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 trimestre 2024\Desarrollo Urbano\"/>
    </mc:Choice>
  </mc:AlternateContent>
  <xr:revisionPtr revIDLastSave="0" documentId="13_ncr:1_{B73DC618-74ED-4E0C-814F-773F9E8615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188" i="1" l="1"/>
  <c r="Q1188" i="1"/>
  <c r="U1187" i="1"/>
  <c r="Q1187" i="1"/>
  <c r="U1186" i="1"/>
  <c r="Q1186" i="1"/>
  <c r="U1185" i="1"/>
  <c r="Q1185" i="1"/>
  <c r="U1184" i="1"/>
  <c r="Q1184" i="1"/>
  <c r="U1183" i="1"/>
  <c r="Q1183" i="1"/>
  <c r="U1182" i="1"/>
  <c r="Q1182" i="1"/>
  <c r="U1181" i="1"/>
  <c r="T1181" i="1"/>
  <c r="Q1181" i="1"/>
  <c r="U1180" i="1"/>
  <c r="Q1180" i="1"/>
  <c r="U1179" i="1"/>
  <c r="Q1179" i="1"/>
  <c r="U1178" i="1"/>
  <c r="Q1178" i="1"/>
  <c r="U1177" i="1"/>
  <c r="Q1177" i="1"/>
  <c r="U1176" i="1"/>
  <c r="Q1176" i="1"/>
  <c r="T1175" i="1"/>
  <c r="U1175" i="1" s="1"/>
  <c r="Q1175" i="1"/>
  <c r="T1174" i="1"/>
  <c r="U1174" i="1" s="1"/>
  <c r="Q1174" i="1"/>
  <c r="T1173" i="1"/>
  <c r="U1173" i="1" s="1"/>
  <c r="Q1173" i="1"/>
  <c r="U1172" i="1"/>
  <c r="T1172" i="1"/>
  <c r="Q1172" i="1"/>
  <c r="T1171" i="1"/>
  <c r="U1171" i="1" s="1"/>
  <c r="Q1171" i="1"/>
  <c r="U1170" i="1"/>
  <c r="T1170" i="1"/>
  <c r="Q1170" i="1"/>
  <c r="T1169" i="1"/>
  <c r="U1169" i="1" s="1"/>
  <c r="Q1169" i="1"/>
  <c r="U1168" i="1"/>
  <c r="T1168" i="1"/>
  <c r="Q1168" i="1"/>
  <c r="T1167" i="1"/>
  <c r="U1167" i="1" s="1"/>
  <c r="Q1167" i="1"/>
  <c r="U1166" i="1"/>
  <c r="T1166" i="1"/>
  <c r="Q1166" i="1"/>
  <c r="U1165" i="1"/>
  <c r="Q1165" i="1"/>
  <c r="U1164" i="1"/>
  <c r="Q1164" i="1"/>
  <c r="T1163" i="1"/>
  <c r="U1163" i="1" s="1"/>
  <c r="Q1163" i="1"/>
  <c r="U1162" i="1"/>
  <c r="T1162" i="1"/>
  <c r="Q1162" i="1"/>
  <c r="T1161" i="1"/>
  <c r="U1161" i="1" s="1"/>
  <c r="Q1161" i="1"/>
  <c r="U1160" i="1"/>
  <c r="Q1160" i="1"/>
  <c r="U1159" i="1"/>
  <c r="T1159" i="1"/>
  <c r="Q1159" i="1"/>
  <c r="U1158" i="1"/>
  <c r="Q1158" i="1"/>
  <c r="U1157" i="1"/>
  <c r="Q1157" i="1"/>
  <c r="T1156" i="1"/>
  <c r="U1156" i="1" s="1"/>
  <c r="Q1156" i="1"/>
  <c r="U1155" i="1"/>
  <c r="Q1155" i="1"/>
  <c r="U1154" i="1"/>
  <c r="T1154" i="1"/>
  <c r="Q1154" i="1"/>
  <c r="T1153" i="1"/>
  <c r="U1153" i="1" s="1"/>
  <c r="Q1153" i="1"/>
  <c r="U1152" i="1"/>
  <c r="Q1152" i="1"/>
  <c r="U1151" i="1"/>
  <c r="Q1151" i="1"/>
  <c r="U1150" i="1"/>
  <c r="Q1150" i="1"/>
  <c r="U1149" i="1"/>
  <c r="Q1149" i="1"/>
  <c r="U1148" i="1"/>
  <c r="Q1148" i="1"/>
  <c r="U1147" i="1"/>
  <c r="Q1147" i="1"/>
  <c r="U1146" i="1"/>
  <c r="Q1146" i="1"/>
  <c r="U1145" i="1"/>
  <c r="Q1145" i="1"/>
  <c r="U1144" i="1"/>
  <c r="Q1144" i="1"/>
  <c r="U1143" i="1"/>
  <c r="Q1143" i="1"/>
  <c r="U1142" i="1"/>
  <c r="Q1142" i="1"/>
  <c r="U1141" i="1"/>
  <c r="Q1141" i="1"/>
  <c r="U1140" i="1"/>
  <c r="Q1140" i="1"/>
  <c r="U1139" i="1"/>
  <c r="Q1139" i="1"/>
  <c r="U1138" i="1"/>
  <c r="Q1138" i="1"/>
  <c r="U1137" i="1"/>
  <c r="Q1137" i="1"/>
  <c r="U1136" i="1"/>
  <c r="Q1136" i="1"/>
  <c r="U1135" i="1"/>
  <c r="Q1135" i="1"/>
  <c r="U1134" i="1"/>
  <c r="Q1134" i="1"/>
  <c r="U1133" i="1"/>
  <c r="Q1133" i="1"/>
  <c r="U1132" i="1"/>
  <c r="Q1132" i="1"/>
  <c r="U1131" i="1"/>
  <c r="Q1131" i="1"/>
  <c r="U1130" i="1"/>
  <c r="T1130" i="1"/>
  <c r="Q1130" i="1"/>
  <c r="U1129" i="1"/>
  <c r="Q1129" i="1"/>
  <c r="U1128" i="1"/>
  <c r="Q1128" i="1"/>
  <c r="U1127" i="1"/>
  <c r="Q1127" i="1"/>
  <c r="U1126" i="1"/>
  <c r="Q1126" i="1"/>
  <c r="U1125" i="1"/>
  <c r="Q1125" i="1"/>
  <c r="U1124" i="1"/>
  <c r="Q1124" i="1"/>
  <c r="U1123" i="1"/>
  <c r="Q1123" i="1"/>
  <c r="U1122" i="1"/>
  <c r="Q1122" i="1"/>
  <c r="U1121" i="1"/>
  <c r="Q1121" i="1"/>
  <c r="U1120" i="1"/>
  <c r="Q1120" i="1"/>
  <c r="U1119" i="1"/>
  <c r="Q1119" i="1"/>
  <c r="U1118" i="1"/>
  <c r="Q1118" i="1"/>
  <c r="U1117" i="1"/>
  <c r="Q1117" i="1"/>
  <c r="U1116" i="1"/>
  <c r="Q1116" i="1"/>
  <c r="U1115" i="1"/>
  <c r="Q1115" i="1"/>
  <c r="U1114" i="1"/>
  <c r="Q1114" i="1"/>
  <c r="U1113" i="1"/>
  <c r="Q1113" i="1"/>
  <c r="U1112" i="1"/>
  <c r="Q1112" i="1"/>
  <c r="U1111" i="1"/>
  <c r="Q1111" i="1"/>
  <c r="U1110" i="1"/>
  <c r="Q1110" i="1"/>
  <c r="U1109" i="1"/>
  <c r="Q1109" i="1"/>
  <c r="U1108" i="1"/>
  <c r="Q1108" i="1"/>
  <c r="U1107" i="1"/>
  <c r="Q1107" i="1"/>
  <c r="U1106" i="1"/>
  <c r="Q1106" i="1"/>
  <c r="U1105" i="1"/>
  <c r="Q1105" i="1"/>
  <c r="U1104" i="1"/>
  <c r="Q1104" i="1"/>
  <c r="U1103" i="1"/>
  <c r="Q1103" i="1"/>
  <c r="U1102" i="1"/>
  <c r="Q1102" i="1"/>
  <c r="U1101" i="1"/>
  <c r="Q1101" i="1"/>
  <c r="U1100" i="1"/>
  <c r="Q1100" i="1"/>
  <c r="U1099" i="1"/>
  <c r="Q1099" i="1"/>
  <c r="U1098" i="1"/>
  <c r="Q1098" i="1"/>
  <c r="U1097" i="1"/>
  <c r="Q1097" i="1"/>
  <c r="U1096" i="1"/>
  <c r="Q1096" i="1"/>
  <c r="U1095" i="1"/>
  <c r="Q1095" i="1"/>
  <c r="U1094" i="1"/>
  <c r="Q1094" i="1"/>
  <c r="T1093" i="1"/>
  <c r="U1093" i="1" s="1"/>
  <c r="Q1093" i="1"/>
  <c r="U1092" i="1"/>
  <c r="Q1092" i="1"/>
  <c r="U1091" i="1"/>
  <c r="Q1091" i="1"/>
  <c r="U1090" i="1"/>
  <c r="Q1090" i="1"/>
  <c r="U1089" i="1"/>
  <c r="Q1089" i="1"/>
  <c r="T1088" i="1"/>
  <c r="U1088" i="1" s="1"/>
  <c r="Q1088" i="1"/>
  <c r="U1087" i="1"/>
  <c r="Q1087" i="1"/>
  <c r="U1086" i="1"/>
  <c r="Q1086" i="1"/>
  <c r="U1085" i="1"/>
  <c r="Q1085" i="1"/>
  <c r="U1084" i="1"/>
  <c r="Q1084" i="1"/>
  <c r="U1083" i="1"/>
  <c r="Q1083" i="1"/>
  <c r="U1082" i="1"/>
  <c r="Q1082" i="1"/>
  <c r="U1081" i="1"/>
  <c r="Q1081" i="1"/>
  <c r="U1080" i="1"/>
  <c r="Q1080" i="1"/>
  <c r="U1079" i="1"/>
  <c r="Q1079" i="1"/>
  <c r="U1078" i="1"/>
  <c r="Q1078" i="1"/>
  <c r="U1077" i="1"/>
  <c r="Q1077" i="1"/>
  <c r="U1076" i="1"/>
  <c r="Q1076" i="1"/>
  <c r="U1075" i="1"/>
  <c r="Q1075" i="1"/>
  <c r="U1074" i="1"/>
  <c r="Q1074" i="1"/>
  <c r="U1073" i="1"/>
  <c r="Q1073" i="1"/>
  <c r="U1072" i="1"/>
  <c r="Q1072" i="1"/>
  <c r="U1071" i="1"/>
  <c r="Q1071" i="1"/>
  <c r="U1070" i="1"/>
  <c r="Q1070" i="1"/>
  <c r="U1069" i="1"/>
  <c r="Q1069" i="1"/>
  <c r="U1068" i="1"/>
  <c r="Q1068" i="1"/>
  <c r="U1067" i="1"/>
  <c r="Q1067" i="1"/>
  <c r="U1066" i="1"/>
  <c r="Q1066" i="1"/>
  <c r="U1065" i="1"/>
  <c r="Q1065" i="1"/>
  <c r="U1064" i="1"/>
  <c r="Q1064" i="1"/>
  <c r="U1063" i="1"/>
  <c r="Q1063" i="1"/>
  <c r="U1062" i="1"/>
  <c r="T1062" i="1"/>
  <c r="Q1062" i="1"/>
  <c r="U1061" i="1"/>
  <c r="Q1061" i="1"/>
  <c r="U1060" i="1"/>
  <c r="Q1060" i="1"/>
  <c r="U1059" i="1"/>
  <c r="Q1059" i="1"/>
  <c r="U1058" i="1"/>
  <c r="Q1058" i="1"/>
  <c r="U1057" i="1"/>
  <c r="Q1057" i="1"/>
  <c r="U1056" i="1"/>
  <c r="Q1056" i="1"/>
  <c r="U1055" i="1"/>
  <c r="Q1055" i="1"/>
  <c r="U1054" i="1"/>
  <c r="Q1054" i="1"/>
  <c r="U1053" i="1"/>
  <c r="Q1053" i="1"/>
  <c r="U1052" i="1"/>
  <c r="Q1052" i="1"/>
  <c r="T1051" i="1"/>
  <c r="U1051" i="1" s="1"/>
  <c r="Q1051" i="1"/>
  <c r="U1050" i="1"/>
  <c r="Q1050" i="1"/>
  <c r="U1049" i="1"/>
  <c r="Q1049" i="1"/>
  <c r="U1048" i="1"/>
  <c r="Q1048" i="1"/>
  <c r="U1047" i="1"/>
  <c r="Q1047" i="1"/>
  <c r="U1046" i="1"/>
  <c r="Q1046" i="1"/>
  <c r="U1045" i="1"/>
  <c r="Q1045" i="1"/>
  <c r="U1044" i="1"/>
  <c r="Q1044" i="1"/>
  <c r="U1043" i="1"/>
  <c r="Q1043" i="1"/>
  <c r="U1042" i="1"/>
  <c r="Q1042" i="1"/>
  <c r="U1041" i="1"/>
  <c r="Q1041" i="1"/>
  <c r="U1040" i="1"/>
  <c r="Q1040" i="1"/>
  <c r="U1039" i="1"/>
  <c r="Q1039" i="1"/>
  <c r="U1038" i="1"/>
  <c r="Q1038" i="1"/>
  <c r="U1037" i="1"/>
  <c r="Q1037" i="1"/>
  <c r="U1036" i="1"/>
  <c r="Q1036" i="1"/>
  <c r="U1035" i="1"/>
  <c r="Q1035" i="1"/>
  <c r="U1034" i="1"/>
  <c r="Q1034" i="1"/>
  <c r="U1033" i="1"/>
  <c r="Q1033" i="1"/>
  <c r="U1032" i="1"/>
  <c r="Q1032" i="1"/>
  <c r="U1031" i="1"/>
  <c r="Q1031" i="1"/>
  <c r="U1030" i="1"/>
  <c r="Q1030" i="1"/>
  <c r="U1029" i="1"/>
  <c r="Q1029" i="1"/>
  <c r="U1028" i="1"/>
  <c r="Q1028" i="1"/>
  <c r="U1027" i="1"/>
  <c r="Q1027" i="1"/>
  <c r="U1026" i="1"/>
  <c r="Q1026" i="1"/>
  <c r="U1025" i="1"/>
  <c r="Q1025" i="1"/>
  <c r="U1024" i="1"/>
  <c r="Q1024" i="1"/>
  <c r="U1023" i="1"/>
  <c r="Q1023" i="1"/>
  <c r="U1022" i="1"/>
  <c r="Q1022" i="1"/>
  <c r="U1021" i="1"/>
  <c r="Q1021" i="1"/>
  <c r="U1020" i="1"/>
  <c r="Q1020" i="1"/>
  <c r="U1019" i="1"/>
  <c r="Q1019" i="1"/>
  <c r="U1018" i="1"/>
  <c r="T1018" i="1"/>
  <c r="Q1018" i="1"/>
  <c r="U1017" i="1"/>
  <c r="Q1017" i="1"/>
  <c r="U1016" i="1"/>
  <c r="Q1016" i="1"/>
  <c r="U1015" i="1"/>
  <c r="Q1015" i="1"/>
  <c r="U1014" i="1"/>
  <c r="Q1014" i="1"/>
  <c r="U1013" i="1"/>
  <c r="Q1013" i="1"/>
  <c r="U1012" i="1"/>
  <c r="Q1012" i="1"/>
  <c r="T1011" i="1"/>
  <c r="U1011" i="1" s="1"/>
  <c r="Q1011" i="1"/>
  <c r="U1010" i="1"/>
  <c r="Q1010" i="1"/>
  <c r="U1009" i="1"/>
  <c r="Q1009" i="1"/>
  <c r="U1008" i="1"/>
  <c r="Q1008" i="1"/>
  <c r="U1007" i="1"/>
  <c r="Q1007" i="1"/>
  <c r="U1006" i="1"/>
  <c r="Q1006" i="1"/>
  <c r="U1005" i="1"/>
  <c r="Q1005" i="1"/>
  <c r="U1004" i="1"/>
  <c r="Q1004" i="1"/>
  <c r="U1003" i="1"/>
  <c r="Q1003" i="1"/>
  <c r="U1002" i="1"/>
  <c r="T1002" i="1"/>
  <c r="Q1002" i="1"/>
  <c r="T1001" i="1"/>
  <c r="U1001" i="1" s="1"/>
  <c r="Q1001" i="1"/>
  <c r="U1000" i="1"/>
  <c r="Q1000" i="1"/>
  <c r="U999" i="1"/>
  <c r="Q999" i="1"/>
  <c r="U998" i="1"/>
  <c r="Q998" i="1"/>
  <c r="U997" i="1"/>
  <c r="T997" i="1"/>
  <c r="Q997" i="1"/>
  <c r="U996" i="1"/>
  <c r="Q996" i="1"/>
  <c r="U995" i="1"/>
  <c r="Q995" i="1"/>
  <c r="U994" i="1"/>
  <c r="Q994" i="1"/>
  <c r="U993" i="1"/>
  <c r="Q993" i="1"/>
  <c r="U992" i="1"/>
  <c r="Q992" i="1"/>
  <c r="T991" i="1"/>
  <c r="U991" i="1" s="1"/>
  <c r="Q991" i="1"/>
  <c r="U990" i="1"/>
  <c r="T990" i="1"/>
  <c r="Q990" i="1"/>
  <c r="U989" i="1"/>
  <c r="Q989" i="1"/>
  <c r="U988" i="1"/>
  <c r="Q988" i="1"/>
  <c r="U987" i="1"/>
  <c r="Q987" i="1"/>
  <c r="U986" i="1"/>
  <c r="Q986" i="1"/>
  <c r="T985" i="1"/>
  <c r="U985" i="1" s="1"/>
  <c r="Q985" i="1"/>
  <c r="U984" i="1"/>
  <c r="T984" i="1"/>
  <c r="Q984" i="1"/>
  <c r="U983" i="1"/>
  <c r="Q983" i="1"/>
  <c r="T982" i="1"/>
  <c r="U982" i="1" s="1"/>
  <c r="Q982" i="1"/>
  <c r="U981" i="1"/>
  <c r="Q981" i="1"/>
  <c r="U980" i="1"/>
  <c r="Q980" i="1"/>
  <c r="U979" i="1"/>
  <c r="T979" i="1"/>
  <c r="Q979" i="1"/>
  <c r="T978" i="1"/>
  <c r="U978" i="1" s="1"/>
  <c r="Q978" i="1"/>
  <c r="U977" i="1"/>
  <c r="T977" i="1"/>
  <c r="Q977" i="1"/>
  <c r="T976" i="1"/>
  <c r="U976" i="1" s="1"/>
  <c r="Q976" i="1"/>
  <c r="U975" i="1"/>
  <c r="T975" i="1"/>
  <c r="Q975" i="1"/>
  <c r="T974" i="1"/>
  <c r="U974" i="1" s="1"/>
  <c r="Q974" i="1"/>
  <c r="U973" i="1"/>
  <c r="Q973" i="1"/>
  <c r="U972" i="1"/>
  <c r="Q972" i="1"/>
  <c r="U971" i="1"/>
  <c r="Q971" i="1"/>
  <c r="U970" i="1"/>
  <c r="T970" i="1"/>
  <c r="Q970" i="1"/>
  <c r="T969" i="1"/>
  <c r="U969" i="1" s="1"/>
  <c r="Q969" i="1"/>
  <c r="U968" i="1"/>
  <c r="T968" i="1"/>
  <c r="Q968" i="1"/>
  <c r="U967" i="1"/>
  <c r="Q967" i="1"/>
  <c r="T966" i="1"/>
  <c r="U966" i="1" s="1"/>
  <c r="Q966" i="1"/>
  <c r="U965" i="1"/>
  <c r="Q965" i="1"/>
  <c r="U964" i="1"/>
  <c r="T964" i="1"/>
  <c r="Q964" i="1"/>
  <c r="U963" i="1"/>
  <c r="Q963" i="1"/>
  <c r="U962" i="1"/>
  <c r="Q962" i="1"/>
  <c r="U961" i="1"/>
  <c r="Q961" i="1"/>
  <c r="T960" i="1"/>
  <c r="U960" i="1" s="1"/>
  <c r="Q960" i="1"/>
  <c r="U959" i="1"/>
  <c r="T959" i="1"/>
  <c r="Q959" i="1"/>
  <c r="T958" i="1"/>
  <c r="U958" i="1" s="1"/>
  <c r="Q958" i="1"/>
  <c r="U957" i="1"/>
  <c r="Q957" i="1"/>
  <c r="U956" i="1"/>
  <c r="T956" i="1"/>
  <c r="Q956" i="1"/>
  <c r="U955" i="1"/>
  <c r="Q955" i="1"/>
  <c r="U954" i="1"/>
  <c r="Q954" i="1"/>
  <c r="T953" i="1"/>
  <c r="U953" i="1" s="1"/>
  <c r="Q953" i="1"/>
  <c r="U952" i="1"/>
  <c r="Q952" i="1"/>
  <c r="U951" i="1"/>
  <c r="T951" i="1"/>
  <c r="Q951" i="1"/>
  <c r="T950" i="1"/>
  <c r="U950" i="1" s="1"/>
  <c r="Q950" i="1"/>
  <c r="U949" i="1"/>
  <c r="Q949" i="1"/>
  <c r="U948" i="1"/>
  <c r="T948" i="1"/>
  <c r="Q948" i="1"/>
  <c r="U947" i="1"/>
  <c r="Q947" i="1"/>
  <c r="T946" i="1"/>
  <c r="U946" i="1" s="1"/>
  <c r="Q946" i="1"/>
  <c r="U945" i="1"/>
  <c r="Q945" i="1"/>
  <c r="U944" i="1"/>
  <c r="Q944" i="1"/>
  <c r="U943" i="1"/>
  <c r="Q943" i="1"/>
  <c r="U942" i="1"/>
  <c r="T942" i="1"/>
  <c r="Q942" i="1"/>
  <c r="T941" i="1"/>
  <c r="U941" i="1" s="1"/>
  <c r="Q941" i="1"/>
  <c r="U940" i="1"/>
  <c r="T940" i="1"/>
  <c r="Q940" i="1"/>
  <c r="T939" i="1"/>
  <c r="U939" i="1" s="1"/>
  <c r="Q939" i="1"/>
  <c r="U938" i="1"/>
  <c r="T938" i="1"/>
  <c r="Q938" i="1"/>
  <c r="U937" i="1"/>
  <c r="Q937" i="1"/>
  <c r="T936" i="1"/>
  <c r="U936" i="1" s="1"/>
  <c r="Q936" i="1"/>
  <c r="U935" i="1"/>
  <c r="T935" i="1"/>
  <c r="Q935" i="1"/>
  <c r="T934" i="1"/>
  <c r="U934" i="1" s="1"/>
  <c r="Q934" i="1"/>
  <c r="U933" i="1"/>
  <c r="T933" i="1"/>
  <c r="Q933" i="1"/>
  <c r="T932" i="1"/>
  <c r="U932" i="1" s="1"/>
  <c r="Q932" i="1"/>
  <c r="U931" i="1"/>
  <c r="T931" i="1"/>
  <c r="Q931" i="1"/>
  <c r="T930" i="1"/>
  <c r="U930" i="1" s="1"/>
  <c r="Q930" i="1"/>
  <c r="U929" i="1"/>
  <c r="T929" i="1"/>
  <c r="Q929" i="1"/>
  <c r="U928" i="1"/>
  <c r="Q928" i="1"/>
  <c r="T927" i="1"/>
  <c r="U927" i="1" s="1"/>
  <c r="Q927" i="1"/>
  <c r="U926" i="1"/>
  <c r="Q926" i="1"/>
  <c r="U925" i="1"/>
  <c r="T925" i="1"/>
  <c r="Q925" i="1"/>
  <c r="U924" i="1"/>
  <c r="Q924" i="1"/>
  <c r="U923" i="1"/>
  <c r="Q923" i="1"/>
  <c r="U922" i="1"/>
  <c r="Q922" i="1"/>
  <c r="U921" i="1"/>
  <c r="Q921" i="1"/>
  <c r="U920" i="1"/>
  <c r="Q920" i="1"/>
  <c r="U919" i="1"/>
  <c r="Q919" i="1"/>
  <c r="U918" i="1"/>
  <c r="Q918" i="1"/>
  <c r="U917" i="1"/>
  <c r="Q917" i="1"/>
  <c r="U916" i="1"/>
  <c r="Q916" i="1"/>
  <c r="U915" i="1"/>
  <c r="Q915" i="1"/>
  <c r="U914" i="1"/>
  <c r="Q914" i="1"/>
  <c r="U913" i="1"/>
  <c r="Q913" i="1"/>
  <c r="U912" i="1"/>
  <c r="Q912" i="1"/>
  <c r="U911" i="1"/>
  <c r="Q911" i="1"/>
  <c r="U910" i="1"/>
  <c r="Q910" i="1"/>
  <c r="U909" i="1"/>
  <c r="Q909" i="1"/>
  <c r="U908" i="1"/>
  <c r="Q908" i="1"/>
  <c r="U907" i="1"/>
  <c r="Q907" i="1"/>
  <c r="U906" i="1"/>
  <c r="Q906" i="1"/>
  <c r="U905" i="1"/>
  <c r="Q905" i="1"/>
  <c r="U904" i="1"/>
  <c r="Q904" i="1"/>
  <c r="U903" i="1"/>
  <c r="Q903" i="1"/>
  <c r="U902" i="1"/>
  <c r="Q902" i="1"/>
  <c r="U901" i="1"/>
  <c r="Q901" i="1"/>
  <c r="U900" i="1"/>
  <c r="Q900" i="1"/>
  <c r="U899" i="1"/>
  <c r="Q899" i="1"/>
  <c r="U898" i="1"/>
  <c r="Q898" i="1"/>
  <c r="U897" i="1"/>
  <c r="Q897" i="1"/>
  <c r="U896" i="1"/>
  <c r="Q896" i="1"/>
  <c r="U895" i="1"/>
  <c r="Q895" i="1"/>
  <c r="U894" i="1"/>
  <c r="Q894" i="1"/>
  <c r="U893" i="1"/>
  <c r="Q893" i="1"/>
  <c r="U892" i="1"/>
  <c r="Q892" i="1"/>
  <c r="U891" i="1"/>
  <c r="Q891" i="1"/>
  <c r="U890" i="1"/>
  <c r="Q890" i="1"/>
  <c r="U889" i="1"/>
  <c r="Q889" i="1"/>
  <c r="U888" i="1"/>
  <c r="Q888" i="1"/>
  <c r="U887" i="1"/>
  <c r="Q887" i="1"/>
  <c r="U886" i="1"/>
  <c r="Q886" i="1"/>
  <c r="U885" i="1"/>
  <c r="Q885" i="1"/>
  <c r="U884" i="1"/>
  <c r="Q884" i="1"/>
  <c r="U883" i="1"/>
  <c r="Q883" i="1"/>
  <c r="U882" i="1"/>
  <c r="Q882" i="1"/>
  <c r="U881" i="1"/>
  <c r="Q881" i="1"/>
  <c r="U880" i="1"/>
  <c r="Q880" i="1"/>
  <c r="U879" i="1"/>
  <c r="Q879" i="1"/>
  <c r="U878" i="1"/>
  <c r="Q878" i="1"/>
  <c r="U877" i="1"/>
  <c r="Q877" i="1"/>
  <c r="U876" i="1"/>
  <c r="Q876" i="1"/>
  <c r="U875" i="1"/>
  <c r="Q875" i="1"/>
  <c r="U874" i="1"/>
  <c r="Q874" i="1"/>
  <c r="U873" i="1"/>
  <c r="Q873" i="1"/>
  <c r="U872" i="1"/>
  <c r="Q872" i="1"/>
  <c r="U871" i="1"/>
  <c r="Q871" i="1"/>
  <c r="U870" i="1"/>
  <c r="Q870" i="1"/>
  <c r="U869" i="1"/>
  <c r="Q869" i="1"/>
  <c r="U868" i="1"/>
  <c r="Q868" i="1"/>
  <c r="U867" i="1"/>
  <c r="Q867" i="1"/>
  <c r="U866" i="1"/>
  <c r="Q866" i="1"/>
  <c r="U865" i="1"/>
  <c r="Q865" i="1"/>
  <c r="U864" i="1"/>
  <c r="Q864" i="1"/>
  <c r="U863" i="1"/>
  <c r="Q863" i="1"/>
  <c r="U862" i="1"/>
  <c r="Q862" i="1"/>
  <c r="U861" i="1"/>
  <c r="Q861" i="1"/>
  <c r="U860" i="1"/>
  <c r="Q860" i="1"/>
  <c r="U859" i="1"/>
  <c r="Q859" i="1"/>
  <c r="U858" i="1"/>
  <c r="Q858" i="1"/>
  <c r="U857" i="1"/>
  <c r="Q857" i="1"/>
  <c r="U856" i="1"/>
  <c r="Q856" i="1"/>
  <c r="U855" i="1"/>
  <c r="Q855" i="1"/>
  <c r="U854" i="1"/>
  <c r="Q854" i="1"/>
  <c r="U853" i="1"/>
  <c r="Q853" i="1"/>
  <c r="U852" i="1"/>
  <c r="Q852" i="1"/>
  <c r="U851" i="1"/>
  <c r="Q851" i="1"/>
  <c r="U850" i="1"/>
  <c r="Q850" i="1"/>
  <c r="U849" i="1"/>
  <c r="Q849" i="1"/>
  <c r="U848" i="1"/>
  <c r="Q848" i="1"/>
  <c r="U847" i="1"/>
  <c r="Q847" i="1"/>
  <c r="U846" i="1"/>
  <c r="Q846" i="1"/>
  <c r="U845" i="1"/>
  <c r="Q845" i="1"/>
  <c r="U844" i="1"/>
  <c r="Q844" i="1"/>
  <c r="U843" i="1"/>
  <c r="Q843" i="1"/>
  <c r="U842" i="1"/>
  <c r="Q842" i="1"/>
  <c r="U841" i="1"/>
  <c r="Q841" i="1"/>
  <c r="U840" i="1"/>
  <c r="Q840" i="1"/>
  <c r="U839" i="1"/>
  <c r="Q839" i="1"/>
  <c r="U838" i="1"/>
  <c r="Q838" i="1"/>
  <c r="U837" i="1"/>
  <c r="Q837" i="1"/>
  <c r="U836" i="1"/>
  <c r="Q836" i="1"/>
  <c r="U835" i="1"/>
  <c r="Q835" i="1"/>
  <c r="U834" i="1"/>
  <c r="Q834" i="1"/>
  <c r="U833" i="1"/>
  <c r="Q833" i="1"/>
  <c r="U832" i="1"/>
  <c r="Q832" i="1"/>
  <c r="U831" i="1"/>
  <c r="Q831" i="1"/>
  <c r="U830" i="1"/>
  <c r="Q830" i="1"/>
  <c r="U829" i="1"/>
  <c r="Q829" i="1"/>
  <c r="U828" i="1"/>
  <c r="Q828" i="1"/>
  <c r="U827" i="1"/>
  <c r="Q827" i="1"/>
  <c r="U826" i="1"/>
  <c r="Q826" i="1"/>
  <c r="U825" i="1"/>
  <c r="Q825" i="1"/>
  <c r="U824" i="1"/>
  <c r="Q824" i="1"/>
  <c r="U823" i="1"/>
  <c r="Q823" i="1"/>
  <c r="U822" i="1"/>
  <c r="Q822" i="1"/>
  <c r="U821" i="1"/>
  <c r="Q821" i="1"/>
  <c r="U820" i="1"/>
  <c r="Q820" i="1"/>
  <c r="U819" i="1"/>
  <c r="Q819" i="1"/>
  <c r="U818" i="1"/>
  <c r="Q818" i="1"/>
  <c r="U817" i="1"/>
  <c r="Q817" i="1"/>
  <c r="U816" i="1"/>
  <c r="Q816" i="1"/>
  <c r="U815" i="1"/>
  <c r="Q815" i="1"/>
  <c r="U814" i="1"/>
  <c r="Q814" i="1"/>
  <c r="U813" i="1"/>
  <c r="Q813" i="1"/>
  <c r="U812" i="1"/>
  <c r="Q812" i="1"/>
  <c r="U811" i="1"/>
  <c r="Q811" i="1"/>
  <c r="U810" i="1"/>
  <c r="Q810" i="1"/>
  <c r="U809" i="1"/>
  <c r="Q809" i="1"/>
  <c r="U808" i="1"/>
  <c r="Q808" i="1"/>
  <c r="U807" i="1"/>
  <c r="Q807" i="1"/>
  <c r="U806" i="1"/>
  <c r="Q806" i="1"/>
  <c r="U805" i="1"/>
  <c r="Q805" i="1"/>
  <c r="U804" i="1"/>
  <c r="Q804" i="1"/>
  <c r="U803" i="1"/>
  <c r="Q803" i="1"/>
  <c r="U802" i="1"/>
  <c r="Q802" i="1"/>
  <c r="U801" i="1"/>
  <c r="Q801" i="1"/>
  <c r="U800" i="1"/>
  <c r="Q800" i="1"/>
  <c r="U799" i="1"/>
  <c r="Q799" i="1"/>
  <c r="U798" i="1"/>
  <c r="Q798" i="1"/>
  <c r="U797" i="1"/>
  <c r="Q797" i="1"/>
  <c r="U796" i="1"/>
  <c r="Q796" i="1"/>
  <c r="U795" i="1"/>
  <c r="Q795" i="1"/>
  <c r="U794" i="1"/>
  <c r="Q794" i="1"/>
  <c r="U793" i="1"/>
  <c r="Q793" i="1"/>
  <c r="U792" i="1"/>
  <c r="Q792" i="1"/>
  <c r="U791" i="1"/>
  <c r="Q791" i="1"/>
  <c r="U790" i="1"/>
  <c r="Q790" i="1"/>
  <c r="U789" i="1"/>
  <c r="Q789" i="1"/>
  <c r="U788" i="1"/>
  <c r="Q788" i="1"/>
  <c r="U787" i="1"/>
  <c r="Q787" i="1"/>
  <c r="U786" i="1"/>
  <c r="Q786" i="1"/>
  <c r="U785" i="1"/>
  <c r="Q785" i="1"/>
  <c r="U784" i="1"/>
  <c r="Q784" i="1"/>
  <c r="U783" i="1"/>
  <c r="Q783" i="1"/>
  <c r="U782" i="1"/>
  <c r="Q782" i="1"/>
  <c r="U781" i="1"/>
  <c r="Q781" i="1"/>
  <c r="U780" i="1"/>
  <c r="Q780" i="1"/>
  <c r="U779" i="1"/>
  <c r="Q779" i="1"/>
  <c r="U778" i="1"/>
  <c r="Q778" i="1"/>
  <c r="U777" i="1"/>
  <c r="Q777" i="1"/>
  <c r="U776" i="1"/>
  <c r="Q776" i="1"/>
  <c r="U775" i="1"/>
  <c r="Q775" i="1"/>
  <c r="U774" i="1"/>
  <c r="Q774" i="1"/>
  <c r="U773" i="1"/>
  <c r="Q773" i="1"/>
  <c r="U772" i="1"/>
  <c r="Q772" i="1"/>
  <c r="U771" i="1"/>
  <c r="Q771" i="1"/>
  <c r="U770" i="1"/>
  <c r="Q770" i="1"/>
  <c r="U769" i="1"/>
  <c r="Q769" i="1"/>
  <c r="U768" i="1"/>
  <c r="Q768" i="1"/>
  <c r="U767" i="1"/>
  <c r="Q767" i="1"/>
  <c r="U766" i="1"/>
  <c r="Q766" i="1"/>
  <c r="U765" i="1"/>
  <c r="Q765" i="1"/>
  <c r="U764" i="1"/>
  <c r="Q764" i="1"/>
  <c r="U763" i="1"/>
  <c r="Q763" i="1"/>
  <c r="U762" i="1"/>
  <c r="Q762" i="1"/>
  <c r="U761" i="1"/>
  <c r="Q761" i="1"/>
  <c r="U760" i="1"/>
  <c r="Q760" i="1"/>
  <c r="U759" i="1"/>
  <c r="Q759" i="1"/>
  <c r="U758" i="1"/>
  <c r="Q758" i="1"/>
  <c r="U757" i="1"/>
  <c r="Q757" i="1"/>
  <c r="U756" i="1"/>
  <c r="Q756" i="1"/>
  <c r="U755" i="1"/>
  <c r="Q755" i="1"/>
  <c r="U754" i="1"/>
  <c r="Q754" i="1"/>
  <c r="U753" i="1"/>
  <c r="Q753" i="1"/>
  <c r="U752" i="1"/>
  <c r="Q752" i="1"/>
  <c r="U751" i="1"/>
  <c r="Q751" i="1"/>
  <c r="U750" i="1"/>
  <c r="Q750" i="1"/>
  <c r="U749" i="1"/>
  <c r="Q749" i="1"/>
  <c r="U748" i="1"/>
  <c r="Q748" i="1"/>
  <c r="U747" i="1"/>
  <c r="Q747" i="1"/>
  <c r="U746" i="1"/>
  <c r="Q746" i="1"/>
  <c r="U745" i="1"/>
  <c r="Q745" i="1"/>
  <c r="U744" i="1"/>
  <c r="Q744" i="1"/>
  <c r="U743" i="1"/>
  <c r="Q743" i="1"/>
  <c r="U742" i="1"/>
  <c r="Q742" i="1"/>
  <c r="U741" i="1"/>
  <c r="Q741" i="1"/>
  <c r="U740" i="1"/>
  <c r="Q740" i="1"/>
  <c r="U739" i="1"/>
  <c r="Q739" i="1"/>
  <c r="U738" i="1"/>
  <c r="Q738" i="1"/>
  <c r="U737" i="1"/>
  <c r="Q737" i="1"/>
  <c r="U736" i="1"/>
  <c r="Q736" i="1"/>
  <c r="U735" i="1"/>
  <c r="Q735" i="1"/>
  <c r="U734" i="1"/>
  <c r="Q734" i="1"/>
  <c r="U733" i="1"/>
  <c r="Q733" i="1"/>
  <c r="U732" i="1"/>
  <c r="Q732" i="1"/>
  <c r="U731" i="1"/>
  <c r="Q731" i="1"/>
  <c r="U730" i="1"/>
  <c r="Q730" i="1"/>
  <c r="U729" i="1"/>
  <c r="Q729" i="1"/>
  <c r="U728" i="1"/>
  <c r="Q728" i="1"/>
  <c r="U727" i="1"/>
  <c r="Q727" i="1"/>
  <c r="U726" i="1"/>
  <c r="Q726" i="1"/>
  <c r="U725" i="1"/>
  <c r="Q725" i="1"/>
  <c r="U724" i="1"/>
  <c r="Q724" i="1"/>
  <c r="U723" i="1"/>
  <c r="Q723" i="1"/>
  <c r="U722" i="1"/>
  <c r="Q722" i="1"/>
  <c r="U721" i="1"/>
  <c r="Q721" i="1"/>
  <c r="U720" i="1"/>
  <c r="Q720" i="1"/>
  <c r="U719" i="1"/>
  <c r="Q719" i="1"/>
  <c r="U718" i="1"/>
  <c r="Q718" i="1"/>
  <c r="U717" i="1"/>
  <c r="Q717" i="1"/>
  <c r="U716" i="1"/>
  <c r="Q716" i="1"/>
  <c r="U715" i="1"/>
  <c r="Q715" i="1"/>
  <c r="U714" i="1"/>
  <c r="Q714" i="1"/>
  <c r="U713" i="1"/>
  <c r="Q713" i="1"/>
  <c r="U712" i="1"/>
  <c r="Q712" i="1"/>
  <c r="U711" i="1"/>
  <c r="Q711" i="1"/>
  <c r="U710" i="1"/>
  <c r="Q710" i="1"/>
  <c r="U709" i="1"/>
  <c r="Q709" i="1"/>
  <c r="U708" i="1"/>
  <c r="Q708" i="1"/>
  <c r="U707" i="1"/>
  <c r="Q707" i="1"/>
  <c r="U706" i="1"/>
  <c r="Q706" i="1"/>
  <c r="U705" i="1"/>
  <c r="Q705" i="1"/>
  <c r="U704" i="1"/>
  <c r="Q704" i="1"/>
  <c r="U703" i="1"/>
  <c r="Q703" i="1"/>
  <c r="U702" i="1"/>
  <c r="Q702" i="1"/>
  <c r="U701" i="1"/>
  <c r="Q701" i="1"/>
  <c r="U700" i="1"/>
  <c r="Q700" i="1"/>
  <c r="U699" i="1"/>
  <c r="Q699" i="1"/>
  <c r="U698" i="1"/>
  <c r="Q698" i="1"/>
  <c r="U697" i="1"/>
  <c r="Q697" i="1"/>
  <c r="U696" i="1"/>
  <c r="Q696" i="1"/>
  <c r="U695" i="1"/>
  <c r="Q695" i="1"/>
  <c r="U694" i="1"/>
  <c r="Q694" i="1"/>
  <c r="U693" i="1"/>
  <c r="Q693" i="1"/>
  <c r="U692" i="1"/>
  <c r="Q692" i="1"/>
  <c r="U691" i="1"/>
  <c r="Q691" i="1"/>
  <c r="U690" i="1"/>
  <c r="Q690" i="1"/>
  <c r="U689" i="1"/>
  <c r="Q689" i="1"/>
  <c r="U688" i="1"/>
  <c r="Q688" i="1"/>
  <c r="U687" i="1"/>
  <c r="Q687" i="1"/>
  <c r="U686" i="1"/>
  <c r="Q686" i="1"/>
  <c r="U685" i="1"/>
  <c r="Q685" i="1"/>
  <c r="U684" i="1"/>
  <c r="Q684" i="1"/>
  <c r="U683" i="1"/>
  <c r="Q683" i="1"/>
  <c r="U682" i="1"/>
  <c r="Q682" i="1"/>
  <c r="U681" i="1"/>
  <c r="Q681" i="1"/>
  <c r="U680" i="1"/>
  <c r="Q680" i="1"/>
  <c r="U679" i="1"/>
  <c r="Q679" i="1"/>
  <c r="U678" i="1"/>
  <c r="Q678" i="1"/>
  <c r="U677" i="1"/>
  <c r="Q677" i="1"/>
  <c r="U676" i="1"/>
  <c r="Q676" i="1"/>
  <c r="U675" i="1"/>
  <c r="Q675" i="1"/>
  <c r="U674" i="1"/>
  <c r="Q674" i="1"/>
  <c r="U673" i="1"/>
  <c r="Q673" i="1"/>
  <c r="U672" i="1"/>
  <c r="Q672" i="1"/>
  <c r="U671" i="1"/>
  <c r="Q671" i="1"/>
  <c r="U670" i="1"/>
  <c r="Q670" i="1"/>
  <c r="U669" i="1"/>
  <c r="Q669" i="1"/>
  <c r="U668" i="1"/>
  <c r="Q668" i="1"/>
  <c r="U667" i="1"/>
  <c r="Q667" i="1"/>
  <c r="U666" i="1"/>
  <c r="Q666" i="1"/>
  <c r="U665" i="1"/>
  <c r="Q665" i="1"/>
  <c r="U664" i="1"/>
  <c r="Q664" i="1"/>
  <c r="U663" i="1"/>
  <c r="Q663" i="1"/>
  <c r="U662" i="1"/>
  <c r="Q662" i="1"/>
  <c r="U661" i="1"/>
  <c r="Q661" i="1"/>
  <c r="U660" i="1"/>
  <c r="Q660" i="1"/>
  <c r="U659" i="1"/>
  <c r="Q659" i="1"/>
  <c r="U658" i="1"/>
  <c r="Q658" i="1"/>
  <c r="U657" i="1"/>
  <c r="Q657" i="1"/>
  <c r="U656" i="1"/>
  <c r="Q656" i="1"/>
  <c r="U655" i="1"/>
  <c r="Q655" i="1"/>
  <c r="U654" i="1"/>
  <c r="Q654" i="1"/>
  <c r="U653" i="1"/>
  <c r="Q653" i="1"/>
  <c r="U652" i="1"/>
  <c r="Q652" i="1"/>
  <c r="U651" i="1"/>
  <c r="Q651" i="1"/>
  <c r="U650" i="1"/>
  <c r="Q650" i="1"/>
  <c r="U649" i="1"/>
  <c r="Q649" i="1"/>
  <c r="U648" i="1"/>
  <c r="Q648" i="1"/>
  <c r="U647" i="1"/>
  <c r="Q647" i="1"/>
  <c r="U646" i="1"/>
  <c r="Q646" i="1"/>
  <c r="U645" i="1"/>
  <c r="Q645" i="1"/>
  <c r="U644" i="1"/>
  <c r="Q644" i="1"/>
  <c r="U643" i="1"/>
  <c r="Q643" i="1"/>
  <c r="U642" i="1"/>
  <c r="Q642" i="1"/>
  <c r="U641" i="1"/>
  <c r="Q641" i="1"/>
  <c r="U640" i="1"/>
  <c r="Q640" i="1"/>
  <c r="U639" i="1"/>
  <c r="Q639" i="1"/>
  <c r="U638" i="1"/>
  <c r="Q638" i="1"/>
  <c r="U637" i="1"/>
  <c r="Q637" i="1"/>
  <c r="U636" i="1"/>
  <c r="Q636" i="1"/>
  <c r="U635" i="1"/>
  <c r="Q635" i="1"/>
  <c r="U634" i="1"/>
  <c r="Q634" i="1"/>
  <c r="U633" i="1"/>
  <c r="Q633" i="1"/>
  <c r="U632" i="1"/>
  <c r="Q632" i="1"/>
  <c r="U631" i="1"/>
  <c r="Q631" i="1"/>
  <c r="U630" i="1"/>
  <c r="Q630" i="1"/>
  <c r="U629" i="1"/>
  <c r="Q629" i="1"/>
  <c r="U628" i="1"/>
  <c r="Q628" i="1"/>
  <c r="U627" i="1"/>
  <c r="Q627" i="1"/>
  <c r="U626" i="1"/>
  <c r="Q626" i="1"/>
  <c r="U625" i="1"/>
  <c r="Q625" i="1"/>
  <c r="U624" i="1"/>
  <c r="Q624" i="1"/>
  <c r="U623" i="1"/>
  <c r="Q623" i="1"/>
  <c r="U622" i="1"/>
  <c r="Q622" i="1"/>
  <c r="U621" i="1"/>
  <c r="Q621" i="1"/>
  <c r="U620" i="1"/>
  <c r="Q620" i="1"/>
  <c r="U619" i="1"/>
  <c r="Q619" i="1"/>
  <c r="U618" i="1"/>
  <c r="Q618" i="1"/>
  <c r="U617" i="1"/>
  <c r="Q617" i="1"/>
  <c r="U616" i="1"/>
  <c r="Q616" i="1"/>
  <c r="U615" i="1"/>
  <c r="Q615" i="1"/>
  <c r="U614" i="1"/>
  <c r="Q614" i="1"/>
  <c r="U613" i="1"/>
  <c r="Q613" i="1"/>
  <c r="U612" i="1"/>
  <c r="Q612" i="1"/>
  <c r="U611" i="1"/>
  <c r="Q611" i="1"/>
  <c r="U610" i="1"/>
  <c r="Q610" i="1"/>
  <c r="U609" i="1"/>
  <c r="Q609" i="1"/>
  <c r="U608" i="1"/>
  <c r="Q608" i="1"/>
  <c r="U607" i="1"/>
  <c r="Q607" i="1"/>
  <c r="U606" i="1"/>
  <c r="Q606" i="1"/>
  <c r="U605" i="1"/>
  <c r="Q605" i="1"/>
  <c r="U604" i="1"/>
  <c r="Q604" i="1"/>
  <c r="U603" i="1"/>
  <c r="Q603" i="1"/>
  <c r="U602" i="1"/>
  <c r="Q602" i="1"/>
  <c r="U601" i="1"/>
  <c r="Q601" i="1"/>
  <c r="U600" i="1"/>
  <c r="Q600" i="1"/>
  <c r="U599" i="1"/>
  <c r="Q599" i="1"/>
  <c r="U598" i="1"/>
  <c r="Q598" i="1"/>
  <c r="U597" i="1"/>
  <c r="Q597" i="1"/>
  <c r="U596" i="1"/>
  <c r="Q596" i="1"/>
  <c r="U595" i="1"/>
  <c r="Q595" i="1"/>
  <c r="U594" i="1"/>
  <c r="Q594" i="1"/>
  <c r="U593" i="1"/>
  <c r="Q593" i="1"/>
  <c r="U592" i="1"/>
  <c r="Q592" i="1"/>
  <c r="U591" i="1"/>
  <c r="Q591" i="1"/>
  <c r="U590" i="1"/>
  <c r="Q590" i="1"/>
  <c r="U589" i="1"/>
  <c r="Q589" i="1"/>
  <c r="U588" i="1"/>
  <c r="Q588" i="1"/>
  <c r="U587" i="1"/>
  <c r="Q587" i="1"/>
  <c r="U586" i="1"/>
  <c r="Q586" i="1"/>
  <c r="U585" i="1"/>
  <c r="Q585" i="1"/>
  <c r="U584" i="1"/>
  <c r="Q584" i="1"/>
  <c r="U583" i="1"/>
  <c r="Q583" i="1"/>
  <c r="U582" i="1"/>
  <c r="Q582" i="1"/>
  <c r="U581" i="1"/>
  <c r="Q581" i="1"/>
  <c r="U580" i="1"/>
  <c r="Q580" i="1"/>
  <c r="U579" i="1"/>
  <c r="Q579" i="1"/>
  <c r="U578" i="1"/>
  <c r="Q578" i="1"/>
  <c r="U577" i="1"/>
  <c r="Q577" i="1"/>
  <c r="U576" i="1"/>
  <c r="Q576" i="1"/>
  <c r="U575" i="1"/>
  <c r="Q575" i="1"/>
  <c r="U574" i="1"/>
  <c r="Q574" i="1"/>
  <c r="U573" i="1"/>
  <c r="Q573" i="1"/>
  <c r="U572" i="1"/>
  <c r="Q572" i="1"/>
  <c r="U571" i="1"/>
  <c r="Q571" i="1"/>
  <c r="U570" i="1"/>
  <c r="Q570" i="1"/>
  <c r="U569" i="1"/>
  <c r="Q569" i="1"/>
  <c r="U568" i="1"/>
  <c r="Q568" i="1"/>
  <c r="U567" i="1"/>
  <c r="Q567" i="1"/>
  <c r="U566" i="1"/>
  <c r="Q566" i="1"/>
  <c r="U565" i="1"/>
  <c r="Q565" i="1"/>
  <c r="U564" i="1"/>
  <c r="Q564" i="1"/>
  <c r="U563" i="1"/>
  <c r="Q563" i="1"/>
  <c r="U562" i="1"/>
  <c r="Q562" i="1"/>
  <c r="U561" i="1"/>
  <c r="Q561" i="1"/>
  <c r="U560" i="1"/>
  <c r="Q560" i="1"/>
  <c r="U559" i="1"/>
  <c r="Q559" i="1"/>
  <c r="U558" i="1"/>
  <c r="Q558" i="1"/>
  <c r="U557" i="1"/>
  <c r="Q557" i="1"/>
  <c r="U556" i="1"/>
  <c r="Q556" i="1"/>
  <c r="U555" i="1"/>
  <c r="Q555" i="1"/>
  <c r="U554" i="1"/>
  <c r="Q554" i="1"/>
  <c r="U553" i="1"/>
  <c r="Q553" i="1"/>
  <c r="U552" i="1"/>
  <c r="Q552" i="1"/>
  <c r="U551" i="1"/>
  <c r="Q551" i="1"/>
  <c r="U550" i="1"/>
  <c r="Q550" i="1"/>
  <c r="U549" i="1"/>
  <c r="Q549" i="1"/>
  <c r="U548" i="1"/>
  <c r="Q548" i="1"/>
  <c r="U547" i="1"/>
  <c r="Q547" i="1"/>
  <c r="U546" i="1"/>
  <c r="Q546" i="1"/>
  <c r="U545" i="1"/>
  <c r="Q545" i="1"/>
  <c r="U544" i="1"/>
  <c r="Q544" i="1"/>
  <c r="U543" i="1"/>
  <c r="Q543" i="1"/>
  <c r="U542" i="1"/>
  <c r="Q542" i="1"/>
  <c r="U541" i="1"/>
  <c r="Q541" i="1"/>
  <c r="U540" i="1"/>
  <c r="Q540" i="1"/>
  <c r="U539" i="1"/>
  <c r="Q539" i="1"/>
  <c r="U538" i="1"/>
  <c r="Q538" i="1"/>
  <c r="U537" i="1"/>
  <c r="Q537" i="1"/>
  <c r="U536" i="1"/>
  <c r="Q536" i="1"/>
  <c r="U535" i="1"/>
  <c r="Q535" i="1"/>
  <c r="U534" i="1"/>
  <c r="Q534" i="1"/>
  <c r="U533" i="1"/>
  <c r="Q533" i="1"/>
  <c r="U532" i="1"/>
  <c r="Q532" i="1"/>
  <c r="U531" i="1"/>
  <c r="Q531" i="1"/>
  <c r="U530" i="1"/>
  <c r="Q530" i="1"/>
  <c r="U529" i="1"/>
  <c r="Q529" i="1"/>
  <c r="U528" i="1"/>
  <c r="Q528" i="1"/>
  <c r="U527" i="1"/>
  <c r="Q527" i="1"/>
  <c r="U526" i="1"/>
  <c r="Q526" i="1"/>
  <c r="U525" i="1"/>
  <c r="Q525" i="1"/>
  <c r="U524" i="1"/>
  <c r="Q524" i="1"/>
  <c r="U523" i="1"/>
  <c r="Q523" i="1"/>
  <c r="U522" i="1"/>
  <c r="Q522" i="1"/>
  <c r="U521" i="1"/>
  <c r="Q521" i="1"/>
  <c r="U520" i="1"/>
  <c r="Q520" i="1"/>
  <c r="U519" i="1"/>
  <c r="Q519" i="1"/>
  <c r="U518" i="1"/>
  <c r="Q518" i="1"/>
  <c r="U517" i="1"/>
  <c r="Q517" i="1"/>
  <c r="U516" i="1"/>
  <c r="Q516" i="1"/>
  <c r="U515" i="1"/>
  <c r="Q515" i="1"/>
  <c r="U514" i="1"/>
  <c r="Q514" i="1"/>
  <c r="U513" i="1"/>
  <c r="Q513" i="1"/>
  <c r="U512" i="1"/>
  <c r="Q512" i="1"/>
  <c r="U511" i="1"/>
  <c r="Q511" i="1"/>
  <c r="U510" i="1"/>
  <c r="Q510" i="1"/>
  <c r="U509" i="1"/>
  <c r="Q509" i="1"/>
  <c r="U508" i="1"/>
  <c r="Q508" i="1"/>
  <c r="U507" i="1"/>
  <c r="Q507" i="1"/>
  <c r="U506" i="1"/>
  <c r="Q506" i="1"/>
  <c r="U505" i="1"/>
  <c r="Q505" i="1"/>
  <c r="U504" i="1"/>
  <c r="Q504" i="1"/>
  <c r="U503" i="1"/>
  <c r="Q503" i="1"/>
  <c r="U502" i="1"/>
  <c r="Q502" i="1"/>
  <c r="U501" i="1"/>
  <c r="Q501" i="1"/>
  <c r="U500" i="1"/>
  <c r="Q500" i="1"/>
  <c r="U499" i="1"/>
  <c r="Q499" i="1"/>
  <c r="U498" i="1"/>
  <c r="Q498" i="1"/>
  <c r="U497" i="1"/>
  <c r="Q497" i="1"/>
  <c r="U496" i="1"/>
  <c r="Q496" i="1"/>
  <c r="U495" i="1"/>
  <c r="Q495" i="1"/>
  <c r="U494" i="1"/>
  <c r="Q494" i="1"/>
  <c r="U493" i="1"/>
  <c r="Q493" i="1"/>
  <c r="U492" i="1"/>
  <c r="Q492" i="1"/>
  <c r="U491" i="1"/>
  <c r="Q491" i="1"/>
  <c r="U490" i="1"/>
  <c r="Q490" i="1"/>
  <c r="U489" i="1"/>
  <c r="Q489" i="1"/>
  <c r="U488" i="1"/>
  <c r="Q488" i="1"/>
  <c r="U487" i="1"/>
  <c r="Q487" i="1"/>
  <c r="U486" i="1"/>
  <c r="Q486" i="1"/>
  <c r="U485" i="1"/>
  <c r="Q485" i="1"/>
  <c r="U484" i="1"/>
  <c r="Q484" i="1"/>
  <c r="U483" i="1"/>
  <c r="Q483" i="1"/>
  <c r="U482" i="1"/>
  <c r="Q482" i="1"/>
  <c r="U481" i="1"/>
  <c r="Q481" i="1"/>
  <c r="U480" i="1"/>
  <c r="Q480" i="1"/>
  <c r="U479" i="1"/>
  <c r="Q479" i="1"/>
  <c r="U478" i="1"/>
  <c r="Q478" i="1"/>
  <c r="U477" i="1"/>
  <c r="Q477" i="1"/>
  <c r="U476" i="1"/>
  <c r="Q476" i="1"/>
  <c r="U475" i="1"/>
  <c r="Q475" i="1"/>
  <c r="U474" i="1"/>
  <c r="Q474" i="1"/>
  <c r="U473" i="1"/>
  <c r="Q473" i="1"/>
  <c r="U472" i="1"/>
  <c r="Q472" i="1"/>
  <c r="U471" i="1"/>
  <c r="Q471" i="1"/>
  <c r="U470" i="1"/>
  <c r="Q470" i="1"/>
  <c r="U469" i="1"/>
  <c r="Q469" i="1"/>
  <c r="U468" i="1"/>
  <c r="Q468" i="1"/>
  <c r="U467" i="1"/>
  <c r="Q467" i="1"/>
  <c r="U466" i="1"/>
  <c r="Q466" i="1"/>
  <c r="U465" i="1"/>
  <c r="Q465" i="1"/>
  <c r="U464" i="1"/>
  <c r="Q464" i="1"/>
  <c r="U463" i="1"/>
  <c r="Q463" i="1"/>
  <c r="U462" i="1"/>
  <c r="Q462" i="1"/>
  <c r="U461" i="1"/>
  <c r="Q461" i="1"/>
  <c r="U460" i="1"/>
  <c r="Q460" i="1"/>
  <c r="U459" i="1"/>
  <c r="Q459" i="1"/>
  <c r="U458" i="1"/>
  <c r="Q458" i="1"/>
  <c r="U457" i="1"/>
  <c r="Q457" i="1"/>
  <c r="U456" i="1"/>
  <c r="Q456" i="1"/>
  <c r="U455" i="1"/>
  <c r="Q455" i="1"/>
  <c r="U454" i="1"/>
  <c r="Q454" i="1"/>
  <c r="U453" i="1"/>
  <c r="Q453" i="1"/>
  <c r="U452" i="1"/>
  <c r="Q452" i="1"/>
  <c r="U451" i="1"/>
  <c r="Q451" i="1"/>
  <c r="U450" i="1"/>
  <c r="Q450" i="1"/>
  <c r="U449" i="1"/>
  <c r="Q449" i="1"/>
  <c r="U448" i="1"/>
  <c r="Q448" i="1"/>
  <c r="U447" i="1"/>
  <c r="Q447" i="1"/>
  <c r="U446" i="1"/>
  <c r="Q446" i="1"/>
  <c r="U445" i="1"/>
  <c r="Q445" i="1"/>
  <c r="U444" i="1"/>
  <c r="Q444" i="1"/>
  <c r="U443" i="1"/>
  <c r="Q443" i="1"/>
  <c r="U442" i="1"/>
  <c r="Q442" i="1"/>
  <c r="U441" i="1"/>
  <c r="Q441" i="1"/>
  <c r="U440" i="1"/>
  <c r="Q440" i="1"/>
  <c r="U439" i="1"/>
  <c r="Q439" i="1"/>
  <c r="U438" i="1"/>
  <c r="Q438" i="1"/>
  <c r="U437" i="1"/>
  <c r="Q437" i="1"/>
  <c r="U436" i="1"/>
  <c r="Q436" i="1"/>
  <c r="U435" i="1"/>
  <c r="Q435" i="1"/>
  <c r="U434" i="1"/>
  <c r="Q434" i="1"/>
  <c r="U433" i="1"/>
  <c r="Q433" i="1"/>
  <c r="U432" i="1"/>
  <c r="Q432" i="1"/>
  <c r="U431" i="1"/>
  <c r="Q431" i="1"/>
  <c r="U430" i="1"/>
  <c r="Q430" i="1"/>
  <c r="U429" i="1"/>
  <c r="Q429" i="1"/>
  <c r="U428" i="1"/>
  <c r="Q428" i="1"/>
  <c r="U427" i="1"/>
  <c r="Q427" i="1"/>
  <c r="U426" i="1"/>
  <c r="Q426" i="1"/>
  <c r="U425" i="1"/>
  <c r="Q425" i="1"/>
  <c r="U424" i="1"/>
  <c r="Q424" i="1"/>
  <c r="U423" i="1"/>
  <c r="Q423" i="1"/>
  <c r="U422" i="1"/>
  <c r="Q422" i="1"/>
  <c r="U421" i="1"/>
  <c r="Q421" i="1"/>
  <c r="U420" i="1"/>
  <c r="Q420" i="1"/>
  <c r="U419" i="1"/>
  <c r="Q419" i="1"/>
  <c r="U418" i="1"/>
  <c r="Q418" i="1"/>
  <c r="U417" i="1"/>
  <c r="Q417" i="1"/>
  <c r="U416" i="1"/>
  <c r="Q416" i="1"/>
  <c r="U415" i="1"/>
  <c r="Q415" i="1"/>
  <c r="U414" i="1"/>
  <c r="Q414" i="1"/>
  <c r="U413" i="1"/>
  <c r="Q413" i="1"/>
  <c r="U412" i="1"/>
  <c r="Q412" i="1"/>
  <c r="U411" i="1"/>
  <c r="Q411" i="1"/>
  <c r="U410" i="1"/>
  <c r="Q410" i="1"/>
  <c r="U409" i="1"/>
  <c r="Q409" i="1"/>
  <c r="U408" i="1"/>
  <c r="Q408" i="1"/>
  <c r="U407" i="1"/>
  <c r="Q407" i="1"/>
  <c r="U406" i="1"/>
  <c r="Q406" i="1"/>
  <c r="U405" i="1"/>
  <c r="Q405" i="1"/>
  <c r="U404" i="1"/>
  <c r="Q404" i="1"/>
  <c r="U403" i="1"/>
  <c r="Q403" i="1"/>
  <c r="U402" i="1"/>
  <c r="Q402" i="1"/>
  <c r="U401" i="1"/>
  <c r="Q401" i="1"/>
  <c r="U400" i="1"/>
  <c r="Q400" i="1"/>
  <c r="U399" i="1"/>
  <c r="Q399" i="1"/>
  <c r="U398" i="1"/>
  <c r="Q398" i="1"/>
  <c r="U397" i="1"/>
  <c r="Q397" i="1"/>
  <c r="U396" i="1"/>
  <c r="Q396" i="1"/>
  <c r="U395" i="1"/>
  <c r="Q395" i="1"/>
  <c r="U394" i="1"/>
  <c r="Q394" i="1"/>
  <c r="U393" i="1"/>
  <c r="Q393" i="1"/>
  <c r="U392" i="1"/>
  <c r="Q392" i="1"/>
  <c r="U391" i="1"/>
  <c r="Q391" i="1"/>
  <c r="U390" i="1"/>
  <c r="Q390" i="1"/>
  <c r="U389" i="1"/>
  <c r="Q389" i="1"/>
  <c r="U388" i="1"/>
  <c r="Q388" i="1"/>
  <c r="U387" i="1"/>
  <c r="Q387" i="1"/>
  <c r="U386" i="1"/>
  <c r="Q386" i="1"/>
  <c r="U385" i="1"/>
  <c r="Q385" i="1"/>
  <c r="U384" i="1"/>
  <c r="Q384" i="1"/>
  <c r="U383" i="1"/>
  <c r="Q383" i="1"/>
  <c r="U382" i="1"/>
  <c r="Q382" i="1"/>
  <c r="U381" i="1"/>
  <c r="Q381" i="1"/>
  <c r="U380" i="1"/>
  <c r="Q380" i="1"/>
  <c r="U379" i="1"/>
  <c r="Q379" i="1"/>
  <c r="U378" i="1"/>
  <c r="Q378" i="1"/>
  <c r="U377" i="1"/>
  <c r="Q377" i="1"/>
  <c r="U376" i="1"/>
  <c r="Q376" i="1"/>
  <c r="U375" i="1"/>
  <c r="Q375" i="1"/>
  <c r="U374" i="1"/>
  <c r="Q374" i="1"/>
  <c r="U373" i="1"/>
  <c r="Q373" i="1"/>
  <c r="U372" i="1"/>
  <c r="Q372" i="1"/>
  <c r="U371" i="1"/>
  <c r="Q371" i="1"/>
  <c r="U370" i="1"/>
  <c r="Q370" i="1"/>
  <c r="U369" i="1"/>
  <c r="Q369" i="1"/>
  <c r="U368" i="1"/>
  <c r="Q368" i="1"/>
  <c r="U367" i="1"/>
  <c r="Q367" i="1"/>
  <c r="U366" i="1"/>
  <c r="Q366" i="1"/>
  <c r="U365" i="1"/>
  <c r="Q365" i="1"/>
  <c r="U364" i="1"/>
  <c r="Q364" i="1"/>
  <c r="U363" i="1"/>
  <c r="Q363" i="1"/>
  <c r="U362" i="1"/>
  <c r="Q362" i="1"/>
  <c r="U361" i="1"/>
  <c r="Q361" i="1"/>
  <c r="U360" i="1"/>
  <c r="Q360" i="1"/>
  <c r="U359" i="1"/>
  <c r="Q359" i="1"/>
  <c r="U358" i="1"/>
  <c r="Q358" i="1"/>
  <c r="U357" i="1"/>
  <c r="Q357" i="1"/>
  <c r="U356" i="1"/>
  <c r="Q356" i="1"/>
  <c r="U355" i="1"/>
  <c r="Q355" i="1"/>
  <c r="U354" i="1"/>
  <c r="Q354" i="1"/>
  <c r="U353" i="1"/>
  <c r="Q353" i="1"/>
  <c r="U352" i="1"/>
  <c r="Q352" i="1"/>
  <c r="U351" i="1"/>
  <c r="Q351" i="1"/>
  <c r="U350" i="1"/>
  <c r="Q350" i="1"/>
  <c r="U349" i="1"/>
  <c r="Q349" i="1"/>
  <c r="U348" i="1"/>
  <c r="Q348" i="1"/>
  <c r="U347" i="1"/>
  <c r="Q347" i="1"/>
  <c r="U346" i="1"/>
  <c r="Q346" i="1"/>
  <c r="U345" i="1"/>
  <c r="Q345" i="1"/>
  <c r="U344" i="1"/>
  <c r="Q344" i="1"/>
  <c r="U343" i="1"/>
  <c r="Q343" i="1"/>
  <c r="U342" i="1"/>
  <c r="Q342" i="1"/>
  <c r="U341" i="1"/>
  <c r="Q341" i="1"/>
  <c r="U340" i="1"/>
  <c r="Q340" i="1"/>
  <c r="U339" i="1"/>
  <c r="Q339" i="1"/>
  <c r="U338" i="1"/>
  <c r="Q338" i="1"/>
  <c r="U337" i="1"/>
  <c r="Q337" i="1"/>
  <c r="U336" i="1"/>
  <c r="Q336" i="1"/>
  <c r="U335" i="1"/>
  <c r="Q335" i="1"/>
  <c r="U334" i="1"/>
  <c r="Q334" i="1"/>
  <c r="U333" i="1"/>
  <c r="Q333" i="1"/>
  <c r="U332" i="1"/>
  <c r="Q332" i="1"/>
  <c r="U331" i="1"/>
  <c r="Q331" i="1"/>
  <c r="U330" i="1"/>
  <c r="Q330" i="1"/>
  <c r="U329" i="1"/>
  <c r="Q329" i="1"/>
  <c r="U328" i="1"/>
  <c r="Q328" i="1"/>
  <c r="U327" i="1"/>
  <c r="Q327" i="1"/>
  <c r="U326" i="1"/>
  <c r="Q326" i="1"/>
  <c r="U325" i="1"/>
  <c r="Q325" i="1"/>
  <c r="U324" i="1"/>
  <c r="Q324" i="1"/>
  <c r="U323" i="1"/>
  <c r="Q323" i="1"/>
  <c r="U322" i="1"/>
  <c r="Q322" i="1"/>
  <c r="U321" i="1"/>
  <c r="Q321" i="1"/>
  <c r="U320" i="1"/>
  <c r="Q320" i="1"/>
  <c r="U319" i="1"/>
  <c r="Q319" i="1"/>
  <c r="U318" i="1"/>
  <c r="Q318" i="1"/>
  <c r="U317" i="1"/>
  <c r="Q317" i="1"/>
  <c r="U316" i="1"/>
  <c r="Q316" i="1"/>
  <c r="U315" i="1"/>
  <c r="Q315" i="1"/>
  <c r="U314" i="1"/>
  <c r="Q314" i="1"/>
  <c r="U313" i="1"/>
  <c r="Q313" i="1"/>
  <c r="U312" i="1"/>
  <c r="Q312" i="1"/>
  <c r="U311" i="1"/>
  <c r="Q311" i="1"/>
  <c r="T310" i="1"/>
  <c r="U310" i="1" s="1"/>
  <c r="Q310" i="1"/>
  <c r="U309" i="1"/>
  <c r="Q309" i="1"/>
  <c r="U308" i="1"/>
  <c r="T308" i="1"/>
  <c r="Q308" i="1"/>
  <c r="U307" i="1"/>
  <c r="Q307" i="1"/>
  <c r="U306" i="1"/>
  <c r="Q306" i="1"/>
  <c r="U305" i="1"/>
  <c r="Q305" i="1"/>
  <c r="U304" i="1"/>
  <c r="Q304" i="1"/>
  <c r="U303" i="1"/>
  <c r="Q303" i="1"/>
  <c r="U302" i="1"/>
  <c r="Q302" i="1"/>
  <c r="U301" i="1"/>
  <c r="Q301" i="1"/>
  <c r="U300" i="1"/>
  <c r="Q300" i="1"/>
  <c r="T299" i="1"/>
  <c r="U299" i="1" s="1"/>
  <c r="Q299" i="1"/>
  <c r="U298" i="1"/>
  <c r="T298" i="1"/>
  <c r="Q298" i="1"/>
  <c r="U297" i="1"/>
  <c r="Q297" i="1"/>
  <c r="U296" i="1"/>
  <c r="Q296" i="1"/>
  <c r="U295" i="1"/>
  <c r="Q295" i="1"/>
  <c r="U294" i="1"/>
  <c r="Q294" i="1"/>
  <c r="U293" i="1"/>
  <c r="Q293" i="1"/>
  <c r="U292" i="1"/>
  <c r="Q292" i="1"/>
  <c r="U291" i="1"/>
  <c r="Q291" i="1"/>
  <c r="U290" i="1"/>
  <c r="Q290" i="1"/>
  <c r="U289" i="1"/>
  <c r="Q289" i="1"/>
  <c r="U288" i="1"/>
  <c r="Q288" i="1"/>
  <c r="U287" i="1"/>
  <c r="Q287" i="1"/>
  <c r="U286" i="1"/>
  <c r="Q286" i="1"/>
  <c r="U285" i="1"/>
  <c r="Q285" i="1"/>
  <c r="U284" i="1"/>
  <c r="Q284" i="1"/>
  <c r="T283" i="1"/>
  <c r="U283" i="1" s="1"/>
  <c r="Q283" i="1"/>
  <c r="U282" i="1"/>
  <c r="T282" i="1"/>
  <c r="Q282" i="1"/>
  <c r="T281" i="1"/>
  <c r="U281" i="1" s="1"/>
  <c r="Q281" i="1"/>
  <c r="U280" i="1"/>
  <c r="T280" i="1"/>
  <c r="Q280" i="1"/>
  <c r="T279" i="1"/>
  <c r="U279" i="1" s="1"/>
  <c r="Q279" i="1"/>
  <c r="U278" i="1"/>
  <c r="T278" i="1"/>
  <c r="Q278" i="1"/>
  <c r="T277" i="1"/>
  <c r="U277" i="1" s="1"/>
  <c r="Q277" i="1"/>
  <c r="U276" i="1"/>
  <c r="T276" i="1"/>
  <c r="Q276" i="1"/>
  <c r="T275" i="1"/>
  <c r="U275" i="1" s="1"/>
  <c r="Q275" i="1"/>
  <c r="U274" i="1"/>
  <c r="T274" i="1"/>
  <c r="Q274" i="1"/>
  <c r="T273" i="1"/>
  <c r="U273" i="1" s="1"/>
  <c r="Q273" i="1"/>
  <c r="U272" i="1"/>
  <c r="T272" i="1"/>
  <c r="Q272" i="1"/>
  <c r="T271" i="1"/>
  <c r="U271" i="1" s="1"/>
  <c r="Q271" i="1"/>
  <c r="U270" i="1"/>
  <c r="T270" i="1"/>
  <c r="Q270" i="1"/>
  <c r="T269" i="1"/>
  <c r="U269" i="1" s="1"/>
  <c r="Q269" i="1"/>
  <c r="U268" i="1"/>
  <c r="T268" i="1"/>
  <c r="Q268" i="1"/>
  <c r="T267" i="1"/>
  <c r="U267" i="1" s="1"/>
  <c r="Q267" i="1"/>
  <c r="U266" i="1"/>
  <c r="Q266" i="1"/>
  <c r="U265" i="1"/>
  <c r="Q265" i="1"/>
  <c r="U264" i="1"/>
  <c r="Q264" i="1"/>
  <c r="U263" i="1"/>
  <c r="Q263" i="1"/>
  <c r="U262" i="1"/>
  <c r="Q262" i="1"/>
  <c r="U261" i="1"/>
  <c r="Q261" i="1"/>
  <c r="U260" i="1"/>
  <c r="Q260" i="1"/>
  <c r="U259" i="1"/>
  <c r="Q259" i="1"/>
  <c r="U258" i="1"/>
  <c r="Q258" i="1"/>
  <c r="U257" i="1"/>
  <c r="Q257" i="1"/>
  <c r="U256" i="1"/>
  <c r="T256" i="1"/>
  <c r="Q256" i="1"/>
  <c r="T255" i="1"/>
  <c r="U255" i="1" s="1"/>
  <c r="Q255" i="1"/>
  <c r="U254" i="1"/>
  <c r="T254" i="1"/>
  <c r="Q254" i="1"/>
  <c r="T253" i="1"/>
  <c r="U253" i="1" s="1"/>
  <c r="Q253" i="1"/>
  <c r="U252" i="1"/>
  <c r="Q252" i="1"/>
  <c r="U251" i="1"/>
  <c r="T251" i="1"/>
  <c r="Q251" i="1"/>
  <c r="T250" i="1"/>
  <c r="U250" i="1" s="1"/>
  <c r="Q250" i="1"/>
  <c r="U249" i="1"/>
  <c r="Q249" i="1"/>
  <c r="U248" i="1"/>
  <c r="Q248" i="1"/>
  <c r="U247" i="1"/>
  <c r="T247" i="1"/>
  <c r="Q247" i="1"/>
  <c r="T246" i="1"/>
  <c r="U246" i="1" s="1"/>
  <c r="Q246" i="1"/>
  <c r="U245" i="1"/>
  <c r="T245" i="1"/>
  <c r="Q245" i="1"/>
  <c r="U244" i="1"/>
  <c r="Q244" i="1"/>
  <c r="U243" i="1"/>
  <c r="Q243" i="1"/>
  <c r="U242" i="1"/>
  <c r="Q242" i="1"/>
  <c r="T241" i="1"/>
  <c r="U241" i="1" s="1"/>
  <c r="Q241" i="1"/>
  <c r="U240" i="1"/>
  <c r="Q240" i="1"/>
  <c r="U239" i="1"/>
  <c r="T239" i="1"/>
  <c r="Q239" i="1"/>
  <c r="U238" i="1"/>
  <c r="Q238" i="1"/>
  <c r="U237" i="1"/>
  <c r="Q237" i="1"/>
  <c r="U236" i="1"/>
  <c r="Q236" i="1"/>
  <c r="U235" i="1"/>
  <c r="Q235" i="1"/>
  <c r="T234" i="1"/>
  <c r="U234" i="1" s="1"/>
  <c r="Q234" i="1"/>
  <c r="U233" i="1"/>
  <c r="Q233" i="1"/>
  <c r="U232" i="1"/>
  <c r="Q232" i="1"/>
  <c r="U231" i="1"/>
  <c r="Q231" i="1"/>
  <c r="U230" i="1"/>
  <c r="Q230" i="1"/>
  <c r="U229" i="1"/>
  <c r="Q229" i="1"/>
  <c r="U228" i="1"/>
  <c r="T228" i="1"/>
  <c r="Q228" i="1"/>
  <c r="U227" i="1"/>
  <c r="Q227" i="1"/>
  <c r="U226" i="1"/>
  <c r="Q226" i="1"/>
  <c r="T225" i="1"/>
  <c r="U225" i="1" s="1"/>
  <c r="Q225" i="1"/>
  <c r="U224" i="1"/>
  <c r="Q224" i="1"/>
  <c r="U223" i="1"/>
  <c r="Q223" i="1"/>
  <c r="U222" i="1"/>
  <c r="Q222" i="1"/>
  <c r="U221" i="1"/>
  <c r="Q221" i="1"/>
  <c r="U220" i="1"/>
  <c r="Q220" i="1"/>
  <c r="U219" i="1"/>
  <c r="Q219" i="1"/>
  <c r="U218" i="1"/>
  <c r="Q218" i="1"/>
  <c r="U217" i="1"/>
  <c r="Q217" i="1"/>
  <c r="U216" i="1"/>
  <c r="Q216" i="1"/>
  <c r="U215" i="1"/>
  <c r="Q215" i="1"/>
  <c r="U214" i="1"/>
  <c r="Q214" i="1"/>
  <c r="U213" i="1"/>
  <c r="Q213" i="1"/>
  <c r="U212" i="1"/>
  <c r="Q212" i="1"/>
  <c r="U211" i="1"/>
  <c r="Q211" i="1"/>
  <c r="U210" i="1"/>
  <c r="Q210" i="1"/>
  <c r="U209" i="1"/>
  <c r="T209" i="1"/>
  <c r="Q209" i="1"/>
  <c r="U208" i="1"/>
  <c r="Q208" i="1"/>
  <c r="U207" i="1"/>
  <c r="Q207" i="1"/>
  <c r="T206" i="1"/>
  <c r="U206" i="1" s="1"/>
  <c r="Q206" i="1"/>
  <c r="U205" i="1"/>
  <c r="Q205" i="1"/>
  <c r="U204" i="1"/>
  <c r="Q204" i="1"/>
  <c r="U203" i="1"/>
  <c r="T203" i="1"/>
  <c r="Q203" i="1"/>
  <c r="U202" i="1"/>
  <c r="Q202" i="1"/>
  <c r="T201" i="1"/>
  <c r="U201" i="1" s="1"/>
  <c r="Q201" i="1"/>
  <c r="U200" i="1"/>
  <c r="T200" i="1"/>
  <c r="Q200" i="1"/>
  <c r="U199" i="1"/>
  <c r="Q199" i="1"/>
  <c r="U198" i="1"/>
  <c r="Q198" i="1"/>
  <c r="T197" i="1"/>
  <c r="U197" i="1" s="1"/>
  <c r="Q197" i="1"/>
  <c r="U196" i="1"/>
  <c r="Q196" i="1"/>
  <c r="U195" i="1"/>
  <c r="T195" i="1"/>
  <c r="Q195" i="1"/>
  <c r="T194" i="1"/>
  <c r="U194" i="1" s="1"/>
  <c r="Q194" i="1"/>
  <c r="U193" i="1"/>
  <c r="T193" i="1"/>
  <c r="Q193" i="1"/>
  <c r="U192" i="1"/>
  <c r="Q192" i="1"/>
  <c r="T191" i="1"/>
  <c r="U191" i="1" s="1"/>
  <c r="Q191" i="1"/>
  <c r="U190" i="1"/>
  <c r="Q190" i="1"/>
  <c r="U189" i="1"/>
  <c r="Q189" i="1"/>
  <c r="U188" i="1"/>
  <c r="T188" i="1"/>
  <c r="Q188" i="1"/>
  <c r="U187" i="1"/>
  <c r="Q187" i="1"/>
  <c r="T186" i="1"/>
  <c r="U186" i="1" s="1"/>
  <c r="Q186" i="1"/>
  <c r="U185" i="1"/>
  <c r="T185" i="1"/>
  <c r="Q185" i="1"/>
  <c r="U184" i="1"/>
  <c r="Q184" i="1"/>
  <c r="T183" i="1"/>
  <c r="U183" i="1" s="1"/>
  <c r="Q183" i="1"/>
  <c r="U182" i="1"/>
  <c r="Q182" i="1"/>
  <c r="U181" i="1"/>
  <c r="T181" i="1"/>
  <c r="Q181" i="1"/>
  <c r="U180" i="1"/>
  <c r="Q180" i="1"/>
  <c r="U179" i="1"/>
  <c r="Q179" i="1"/>
  <c r="U178" i="1"/>
  <c r="Q178" i="1"/>
  <c r="U177" i="1"/>
  <c r="Q177" i="1"/>
  <c r="U176" i="1"/>
  <c r="Q176" i="1"/>
  <c r="T175" i="1"/>
  <c r="U175" i="1" s="1"/>
  <c r="Q175" i="1"/>
  <c r="U174" i="1"/>
  <c r="Q174" i="1"/>
  <c r="U173" i="1"/>
  <c r="Q173" i="1"/>
  <c r="U172" i="1"/>
  <c r="Q172" i="1"/>
  <c r="U171" i="1"/>
  <c r="T171" i="1"/>
  <c r="Q171" i="1"/>
  <c r="T170" i="1"/>
  <c r="U170" i="1" s="1"/>
  <c r="Q170" i="1"/>
  <c r="U169" i="1"/>
  <c r="T169" i="1"/>
  <c r="Q169" i="1"/>
  <c r="T168" i="1"/>
  <c r="U168" i="1" s="1"/>
  <c r="Q168" i="1"/>
  <c r="U167" i="1"/>
  <c r="T167" i="1"/>
  <c r="Q167" i="1"/>
  <c r="U166" i="1"/>
  <c r="Q166" i="1"/>
  <c r="U165" i="1"/>
  <c r="Q165" i="1"/>
  <c r="T164" i="1"/>
  <c r="U164" i="1" s="1"/>
  <c r="Q164" i="1"/>
  <c r="U163" i="1"/>
  <c r="T163" i="1"/>
  <c r="Q163" i="1"/>
  <c r="U162" i="1"/>
  <c r="Q162" i="1"/>
  <c r="T161" i="1"/>
  <c r="U161" i="1" s="1"/>
  <c r="Q161" i="1"/>
  <c r="U160" i="1"/>
  <c r="Q160" i="1"/>
  <c r="U159" i="1"/>
  <c r="T159" i="1"/>
  <c r="Q159" i="1"/>
  <c r="T158" i="1"/>
  <c r="U158" i="1" s="1"/>
  <c r="Q158" i="1"/>
  <c r="U157" i="1"/>
  <c r="Q157" i="1"/>
  <c r="U156" i="1"/>
  <c r="T156" i="1"/>
  <c r="Q156" i="1"/>
  <c r="U155" i="1"/>
  <c r="Q155" i="1"/>
  <c r="U154" i="1"/>
  <c r="Q154" i="1"/>
  <c r="U153" i="1"/>
  <c r="Q153" i="1"/>
  <c r="T152" i="1"/>
  <c r="U152" i="1" s="1"/>
  <c r="Q152" i="1"/>
  <c r="U151" i="1"/>
  <c r="T151" i="1"/>
  <c r="Q151" i="1"/>
  <c r="U150" i="1"/>
  <c r="Q150" i="1"/>
  <c r="T149" i="1"/>
  <c r="U149" i="1" s="1"/>
  <c r="Q149" i="1"/>
  <c r="U148" i="1"/>
  <c r="Q148" i="1"/>
  <c r="U147" i="1"/>
  <c r="Q147" i="1"/>
  <c r="U146" i="1"/>
  <c r="Q146" i="1"/>
  <c r="U145" i="1"/>
  <c r="T145" i="1"/>
  <c r="Q145" i="1"/>
  <c r="T144" i="1"/>
  <c r="U144" i="1" s="1"/>
  <c r="Q144" i="1"/>
  <c r="U143" i="1"/>
  <c r="T143" i="1"/>
  <c r="Q143" i="1"/>
  <c r="U142" i="1"/>
  <c r="Q142" i="1"/>
  <c r="U141" i="1"/>
  <c r="Q141" i="1"/>
  <c r="T140" i="1"/>
  <c r="U140" i="1" s="1"/>
  <c r="Q140" i="1"/>
  <c r="U139" i="1"/>
  <c r="T139" i="1"/>
  <c r="Q139" i="1"/>
  <c r="T138" i="1"/>
  <c r="U138" i="1" s="1"/>
  <c r="Q138" i="1"/>
  <c r="U137" i="1"/>
  <c r="T137" i="1"/>
  <c r="Q137" i="1"/>
  <c r="T136" i="1"/>
  <c r="U136" i="1" s="1"/>
  <c r="Q136" i="1"/>
  <c r="U135" i="1"/>
  <c r="Q135" i="1"/>
  <c r="U134" i="1"/>
  <c r="T134" i="1"/>
  <c r="Q134" i="1"/>
  <c r="T133" i="1"/>
  <c r="U133" i="1" s="1"/>
  <c r="Q133" i="1"/>
  <c r="U132" i="1"/>
  <c r="T132" i="1"/>
  <c r="Q132" i="1"/>
  <c r="U131" i="1"/>
  <c r="T131" i="1"/>
  <c r="Q131" i="1"/>
  <c r="U130" i="1"/>
  <c r="Q130" i="1"/>
  <c r="T129" i="1"/>
  <c r="U129" i="1" s="1"/>
  <c r="Q129" i="1"/>
  <c r="U128" i="1"/>
  <c r="Q128" i="1"/>
  <c r="U127" i="1"/>
  <c r="T127" i="1"/>
  <c r="Q127" i="1"/>
  <c r="U126" i="1"/>
  <c r="Q126" i="1"/>
  <c r="U125" i="1"/>
  <c r="Q125" i="1"/>
  <c r="T124" i="1"/>
  <c r="U124" i="1" s="1"/>
  <c r="Q124" i="1"/>
  <c r="U123" i="1"/>
  <c r="T123" i="1"/>
  <c r="Q123" i="1"/>
  <c r="U122" i="1"/>
  <c r="Q122" i="1"/>
  <c r="U121" i="1"/>
  <c r="Q121" i="1"/>
  <c r="T120" i="1"/>
  <c r="U120" i="1" s="1"/>
  <c r="Q120" i="1"/>
  <c r="U119" i="1"/>
  <c r="T119" i="1"/>
  <c r="Q119" i="1"/>
  <c r="T118" i="1"/>
  <c r="U118" i="1" s="1"/>
  <c r="Q118" i="1"/>
  <c r="U117" i="1"/>
  <c r="Q117" i="1"/>
  <c r="U116" i="1"/>
  <c r="T116" i="1"/>
  <c r="Q116" i="1"/>
  <c r="T115" i="1"/>
  <c r="U115" i="1" s="1"/>
  <c r="Q115" i="1"/>
  <c r="U114" i="1"/>
  <c r="T114" i="1"/>
  <c r="Q114" i="1"/>
  <c r="T113" i="1"/>
  <c r="U113" i="1" s="1"/>
  <c r="Q113" i="1"/>
  <c r="U112" i="1"/>
  <c r="T112" i="1"/>
  <c r="Q112" i="1"/>
  <c r="T111" i="1"/>
  <c r="U111" i="1" s="1"/>
  <c r="Q111" i="1"/>
  <c r="U110" i="1"/>
  <c r="T110" i="1"/>
  <c r="Q110" i="1"/>
  <c r="T109" i="1"/>
  <c r="U109" i="1" s="1"/>
  <c r="Q109" i="1"/>
  <c r="U108" i="1"/>
  <c r="T108" i="1"/>
  <c r="Q108" i="1"/>
  <c r="T107" i="1"/>
  <c r="U107" i="1" s="1"/>
  <c r="Q107" i="1"/>
  <c r="U106" i="1"/>
  <c r="T106" i="1"/>
  <c r="Q106" i="1"/>
  <c r="T105" i="1"/>
  <c r="U105" i="1" s="1"/>
  <c r="Q105" i="1"/>
  <c r="U104" i="1"/>
  <c r="T104" i="1"/>
  <c r="Q104" i="1"/>
  <c r="U103" i="1"/>
  <c r="Q103" i="1"/>
  <c r="T102" i="1"/>
  <c r="U102" i="1" s="1"/>
  <c r="Q102" i="1"/>
  <c r="U101" i="1"/>
  <c r="T101" i="1"/>
  <c r="Q101" i="1"/>
  <c r="T100" i="1"/>
  <c r="U100" i="1" s="1"/>
  <c r="Q100" i="1"/>
  <c r="U99" i="1"/>
  <c r="T99" i="1"/>
  <c r="Q99" i="1"/>
  <c r="U98" i="1"/>
  <c r="Q98" i="1"/>
  <c r="U97" i="1"/>
  <c r="Q97" i="1"/>
  <c r="U96" i="1"/>
  <c r="Q96" i="1"/>
  <c r="U95" i="1"/>
  <c r="Q95" i="1"/>
  <c r="U94" i="1"/>
  <c r="Q94" i="1"/>
  <c r="U93" i="1"/>
  <c r="Q93" i="1"/>
  <c r="T92" i="1"/>
  <c r="U92" i="1" s="1"/>
  <c r="Q92" i="1"/>
  <c r="T91" i="1"/>
  <c r="U91" i="1" s="1"/>
  <c r="Q91" i="1"/>
  <c r="U90" i="1"/>
  <c r="T90" i="1"/>
  <c r="Q90" i="1"/>
  <c r="U89" i="1"/>
  <c r="Q89" i="1"/>
  <c r="T88" i="1"/>
  <c r="U88" i="1" s="1"/>
  <c r="Q88" i="1"/>
  <c r="U87" i="1"/>
  <c r="T87" i="1"/>
  <c r="Q87" i="1"/>
  <c r="T86" i="1"/>
  <c r="U86" i="1" s="1"/>
  <c r="Q86" i="1"/>
  <c r="U85" i="1"/>
  <c r="Q85" i="1"/>
  <c r="U84" i="1"/>
  <c r="Q84" i="1"/>
  <c r="U83" i="1"/>
  <c r="Q83" i="1"/>
  <c r="U82" i="1"/>
  <c r="Q82" i="1"/>
  <c r="U81" i="1"/>
  <c r="Q81" i="1"/>
  <c r="U80" i="1"/>
  <c r="Q80" i="1"/>
  <c r="U79" i="1"/>
  <c r="Q79" i="1"/>
  <c r="U78" i="1"/>
  <c r="T78" i="1"/>
  <c r="Q78" i="1"/>
  <c r="U77" i="1"/>
  <c r="Q77" i="1"/>
  <c r="U76" i="1"/>
  <c r="Q76" i="1"/>
  <c r="U75" i="1"/>
  <c r="Q75" i="1"/>
  <c r="U74" i="1"/>
  <c r="Q74" i="1"/>
  <c r="T73" i="1"/>
  <c r="U73" i="1" s="1"/>
  <c r="Q73" i="1"/>
  <c r="U72" i="1"/>
  <c r="Q72" i="1"/>
  <c r="U71" i="1"/>
  <c r="Q71" i="1"/>
  <c r="U70" i="1"/>
  <c r="Q70" i="1"/>
  <c r="U69" i="1"/>
  <c r="T69" i="1"/>
  <c r="Q69" i="1"/>
  <c r="U68" i="1"/>
  <c r="Q68" i="1"/>
  <c r="U67" i="1"/>
  <c r="Q67" i="1"/>
  <c r="U66" i="1"/>
  <c r="Q66" i="1"/>
  <c r="T65" i="1"/>
  <c r="U65" i="1" s="1"/>
  <c r="Q65" i="1"/>
  <c r="U64" i="1"/>
  <c r="T64" i="1"/>
  <c r="Q64" i="1"/>
  <c r="T63" i="1"/>
  <c r="U63" i="1" s="1"/>
  <c r="Q63" i="1"/>
  <c r="U62" i="1"/>
  <c r="T62" i="1"/>
  <c r="Q62" i="1"/>
  <c r="U61" i="1"/>
  <c r="Q61" i="1"/>
  <c r="U60" i="1"/>
  <c r="Q60" i="1"/>
  <c r="T59" i="1"/>
  <c r="U59" i="1" s="1"/>
  <c r="Q59" i="1"/>
  <c r="U58" i="1"/>
  <c r="T58" i="1"/>
  <c r="Q58" i="1"/>
  <c r="U57" i="1"/>
  <c r="Q57" i="1"/>
  <c r="T56" i="1"/>
  <c r="U56" i="1" s="1"/>
  <c r="Q56" i="1"/>
  <c r="U55" i="1"/>
  <c r="T55" i="1"/>
  <c r="Q55" i="1"/>
  <c r="U54" i="1"/>
  <c r="Q54" i="1"/>
  <c r="U53" i="1"/>
  <c r="Q53" i="1"/>
  <c r="T52" i="1"/>
  <c r="U52" i="1" s="1"/>
  <c r="Q52" i="1"/>
  <c r="U51" i="1"/>
  <c r="Q51" i="1"/>
  <c r="U50" i="1"/>
  <c r="Q50" i="1"/>
  <c r="U49" i="1"/>
  <c r="Q49" i="1"/>
  <c r="U48" i="1"/>
  <c r="Q48" i="1"/>
  <c r="U47" i="1"/>
  <c r="Q47" i="1"/>
  <c r="U46" i="1"/>
  <c r="Q46" i="1"/>
  <c r="U45" i="1"/>
  <c r="Q45" i="1"/>
  <c r="U44" i="1"/>
  <c r="Q44" i="1"/>
  <c r="U43" i="1"/>
  <c r="Q43" i="1"/>
  <c r="U42" i="1"/>
  <c r="T42" i="1"/>
  <c r="Q42" i="1"/>
  <c r="T41" i="1"/>
  <c r="U41" i="1" s="1"/>
  <c r="Q41" i="1"/>
  <c r="U40" i="1"/>
  <c r="Q40" i="1"/>
  <c r="U39" i="1"/>
  <c r="T39" i="1"/>
  <c r="Q39" i="1"/>
  <c r="U38" i="1"/>
  <c r="Q38" i="1"/>
  <c r="T37" i="1"/>
  <c r="U37" i="1" s="1"/>
  <c r="Q37" i="1"/>
  <c r="U36" i="1"/>
  <c r="Q36" i="1"/>
  <c r="U35" i="1"/>
  <c r="Q35" i="1"/>
  <c r="U34" i="1"/>
  <c r="Q34" i="1"/>
  <c r="U33" i="1"/>
  <c r="T33" i="1"/>
  <c r="Q33" i="1"/>
  <c r="T32" i="1"/>
  <c r="U32" i="1" s="1"/>
  <c r="Q32" i="1"/>
  <c r="U31" i="1"/>
  <c r="T31" i="1"/>
  <c r="Q31" i="1"/>
  <c r="T30" i="1"/>
  <c r="U30" i="1" s="1"/>
  <c r="Q30" i="1"/>
  <c r="U29" i="1"/>
  <c r="T29" i="1"/>
  <c r="Q29" i="1"/>
  <c r="U28" i="1"/>
  <c r="Q28" i="1"/>
  <c r="U27" i="1"/>
  <c r="Q27" i="1"/>
  <c r="U26" i="1"/>
  <c r="Q26" i="1"/>
  <c r="U25" i="1"/>
  <c r="Q25" i="1"/>
  <c r="U24" i="1"/>
  <c r="Q24" i="1"/>
  <c r="T23" i="1"/>
  <c r="U23" i="1" s="1"/>
  <c r="Q23" i="1"/>
  <c r="U22" i="1"/>
  <c r="Q22" i="1"/>
  <c r="U21" i="1"/>
  <c r="T21" i="1"/>
  <c r="Q21" i="1"/>
  <c r="T20" i="1"/>
  <c r="U20" i="1" s="1"/>
  <c r="Q20" i="1"/>
  <c r="U19" i="1"/>
  <c r="T19" i="1"/>
  <c r="Q19" i="1"/>
  <c r="T18" i="1"/>
  <c r="U18" i="1" s="1"/>
  <c r="Q18" i="1"/>
  <c r="U17" i="1"/>
  <c r="Q17" i="1"/>
  <c r="U16" i="1"/>
  <c r="Q16" i="1"/>
  <c r="U15" i="1"/>
  <c r="T15" i="1"/>
  <c r="Q15" i="1"/>
  <c r="T14" i="1"/>
  <c r="U14" i="1" s="1"/>
  <c r="Q14" i="1"/>
  <c r="U13" i="1"/>
  <c r="T13" i="1"/>
  <c r="Q13" i="1"/>
  <c r="T12" i="1"/>
  <c r="U12" i="1" s="1"/>
  <c r="Q12" i="1"/>
  <c r="U11" i="1"/>
  <c r="Q11" i="1"/>
  <c r="U10" i="1"/>
  <c r="T10" i="1"/>
  <c r="Q10" i="1"/>
  <c r="U9" i="1"/>
  <c r="Q9" i="1"/>
  <c r="U8" i="1"/>
  <c r="Q8" i="1"/>
</calcChain>
</file>

<file path=xl/sharedStrings.xml><?xml version="1.0" encoding="utf-8"?>
<sst xmlns="http://schemas.openxmlformats.org/spreadsheetml/2006/main" count="23735" uniqueCount="4327">
  <si>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</si>
  <si>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</si>
  <si>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</si>
  <si>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</si>
  <si>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</si>
  <si>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</si>
  <si>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</si>
  <si>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</si>
  <si>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</si>
  <si>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</si>
  <si>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</si>
  <si>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</si>
  <si>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</si>
  <si>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</si>
  <si>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</si>
  <si>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</si>
  <si>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</si>
  <si>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</si>
  <si>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</si>
  <si>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</si>
  <si>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</si>
  <si>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</si>
  <si>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</si>
  <si>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</si>
  <si>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</si>
  <si>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</si>
  <si>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</si>
  <si>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</si>
  <si>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</si>
  <si>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</si>
  <si>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</si>
  <si>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</si>
  <si>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</si>
  <si>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</si>
  <si>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</si>
  <si>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</si>
  <si>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</si>
  <si>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</si>
  <si>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</si>
  <si>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</si>
  <si>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</si>
  <si>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</si>
  <si>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</si>
  <si>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</si>
  <si>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</si>
  <si>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</si>
  <si>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</si>
  <si>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</si>
  <si>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</si>
  <si>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</si>
  <si>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</si>
  <si>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</si>
  <si>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</si>
  <si>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</si>
  <si>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</si>
  <si>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</si>
  <si>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</si>
  <si>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</si>
  <si>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</si>
  <si>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</si>
  <si>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</si>
  <si>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</si>
  <si>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</si>
  <si>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</si>
  <si>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</si>
  <si>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</si>
  <si>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</si>
  <si>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</si>
  <si>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</si>
  <si>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</si>
  <si>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</si>
  <si>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</si>
  <si>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</si>
  <si>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</si>
  <si>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</si>
  <si>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</si>
  <si>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</si>
  <si>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</si>
  <si>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</si>
  <si>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</si>
  <si>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</si>
  <si>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</si>
  <si>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</si>
  <si>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</si>
  <si>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</si>
  <si>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</si>
  <si>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</si>
  <si>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</si>
  <si>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</si>
  <si>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</si>
  <si>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</si>
  <si>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</si>
  <si>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</si>
  <si>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</si>
  <si>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</si>
  <si>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</si>
  <si>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</si>
  <si>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A000371</t>
  </si>
  <si>
    <t>ALINEAMIENTO Y No. OFICIAL</t>
  </si>
  <si>
    <t>Reglamanto de Construcción de Comitán de Domínguez, Chiapas.</t>
  </si>
  <si>
    <t>Desarrollo Urbano / Coordinación de Ordenamiento, Vivienda e Imagen Urbana</t>
  </si>
  <si>
    <t>CESAR OCTAVIO</t>
  </si>
  <si>
    <t>GOMEZ</t>
  </si>
  <si>
    <t>LOPEZ</t>
  </si>
  <si>
    <t>ND</t>
  </si>
  <si>
    <t>http://transparencia.comitan.gob.mx/ART85/XXVII/DESARROLLO_URBANO/A000371.pdf</t>
  </si>
  <si>
    <t>http://transparencia.comitan.gob.mx/ART85/XXVII/DESARROLLO_URBANO/02268.pdf</t>
  </si>
  <si>
    <t>http://transparencia.comitan.gob.mx/ART85/XXVII/DESARROLLO_URBANO/OFICIO_XXVII_2022.pdf</t>
  </si>
  <si>
    <t>http://transparencia.comitan.gob.mx/ART85/XXVII/DESARROLLO_URBANO/OF.XXVII1_2021-2024.pdf</t>
  </si>
  <si>
    <t>DIRECCION DE DESARROLLO URBANO</t>
  </si>
  <si>
    <t>A001360</t>
  </si>
  <si>
    <t>KARIME</t>
  </si>
  <si>
    <t>DELFIN</t>
  </si>
  <si>
    <t>FUENTES/COPROP</t>
  </si>
  <si>
    <t>http://transparencia.comitan.gob.mx/ART85/XXVII/DESARROLLO_URBANO/A001360.pdf</t>
  </si>
  <si>
    <t>http://transparencia.comitan.gob.mx/ART85/XXVII/DESARROLLO_URBANO/21327.pdf</t>
  </si>
  <si>
    <t>A001391</t>
  </si>
  <si>
    <t>ARKON &amp; MBC DESARROLLO Y CONSTRUCCION S.A. DE C.V.</t>
  </si>
  <si>
    <t>http://transparencia.comitan.gob.mx/ART85/XXVII/DESARROLLO_URBANO/A001391.pdf</t>
  </si>
  <si>
    <t>http://transparencia.comitan.gob.mx/ART85/XXVII/DESARROLLO_URBANO/03859.pdf</t>
  </si>
  <si>
    <t>A001638</t>
  </si>
  <si>
    <t>JOSE LUIS</t>
  </si>
  <si>
    <t>MORALES</t>
  </si>
  <si>
    <t>SANCHEZ</t>
  </si>
  <si>
    <t>http://transparencia.comitan.gob.mx/ART85/XXVII/DESARROLLO_URBANO/A001638.pdf</t>
  </si>
  <si>
    <t>http://transparencia.comitan.gob.mx/ART85/XXVII/DESARROLLO_URBANO/04088.pdf</t>
  </si>
  <si>
    <t>A001805</t>
  </si>
  <si>
    <t>LAURO</t>
  </si>
  <si>
    <t>FERNANDEZ</t>
  </si>
  <si>
    <t>http://transparencia.comitan.gob.mx/ART85/XXVII/DESARROLLO_URBANO/A001805.pdf</t>
  </si>
  <si>
    <t>http://transparencia.comitan.gob.mx/ART85/XXVII/DESARROLLO_URBANO/01945.pdf</t>
  </si>
  <si>
    <t>A001844</t>
  </si>
  <si>
    <t>http://transparencia.comitan.gob.mx/ART85/XXVII/DESARROLLO_URBANO/A001844.pdf</t>
  </si>
  <si>
    <t>http://transparencia.comitan.gob.mx/ART85/XXVII/DESARROLLO_URBANO/21329.pdf</t>
  </si>
  <si>
    <t>A001848</t>
  </si>
  <si>
    <t>http://transparencia.comitan.gob.mx/ART85/XXVII/DESARROLLO_URBANO/A001848.pdf</t>
  </si>
  <si>
    <t>A001850</t>
  </si>
  <si>
    <t>http://transparencia.comitan.gob.mx/ART85/XXVII/DESARROLLO_URBANO/A001850.pdf</t>
  </si>
  <si>
    <t>http://transparencia.comitan.gob.mx/ART85/XXVII/DESARROLLO_URBANO/21330.pdf</t>
  </si>
  <si>
    <t>A001852</t>
  </si>
  <si>
    <t>http://transparencia.comitan.gob.mx/ART85/XXVII/DESARROLLO_URBANO/A001852.pdf</t>
  </si>
  <si>
    <t>A001859</t>
  </si>
  <si>
    <t>http://transparencia.comitan.gob.mx/ART85/XXVII/DESARROLLO_URBANO/A001859.pdf</t>
  </si>
  <si>
    <t>http://transparencia.comitan.gob.mx/ART85/XXVII/DESARROLLO_URBANO/21324.pdf</t>
  </si>
  <si>
    <t>A001885</t>
  </si>
  <si>
    <t>ABENAMAR</t>
  </si>
  <si>
    <t>GARCIA</t>
  </si>
  <si>
    <t>PEÑA</t>
  </si>
  <si>
    <t>http://transparencia.comitan.gob.mx/ART85/XXVII/DESARROLLO_URBANO/A001885.pdf</t>
  </si>
  <si>
    <t>http://transparencia.comitan.gob.mx/ART85/XXVII/DESARROLLO_URBANO/05945.pdf</t>
  </si>
  <si>
    <t>A002023</t>
  </si>
  <si>
    <t>AGUSTIN</t>
  </si>
  <si>
    <t>VELASCO</t>
  </si>
  <si>
    <t>http://transparencia.comitan.gob.mx/ART85/XXVII/DESARROLLO_URBANO/A002023.pdf</t>
  </si>
  <si>
    <t>http://transparencia.comitan.gob.mx/ART85/XXVII/DESARROLLO_URBANO/05915.pdf</t>
  </si>
  <si>
    <t>A002201</t>
  </si>
  <si>
    <t>CARMEN</t>
  </si>
  <si>
    <t>ASUNCION</t>
  </si>
  <si>
    <t>ANDRADE</t>
  </si>
  <si>
    <t>http://transparencia.comitan.gob.mx/ART85/XXVII/DESARROLLO_URBANO/A002201.pdf</t>
  </si>
  <si>
    <t>http://transparencia.comitan.gob.mx/ART85/XXVII/DESARROLLO_URBANO/06205.pdf</t>
  </si>
  <si>
    <t>A002228</t>
  </si>
  <si>
    <t>KAREN ANGELINA</t>
  </si>
  <si>
    <t xml:space="preserve">NAJERA </t>
  </si>
  <si>
    <t>NAJERA</t>
  </si>
  <si>
    <t>http://transparencia.comitan.gob.mx/ART85/XXVII/DESARROLLO_URBANO/A002228.pdf</t>
  </si>
  <si>
    <t>http://transparencia.comitan.gob.mx/ART85/XXVII/DESARROLLO_URBANO/06506.pdf</t>
  </si>
  <si>
    <t>A002247</t>
  </si>
  <si>
    <t>JUAN ARSENIO</t>
  </si>
  <si>
    <t>ARGUELLO</t>
  </si>
  <si>
    <t>DOMINGUEZ</t>
  </si>
  <si>
    <t>http://transparencia.comitan.gob.mx/ART85/XXVII/DESARROLLO_URBANO/A002247.pdf</t>
  </si>
  <si>
    <t>http://transparencia.comitan.gob.mx/ART85/XXVII/DESARROLLO_URBANO/05830.pdf</t>
  </si>
  <si>
    <t>A002253</t>
  </si>
  <si>
    <t>LESLY GRISEL</t>
  </si>
  <si>
    <t>PECH</t>
  </si>
  <si>
    <t>ORTIZ</t>
  </si>
  <si>
    <t>http://transparencia.comitan.gob.mx/ART85/XXVII/DESARROLLO_URBANO/A002253.pdf</t>
  </si>
  <si>
    <t>http://transparencia.comitan.gob.mx/ART85/XXVII/DESARROLLO_URBANO/05955.pdf</t>
  </si>
  <si>
    <t>A002256</t>
  </si>
  <si>
    <t>YESENIA DEL CARMEN</t>
  </si>
  <si>
    <t>HERNANDEZ</t>
  </si>
  <si>
    <t>GOMEZ/COPROP</t>
  </si>
  <si>
    <t>http://transparencia.comitan.gob.mx/ART85/XXVII/DESARROLLO_URBANO/A002256.pdf</t>
  </si>
  <si>
    <t>http://transparencia.comitan.gob.mx/ART85/XXVII/DESARROLLO_URBANO/05889.pdf</t>
  </si>
  <si>
    <t>A002258</t>
  </si>
  <si>
    <t>MARTHA ELENA</t>
  </si>
  <si>
    <t>DIAZ</t>
  </si>
  <si>
    <t>GONZALEZ</t>
  </si>
  <si>
    <t>http://transparencia.comitan.gob.mx/ART85/XXVII/DESARROLLO_URBANO/A002258.pdf</t>
  </si>
  <si>
    <t>http://transparencia.comitan.gob.mx/ART85/XXVII/DESARROLLO_URBANO/05775.pdf</t>
  </si>
  <si>
    <t>A002262</t>
  </si>
  <si>
    <t>ABEL HOMERO</t>
  </si>
  <si>
    <t>ABADIA</t>
  </si>
  <si>
    <t>http://transparencia.comitan.gob.mx/ART85/XXVII/DESARROLLO_URBANO/A002262.pdf</t>
  </si>
  <si>
    <t>http://transparencia.comitan.gob.mx/ART85/XXVII/DESARROLLO_URBANO/05901.pdf</t>
  </si>
  <si>
    <t>A002264</t>
  </si>
  <si>
    <t>MARCOS</t>
  </si>
  <si>
    <t>VELAZQUEZ</t>
  </si>
  <si>
    <t>http://transparencia.comitan.gob.mx/ART85/XXVII/DESARROLLO_URBANO/A002264.pdf</t>
  </si>
  <si>
    <t>http://transparencia.comitan.gob.mx/ART85/XXVII/DESARROLLO_URBANO/05773.pdf</t>
  </si>
  <si>
    <t>A002265</t>
  </si>
  <si>
    <t>ARQASA CONSTRUCTORES S.A. DE C.V. (61 VIVIENDAS)</t>
  </si>
  <si>
    <t>http://transparencia.comitan.gob.mx/ART85/XXVII/DESARROLLO_URBANO/A002265.pdf</t>
  </si>
  <si>
    <t>http://transparencia.comitan.gob.mx/ART85/XXVII/DESARROLLO_URBANO/05881.pdf</t>
  </si>
  <si>
    <t>A002267</t>
  </si>
  <si>
    <t>MARIA YRENE</t>
  </si>
  <si>
    <t>PEREZ</t>
  </si>
  <si>
    <t>CALVO</t>
  </si>
  <si>
    <t>http://transparencia.comitan.gob.mx/ART85/XXVII/DESARROLLO_URBANO/A002267.pdf</t>
  </si>
  <si>
    <t>http://transparencia.comitan.gob.mx/ART85/XXVII/DESARROLLO_URBANO/05822.pdf</t>
  </si>
  <si>
    <t>A002268</t>
  </si>
  <si>
    <t>ISAAC MIGUEL</t>
  </si>
  <si>
    <t>http://transparencia.comitan.gob.mx/ART85/XXVII/DESARROLLO_URBANO/A002268.pdf</t>
  </si>
  <si>
    <t>http://transparencia.comitan.gob.mx/ART85/XXVII/DESARROLLO_URBANO/05818.pdf</t>
  </si>
  <si>
    <t>A002269</t>
  </si>
  <si>
    <t>JAVIER</t>
  </si>
  <si>
    <t>JIMENEZ</t>
  </si>
  <si>
    <t>http://transparencia.comitan.gob.mx/ART85/XXVII/DESARROLLO_URBANO/A002269.pdf</t>
  </si>
  <si>
    <t>http://transparencia.comitan.gob.mx/ART85/XXVII/DESARROLLO_URBANO/05796.pdf</t>
  </si>
  <si>
    <t>A002270</t>
  </si>
  <si>
    <t>KARLA LUCIA</t>
  </si>
  <si>
    <t>GUILLEN</t>
  </si>
  <si>
    <t>http://transparencia.comitan.gob.mx/ART85/XXVII/DESARROLLO_URBANO/A002270.pdf</t>
  </si>
  <si>
    <t>http://transparencia.comitan.gob.mx/ART85/XXVII/DESARROLLO_URBANO/05953.pdf</t>
  </si>
  <si>
    <t>A002271</t>
  </si>
  <si>
    <t>BLANCA MARIBEL</t>
  </si>
  <si>
    <t>http://transparencia.comitan.gob.mx/ART85/XXVII/DESARROLLO_URBANO/A002271.pdf</t>
  </si>
  <si>
    <t>http://transparencia.comitan.gob.mx/ART85/XXVII/DESARROLLO_URBANO/06536.pdf</t>
  </si>
  <si>
    <t>A002272</t>
  </si>
  <si>
    <t>JULIA DEL CARMEN</t>
  </si>
  <si>
    <t>GARCIA/COPROP</t>
  </si>
  <si>
    <t>http://transparencia.comitan.gob.mx/ART85/XXVII/DESARROLLO_URBANO/A002272.pdf</t>
  </si>
  <si>
    <t>http://transparencia.comitan.gob.mx/ART85/XXVII/DESARROLLO_URBANO/05912.pdf</t>
  </si>
  <si>
    <t>A002273</t>
  </si>
  <si>
    <t>ABRAHAM</t>
  </si>
  <si>
    <t>CANCINO</t>
  </si>
  <si>
    <t>BERMUDEZ</t>
  </si>
  <si>
    <t>http://transparencia.comitan.gob.mx/ART85/XXVII/DESARROLLO_URBANO/A002273.pdf</t>
  </si>
  <si>
    <t>http://transparencia.comitan.gob.mx/ART85/XXVII/DESARROLLO_URBANO/05959.pdf</t>
  </si>
  <si>
    <t>A002274</t>
  </si>
  <si>
    <t>RIGOBERTO DE JESUS</t>
  </si>
  <si>
    <t>RUIZ</t>
  </si>
  <si>
    <t>DIAZ/COPROP</t>
  </si>
  <si>
    <t>http://transparencia.comitan.gob.mx/ART85/XXVII/DESARROLLO_URBANO/A002274.pdf</t>
  </si>
  <si>
    <t>http://transparencia.comitan.gob.mx/ART85/XXVII/DESARROLLO_URBANO/06007.pdf</t>
  </si>
  <si>
    <t>A002275</t>
  </si>
  <si>
    <t>JOSE GUILLERMO</t>
  </si>
  <si>
    <t>SOLORZANO</t>
  </si>
  <si>
    <t>http://transparencia.comitan.gob.mx/ART85/XXVII/DESARROLLO_URBANO/A002275.pdf</t>
  </si>
  <si>
    <t>http://transparencia.comitan.gob.mx/ART85/XXVII/DESARROLLO_URBANO/06335.pdf</t>
  </si>
  <si>
    <t>A002276</t>
  </si>
  <si>
    <t>JAIME BALDEMAR</t>
  </si>
  <si>
    <t>http://transparencia.comitan.gob.mx/ART85/XXVII/DESARROLLO_URBANO/A002276.pdf</t>
  </si>
  <si>
    <t>http://transparencia.comitan.gob.mx/ART85/XXVII/DESARROLLO_URBANO/05964.pdf</t>
  </si>
  <si>
    <t>A002277</t>
  </si>
  <si>
    <t>VALENTIN</t>
  </si>
  <si>
    <t>VILLAVEITA</t>
  </si>
  <si>
    <t>GARRIDO</t>
  </si>
  <si>
    <t>http://transparencia.comitan.gob.mx/ART85/XXVII/DESARROLLO_URBANO/A002277.pdf</t>
  </si>
  <si>
    <t>http://transparencia.comitan.gob.mx/ART85/XXVII/DESARROLLO_URBANO/05998.pdf</t>
  </si>
  <si>
    <t>A002278</t>
  </si>
  <si>
    <t>KARINA ELIZABETH</t>
  </si>
  <si>
    <t>ROBLERO</t>
  </si>
  <si>
    <t>http://transparencia.comitan.gob.mx/ART85/XXVII/DESARROLLO_URBANO/A002278.pdf</t>
  </si>
  <si>
    <t>http://transparencia.comitan.gob.mx/ART85/XXVII/DESARROLLO_URBANO/06323.pdf</t>
  </si>
  <si>
    <t>A002280</t>
  </si>
  <si>
    <t>ROSA ISABEL</t>
  </si>
  <si>
    <t>HIDALGO</t>
  </si>
  <si>
    <t>AGUILAR</t>
  </si>
  <si>
    <t>http://transparencia.comitan.gob.mx/ART85/XXVII/DESARROLLO_URBANO/A002280.pdf</t>
  </si>
  <si>
    <t>http://transparencia.comitan.gob.mx/ART85/XXVII/DESARROLLO_URBANO/06036.pdf</t>
  </si>
  <si>
    <t>A002281</t>
  </si>
  <si>
    <t>MARIA MAGDALENA</t>
  </si>
  <si>
    <t>MOLINA</t>
  </si>
  <si>
    <t>LOPEZ/COPROP</t>
  </si>
  <si>
    <t>http://transparencia.comitan.gob.mx/ART85/XXVII/DESARROLLO_URBANO/A002281.pdf</t>
  </si>
  <si>
    <t>http://transparencia.comitan.gob.mx/ART85/XXVII/DESARROLLO_URBANO/06394.pdf</t>
  </si>
  <si>
    <t>A002282</t>
  </si>
  <si>
    <t>FORO CONSTRUCCIONES S.A. DE C.V.</t>
  </si>
  <si>
    <t>http://transparencia.comitan.gob.mx/ART85/XXVII/DESARROLLO_URBANO/A002282.pdf</t>
  </si>
  <si>
    <t>http://transparencia.comitan.gob.mx/ART85/XXVII/DESARROLLO_URBANO/05995.pdf</t>
  </si>
  <si>
    <t>A002283</t>
  </si>
  <si>
    <t>LEOPOLDO</t>
  </si>
  <si>
    <t>FONSECA</t>
  </si>
  <si>
    <t>http://transparencia.comitan.gob.mx/ART85/XXVII/DESARROLLO_URBANO/A002283.pdf</t>
  </si>
  <si>
    <t>http://transparencia.comitan.gob.mx/ART85/XXVII/DESARROLLO_URBANO/06133.pdf</t>
  </si>
  <si>
    <t>A002284</t>
  </si>
  <si>
    <t xml:space="preserve">MARIBEL </t>
  </si>
  <si>
    <t xml:space="preserve">SILVA </t>
  </si>
  <si>
    <t>MORALES/COPROP</t>
  </si>
  <si>
    <t>http://transparencia.comitan.gob.mx/ART85/XXVII/DESARROLLO_URBANO/A002284.pdf</t>
  </si>
  <si>
    <t>http://transparencia.comitan.gob.mx/ART85/XXVII/DESARROLLO_URBANO/06019.pdf</t>
  </si>
  <si>
    <t>A002285</t>
  </si>
  <si>
    <t>LAURA MILENE</t>
  </si>
  <si>
    <t>CAMERAS</t>
  </si>
  <si>
    <t>PEREZ/COPROP</t>
  </si>
  <si>
    <t>http://transparencia.comitan.gob.mx/ART85/XXVII/DESARROLLO_URBANO/A002285.pdf</t>
  </si>
  <si>
    <t>http://transparencia.comitan.gob.mx/ART85/XXVII/DESARROLLO_URBANO/06227.pdf</t>
  </si>
  <si>
    <t>A002286</t>
  </si>
  <si>
    <t>FRANCISCO MANUEL</t>
  </si>
  <si>
    <t>http://transparencia.comitan.gob.mx/ART85/XXVII/DESARROLLO_URBANO/A002286.pdf</t>
  </si>
  <si>
    <t>http://transparencia.comitan.gob.mx/ART85/XXVII/DESARROLLO_URBANO/06023.pdf</t>
  </si>
  <si>
    <t>A002287</t>
  </si>
  <si>
    <t>GUADALUPE</t>
  </si>
  <si>
    <t>REYES</t>
  </si>
  <si>
    <t>ABARCA</t>
  </si>
  <si>
    <t>http://transparencia.comitan.gob.mx/ART85/XXVII/DESARROLLO_URBANO/A002287.pdf</t>
  </si>
  <si>
    <t>http://transparencia.comitan.gob.mx/ART85/XXVII/DESARROLLO_URBANO/06216.pdf</t>
  </si>
  <si>
    <t>A002288</t>
  </si>
  <si>
    <t>ENRIQUE JOSE</t>
  </si>
  <si>
    <t>RUBIO</t>
  </si>
  <si>
    <t>NORIEGA</t>
  </si>
  <si>
    <t>http://transparencia.comitan.gob.mx/ART85/XXVII/DESARROLLO_URBANO/A002288.pdf</t>
  </si>
  <si>
    <t>http://transparencia.comitan.gob.mx/ART85/XXVII/DESARROLLO_URBANO/06034.pdf</t>
  </si>
  <si>
    <t>A002289</t>
  </si>
  <si>
    <t>MARIA EUGENIA</t>
  </si>
  <si>
    <t>ALFONZO</t>
  </si>
  <si>
    <t>http://transparencia.comitan.gob.mx/ART85/XXVII/DESARROLLO_URBANO/A002289.pdf</t>
  </si>
  <si>
    <t>http://transparencia.comitan.gob.mx/ART85/XXVII/DESARROLLO_URBANO/06021.pdf</t>
  </si>
  <si>
    <t>A002290</t>
  </si>
  <si>
    <t>AMANDA</t>
  </si>
  <si>
    <t>AYAR</t>
  </si>
  <si>
    <t>http://transparencia.comitan.gob.mx/ART85/XXVII/DESARROLLO_URBANO/A002290.pdf</t>
  </si>
  <si>
    <t>http://transparencia.comitan.gob.mx/ART85/XXVII/DESARROLLO_URBANO/06028.pdf</t>
  </si>
  <si>
    <t>A002291</t>
  </si>
  <si>
    <t>ALFARO</t>
  </si>
  <si>
    <t>http://transparencia.comitan.gob.mx/ART85/XXVII/DESARROLLO_URBANO/A002291.pdf</t>
  </si>
  <si>
    <t>http://transparencia.comitan.gob.mx/ART85/XXVII/DESARROLLO_URBANO/06277.pdf</t>
  </si>
  <si>
    <t>A002293</t>
  </si>
  <si>
    <t>LUIS HUMBERTO</t>
  </si>
  <si>
    <t>BAUTISTA</t>
  </si>
  <si>
    <t>http://transparencia.comitan.gob.mx/ART85/XXVII/DESARROLLO_URBANO/A002293.pdf</t>
  </si>
  <si>
    <t>http://transparencia.comitan.gob.mx/ART85/XXVII/DESARROLLO_URBANO/06167.pdf</t>
  </si>
  <si>
    <t>A002294</t>
  </si>
  <si>
    <t>http://transparencia.comitan.gob.mx/ART85/XXVII/DESARROLLO_URBANO/A002294.pdf</t>
  </si>
  <si>
    <t>http://transparencia.comitan.gob.mx/ART85/XXVII/DESARROLLO_URBANO/06166.pdf</t>
  </si>
  <si>
    <t>A002295</t>
  </si>
  <si>
    <t>JUAN CARLOS</t>
  </si>
  <si>
    <t>http://transparencia.comitan.gob.mx/ART85/XXVII/DESARROLLO_URBANO/A002295.pdf</t>
  </si>
  <si>
    <t>http://transparencia.comitan.gob.mx/ART85/XXVII/DESARROLLO_URBANO/06169.pdf</t>
  </si>
  <si>
    <t>A002296</t>
  </si>
  <si>
    <t>http://transparencia.comitan.gob.mx/ART85/XXVII/DESARROLLO_URBANO/A002296.pdf</t>
  </si>
  <si>
    <t>http://transparencia.comitan.gob.mx/ART85/XXVII/DESARROLLO_URBANO/06278.pdf</t>
  </si>
  <si>
    <t>A002297</t>
  </si>
  <si>
    <t>LUCERO MONTSERRAT</t>
  </si>
  <si>
    <t>http://transparencia.comitan.gob.mx/ART85/XXVII/DESARROLLO_URBANO/A002297.pdf</t>
  </si>
  <si>
    <t>http://transparencia.comitan.gob.mx/ART85/XXVII/DESARROLLO_URBANO/06183.pdf</t>
  </si>
  <si>
    <t>A002298</t>
  </si>
  <si>
    <t>JOSE RAMIRO</t>
  </si>
  <si>
    <t>ESPINOSA</t>
  </si>
  <si>
    <t>http://transparencia.comitan.gob.mx/ART85/XXVII/DESARROLLO_URBANO/A002298.pdf</t>
  </si>
  <si>
    <t>http://transparencia.comitan.gob.mx/ART85/XXVII/DESARROLLO_URBANO/06171.pdf</t>
  </si>
  <si>
    <t>A002299</t>
  </si>
  <si>
    <t>CENTRAL DE AUTOMOTORES DE CHIAPAS S.A. DE C.V.</t>
  </si>
  <si>
    <t>http://transparencia.comitan.gob.mx/ART85/XXVII/DESARROLLO_URBANO/A002299.pdf</t>
  </si>
  <si>
    <t>http://transparencia.comitan.gob.mx/ART85/XXVII/DESARROLLO_URBANO/26322.pdf</t>
  </si>
  <si>
    <t>A002348</t>
  </si>
  <si>
    <t>JANDY YANILET</t>
  </si>
  <si>
    <t>ALVARADO</t>
  </si>
  <si>
    <t>MARTINEZ</t>
  </si>
  <si>
    <t>http://transparencia.comitan.gob.mx/ART85/XXVII/DESARROLLO_URBANO/A002348.pdf</t>
  </si>
  <si>
    <t>http://transparencia.comitan.gob.mx/ART85/XXVII/DESARROLLO_URBANO/05948.pdf</t>
  </si>
  <si>
    <t>A002349</t>
  </si>
  <si>
    <t>ENRIQUE</t>
  </si>
  <si>
    <t>http://transparencia.comitan.gob.mx/ART85/XXVII/DESARROLLO_URBANO/A002349.pdf</t>
  </si>
  <si>
    <t>http://transparencia.comitan.gob.mx/ART85/XXVII/DESARROLLO_URBANO/05947.pdf</t>
  </si>
  <si>
    <t>A002350</t>
  </si>
  <si>
    <t>http://transparencia.comitan.gob.mx/ART85/XXVII/DESARROLLO_URBANO/A002350.pdf</t>
  </si>
  <si>
    <t>http://transparencia.comitan.gob.mx/ART85/XXVII/DESARROLLO_URBANO/05946.pdf</t>
  </si>
  <si>
    <t>A002358</t>
  </si>
  <si>
    <t>MARIA DEL ROSARIO</t>
  </si>
  <si>
    <t>http://transparencia.comitan.gob.mx/ART85/XXVII/DESARROLLO_URBANO/A002358.pdf</t>
  </si>
  <si>
    <t>http://transparencia.comitan.gob.mx/ART85/XXVII/DESARROLLO_URBANO/06392.pdf</t>
  </si>
  <si>
    <t>A002364</t>
  </si>
  <si>
    <t>MARIA ELENA</t>
  </si>
  <si>
    <t>KANTER</t>
  </si>
  <si>
    <t>CASTELLANOS</t>
  </si>
  <si>
    <t>http://transparencia.comitan.gob.mx/ART85/XXVII/DESARROLLO_URBANO/A002364.pdf</t>
  </si>
  <si>
    <t>http://transparencia.comitan.gob.mx/ART85/XXVII/DESARROLLO_URBANO/05623.pdf</t>
  </si>
  <si>
    <t>A002366</t>
  </si>
  <si>
    <t>http://transparencia.comitan.gob.mx/ART85/XXVII/DESARROLLO_URBANO/A002366.pdf</t>
  </si>
  <si>
    <t>http://transparencia.comitan.gob.mx/ART85/XXVII/DESARROLLO_URBANO/05624.pdf</t>
  </si>
  <si>
    <t>A002367</t>
  </si>
  <si>
    <t>http://transparencia.comitan.gob.mx/ART85/XXVII/DESARROLLO_URBANO/A006367.pdf</t>
  </si>
  <si>
    <t>http://transparencia.comitan.gob.mx/ART85/XXVII/DESARROLLO_URBANO/05622.pdf</t>
  </si>
  <si>
    <t>A002406</t>
  </si>
  <si>
    <t>http://transparencia.comitan.gob.mx/ART85/XXVII/DESARROLLO_URBANO/A002406.pdf</t>
  </si>
  <si>
    <t>http://transparencia.comitan.gob.mx/ART85/XXVII/DESARROLLO_URBANO/05774.pdf</t>
  </si>
  <si>
    <t>A002409</t>
  </si>
  <si>
    <t>MARIA DEL CARMEN</t>
  </si>
  <si>
    <t>SANTIAGO</t>
  </si>
  <si>
    <t>ARGUETA</t>
  </si>
  <si>
    <t>http://transparencia.comitan.gob.mx/ART85/XXVII/DESARROLLO_URBANO/A002409.pdf</t>
  </si>
  <si>
    <t>http://transparencia.comitan.gob.mx/ART85/XXVII/DESARROLLO_URBANO/06647.pdf</t>
  </si>
  <si>
    <t>A002410</t>
  </si>
  <si>
    <t>ANA PAULINA</t>
  </si>
  <si>
    <t>TOLEDO</t>
  </si>
  <si>
    <t>http://transparencia.comitan.gob.mx/ART85/XXVII/DESARROLLO_URBANO/A002410.pdf</t>
  </si>
  <si>
    <t>http://transparencia.comitan.gob.mx/ART85/XXVII/DESARROLLO_URBANO/06412.pdf</t>
  </si>
  <si>
    <t>A002412</t>
  </si>
  <si>
    <t>FREDI GUADALUPE</t>
  </si>
  <si>
    <t xml:space="preserve">GORDILLO </t>
  </si>
  <si>
    <t>http://transparencia.comitan.gob.mx/ART85/XXVII/DESARROLLO_URBANO/A002412.pdf</t>
  </si>
  <si>
    <t>http://transparencia.comitan.gob.mx/ART85/XXVII/DESARROLLO_URBANO/06492.pdf</t>
  </si>
  <si>
    <t>A002413</t>
  </si>
  <si>
    <t>MARIA REGINA</t>
  </si>
  <si>
    <t>http://transparencia.comitan.gob.mx/ART85/XXVII/DESARROLLO_URBANO/A002413.pdf</t>
  </si>
  <si>
    <t>http://transparencia.comitan.gob.mx/ART85/XXVII/DESARROLLO_URBANO/06398.pdf</t>
  </si>
  <si>
    <t>A002414</t>
  </si>
  <si>
    <t>ANA SILVIA</t>
  </si>
  <si>
    <t>http://transparencia.comitan.gob.mx/ART85/XXVII/DESARROLLO_URBANO/A002414.pdf</t>
  </si>
  <si>
    <t>http://transparencia.comitan.gob.mx/ART85/XXVII/DESARROLLO_URBANO/06430.pdf</t>
  </si>
  <si>
    <t>A002417</t>
  </si>
  <si>
    <t>MARGOT</t>
  </si>
  <si>
    <t>FIGUEROA</t>
  </si>
  <si>
    <t>http://transparencia.comitan.gob.mx/ART85/XXVII/DESARROLLO_URBANO/A002417.pdf</t>
  </si>
  <si>
    <t>http://transparencia.comitan.gob.mx/ART85/XXVII/DESARROLLO_URBANO/06438.pdf</t>
  </si>
  <si>
    <t>A002418</t>
  </si>
  <si>
    <t>JOSEFA ISIDRA</t>
  </si>
  <si>
    <t>MORENO</t>
  </si>
  <si>
    <t>http://transparencia.comitan.gob.mx/ART85/XXVII/DESARROLLO_URBANO/A002418.pdf</t>
  </si>
  <si>
    <t>http://transparencia.comitan.gob.mx/ART85/XXVII/DESARROLLO_URBANO/06437.pdf</t>
  </si>
  <si>
    <t>A002419</t>
  </si>
  <si>
    <t>ROSEMBERG</t>
  </si>
  <si>
    <t>MENDEZ</t>
  </si>
  <si>
    <t>http://transparencia.comitan.gob.mx/ART85/XXVII/DESARROLLO_URBANO/A002419.pdf</t>
  </si>
  <si>
    <t>http://transparencia.comitan.gob.mx/ART85/XXVII/DESARROLLO_URBANO/06486.pdf</t>
  </si>
  <si>
    <t>A002420</t>
  </si>
  <si>
    <t>YOLANDA DEL CARMEN</t>
  </si>
  <si>
    <t>http://transparencia.comitan.gob.mx/ART85/XXVII/DESARROLLO_URBANO/A002420.pdf</t>
  </si>
  <si>
    <t>http://transparencia.comitan.gob.mx/ART85/XXVII/DESARROLLO_URBANO/06485.pdf</t>
  </si>
  <si>
    <t>A002421</t>
  </si>
  <si>
    <t>LUIS ARTURO</t>
  </si>
  <si>
    <t>http://transparencia.comitan.gob.mx/ART85/XXVII/DESARROLLO_URBANO/A002421.pdf</t>
  </si>
  <si>
    <t>http://transparencia.comitan.gob.mx/ART85/XXVII/DESARROLLO_URBANO/06554.pdf</t>
  </si>
  <si>
    <t>A002422</t>
  </si>
  <si>
    <t>FRANCISCO</t>
  </si>
  <si>
    <t>http://transparencia.comitan.gob.mx/ART85/XXVII/DESARROLLO_URBANO/A002422.pdf</t>
  </si>
  <si>
    <t>http://transparencia.comitan.gob.mx/ART85/XXVII/DESARROLLO_URBANO/06505.pdf</t>
  </si>
  <si>
    <t>A002423</t>
  </si>
  <si>
    <t>http://transparencia.comitan.gob.mx/ART85/XXVII/DESARROLLO_URBANO/A002426.pdf</t>
  </si>
  <si>
    <t>http://transparencia.comitan.gob.mx/ART85/XXVII/DESARROLLO_URBANO/06508.pdf</t>
  </si>
  <si>
    <t>A002424</t>
  </si>
  <si>
    <t>http://transparencia.comitan.gob.mx/ART85/XXVII/DESARROLLO_URBANO/A002424.pdf</t>
  </si>
  <si>
    <t>http://transparencia.comitan.gob.mx/ART85/XXVII/DESARROLLO_URBANO/06510.pdf</t>
  </si>
  <si>
    <t>A002425</t>
  </si>
  <si>
    <t>http://transparencia.comitan.gob.mx/ART85/XXVII/DESARROLLO_URBANO/A002425.pdf</t>
  </si>
  <si>
    <t>http://transparencia.comitan.gob.mx/ART85/XXVII/DESARROLLO_URBANO/06507.pdf</t>
  </si>
  <si>
    <t>A002426</t>
  </si>
  <si>
    <t>http://transparencia.comitan.gob.mx/ART85/XXVII/DESARROLLO_URBANO/06509.pdf</t>
  </si>
  <si>
    <t>A002427</t>
  </si>
  <si>
    <t>MARIA FIDELIA</t>
  </si>
  <si>
    <t>PADILLA</t>
  </si>
  <si>
    <t>http://transparencia.comitan.gob.mx/ART85/XXVII/DESARROLLO_URBANO/A002427.pdf</t>
  </si>
  <si>
    <t>http://transparencia.comitan.gob.mx/ART85/XXVII/DESARROLLO_URBANO/06475.pdf</t>
  </si>
  <si>
    <t>A002428</t>
  </si>
  <si>
    <t>http://transparencia.comitan.gob.mx/ART85/XXVII/DESARROLLO_URBANO/A002428.pdf</t>
  </si>
  <si>
    <t>http://transparencia.comitan.gob.mx/ART85/XXVII/DESARROLLO_URBANO/06487.pdf</t>
  </si>
  <si>
    <t>A002429</t>
  </si>
  <si>
    <t>MARISSA DOLORES</t>
  </si>
  <si>
    <t>ALBORES</t>
  </si>
  <si>
    <t>PINTO</t>
  </si>
  <si>
    <t>http://transparencia.comitan.gob.mx/ART85/XXVII/DESARROLLO_URBANO/A002429.pdf</t>
  </si>
  <si>
    <t>http://transparencia.comitan.gob.mx/ART85/XXVII/DESARROLLO_URBANO/06453.pdf</t>
  </si>
  <si>
    <t>A002432</t>
  </si>
  <si>
    <t>FIDEICOMISO OPSIMEX 4594</t>
  </si>
  <si>
    <t>http://transparencia.comitan.gob.mx/ART85/XXVII/DESARROLLO_URBANO/A002432.pdf</t>
  </si>
  <si>
    <t>http://transparencia.comitan.gob.mx/ART85/XXVII/DESARROLLO_URBANO/06566.pdf</t>
  </si>
  <si>
    <t>A002433</t>
  </si>
  <si>
    <t>CORNELIO</t>
  </si>
  <si>
    <t>http://transparencia.comitan.gob.mx/ART85/XXVII/DESARROLLO_URBANO/A002433.pdf</t>
  </si>
  <si>
    <t>http://transparencia.comitan.gob.mx/ART85/XXVII/DESARROLLO_URBANO/06569.pdf</t>
  </si>
  <si>
    <t>A002434</t>
  </si>
  <si>
    <t>VIOLETA DE JESUS</t>
  </si>
  <si>
    <t>ROMAN</t>
  </si>
  <si>
    <t>MONTAÑO</t>
  </si>
  <si>
    <t>http://transparencia.comitan.gob.mx/ART85/XXVII/DESARROLLO_URBANO/A002434.pdf</t>
  </si>
  <si>
    <t>http://transparencia.comitan.gob.mx/ART85/XXVII/DESARROLLO_URBANO/06769.pdf</t>
  </si>
  <si>
    <t>A002435</t>
  </si>
  <si>
    <t>TERESA DE JESUS</t>
  </si>
  <si>
    <t>AVENDAÑO</t>
  </si>
  <si>
    <t>http://transparencia.comitan.gob.mx/ART85/XXVII/DESARROLLO_URBANO/A002435.pdf</t>
  </si>
  <si>
    <t>http://transparencia.comitan.gob.mx/ART85/XXVII/DESARROLLO_URBANO/06580.pdf</t>
  </si>
  <si>
    <t>A002436</t>
  </si>
  <si>
    <t>ANGEL ARTURO</t>
  </si>
  <si>
    <t>http://transparencia.comitan.gob.mx/ART85/XXVII/DESARROLLO_URBANO/A002436.pdf</t>
  </si>
  <si>
    <t>http://transparencia.comitan.gob.mx/ART85/XXVII/DESARROLLO_URBANO/06581.pdf</t>
  </si>
  <si>
    <t>A002438</t>
  </si>
  <si>
    <t>ARMANDO</t>
  </si>
  <si>
    <t>MAZARIEGOS</t>
  </si>
  <si>
    <t>BOCANEGRA</t>
  </si>
  <si>
    <t>http://transparencia.comitan.gob.mx/ART85/XXVII/DESARROLLO_URBANO/A002438.pdf</t>
  </si>
  <si>
    <t>http://transparencia.comitan.gob.mx/ART85/XXVII/DESARROLLO_URBANO/06780.pdf</t>
  </si>
  <si>
    <t>A002440</t>
  </si>
  <si>
    <t>MARIA CRUZ</t>
  </si>
  <si>
    <t>LECIUR</t>
  </si>
  <si>
    <t>http://transparencia.comitan.gob.mx/ART85/XXVII/DESARROLLO_URBANO/A002440.pdf</t>
  </si>
  <si>
    <t>http://transparencia.comitan.gob.mx/ART85/XXVII/DESARROLLO_URBANO/06785.pdf</t>
  </si>
  <si>
    <t>A002450</t>
  </si>
  <si>
    <t>MARIA GUADALUPE</t>
  </si>
  <si>
    <t>PALACIOS</t>
  </si>
  <si>
    <t>GUZMAN/COPROP</t>
  </si>
  <si>
    <t>http://transparencia.comitan.gob.mx/ART85/XXVII/DESARROLLO_URBANO/A002450.pdf</t>
  </si>
  <si>
    <t>http://transparencia.comitan.gob.mx/ART85/XXVII/DESARROLLO_URBANO/06786.pdf</t>
  </si>
  <si>
    <t>A002505</t>
  </si>
  <si>
    <t>OLGA LIDIA</t>
  </si>
  <si>
    <t>http://transparencia.comitan.gob.mx/ART85/XXVII/DESARROLLO_URBANO/A002505.pdf</t>
  </si>
  <si>
    <t>http://transparencia.comitan.gob.mx/ART85/XXVII/DESARROLLO_URBANO/05792.pdf</t>
  </si>
  <si>
    <t>A002506</t>
  </si>
  <si>
    <t>ROBERTO</t>
  </si>
  <si>
    <t>http://transparencia.comitan.gob.mx/ART85/XXVII/DESARROLLO_URBANO/A002506.pdf</t>
  </si>
  <si>
    <t>http://transparencia.comitan.gob.mx/ART85/XXVII/DESARROLLO_URBANO/05779.pdf</t>
  </si>
  <si>
    <t>A002507</t>
  </si>
  <si>
    <t>ESTHER</t>
  </si>
  <si>
    <t>VENTURA</t>
  </si>
  <si>
    <t>http://transparencia.comitan.gob.mx/ART85/XXVII/DESARROLLO_URBANO/A002507.pdf</t>
  </si>
  <si>
    <t>http://transparencia.comitan.gob.mx/ART85/XXVII/DESARROLLO_URBANO/05841.pdf</t>
  </si>
  <si>
    <t>A002510</t>
  </si>
  <si>
    <t>PERLA COMITECA A.C.</t>
  </si>
  <si>
    <t>http://transparencia.comitan.gob.mx/ART85/XXVII/DESARROLLO_URBANO/A002510.pdf</t>
  </si>
  <si>
    <t>http://transparencia.comitan.gob.mx/ART85/XXVII/DESARROLLO_URBANO/05802.pdf</t>
  </si>
  <si>
    <t>A002511</t>
  </si>
  <si>
    <t>GUIDO RODOLFO</t>
  </si>
  <si>
    <t>ORTEGA/COPROP</t>
  </si>
  <si>
    <t>http://transparencia.comitan.gob.mx/ART85/XXVII/DESARROLLO_URBANO/A002511.pdf</t>
  </si>
  <si>
    <t>http://transparencia.comitan.gob.mx/ART85/XXVII/DESARROLLO_URBANO/05801.pdf</t>
  </si>
  <si>
    <t>A002516</t>
  </si>
  <si>
    <t>JULIO CESAR</t>
  </si>
  <si>
    <t>http://transparencia.comitan.gob.mx/ART85/XXVII/DESARROLLO_URBANO/A002516.pdf</t>
  </si>
  <si>
    <t>http://transparencia.comitan.gob.mx/ART85/XXVII/DESARROLLO_URBANO/05847.pdf</t>
  </si>
  <si>
    <t>A002517</t>
  </si>
  <si>
    <t>CECILIA MINERVA</t>
  </si>
  <si>
    <t>http://transparencia.comitan.gob.mx/ART85/XXVII/DESARROLLO_URBANO/A002517.pdf</t>
  </si>
  <si>
    <t>http://transparencia.comitan.gob.mx/ART85/XXVII/DESARROLLO_URBANO/05848.pdf</t>
  </si>
  <si>
    <t>A002518</t>
  </si>
  <si>
    <t>SILVIA</t>
  </si>
  <si>
    <t>MONTES DE OCA/COPROP</t>
  </si>
  <si>
    <t>http://transparencia.comitan.gob.mx/ART85/XXVII/DESARROLLO_URBANO/A002518.pdf</t>
  </si>
  <si>
    <t>http://transparencia.comitan.gob.mx/ART85/XXVII/DESARROLLO_URBANO/05844.pdf</t>
  </si>
  <si>
    <t>A002519</t>
  </si>
  <si>
    <t>http://transparencia.comitan.gob.mx/ART85/XXVII/DESARROLLO_URBANO/A002519.pdf</t>
  </si>
  <si>
    <t>http://transparencia.comitan.gob.mx/ART85/XXVII/DESARROLLO_URBANO/05843.pdf</t>
  </si>
  <si>
    <t>A002520</t>
  </si>
  <si>
    <t>http://transparencia.comitan.gob.mx/ART85/XXVII/DESARROLLO_URBANO/A002520.pdf</t>
  </si>
  <si>
    <t>http://transparencia.comitan.gob.mx/ART85/XXVII/DESARROLLO_URBANO/05842.pdf</t>
  </si>
  <si>
    <t>A002521</t>
  </si>
  <si>
    <t xml:space="preserve">BERTHA </t>
  </si>
  <si>
    <t>http://transparencia.comitan.gob.mx/ART85/XXVII/DESARROLLO_URBANO/A002521.pdf</t>
  </si>
  <si>
    <t>http://transparencia.comitan.gob.mx/ART85/XXVII/DESARROLLO_URBANO/05853.pdf</t>
  </si>
  <si>
    <t>A002522</t>
  </si>
  <si>
    <t>http://transparencia.comitan.gob.mx/ART85/XXVII/DESARROLLO_URBANO/A002522.pdf</t>
  </si>
  <si>
    <t>http://transparencia.comitan.gob.mx/ART85/XXVII/DESARROLLO_URBANO/05854.pdf</t>
  </si>
  <si>
    <t>A002523</t>
  </si>
  <si>
    <t>MIGUEL ANSELMO</t>
  </si>
  <si>
    <t>MONTOYA</t>
  </si>
  <si>
    <t>http://transparencia.comitan.gob.mx/ART85/XXVII/DESARROLLO_URBANO/A002523.pdf</t>
  </si>
  <si>
    <t>http://transparencia.comitan.gob.mx/ART85/XXVII/DESARROLLO_URBANO/05866.pdf</t>
  </si>
  <si>
    <t>A002524</t>
  </si>
  <si>
    <t>ROSARIO</t>
  </si>
  <si>
    <t>JIMENEZ/COPROP</t>
  </si>
  <si>
    <t>http://transparencia.comitan.gob.mx/ART85/XXVII/DESARROLLO_URBANO/A002524.pdf</t>
  </si>
  <si>
    <t>http://transparencia.comitan.gob.mx/ART85/XXVII/DESARROLLO_URBANO/05973.pdf</t>
  </si>
  <si>
    <t>A002525</t>
  </si>
  <si>
    <t>RAFAEL</t>
  </si>
  <si>
    <t>http://transparencia.comitan.gob.mx/ART85/XXVII/DESARROLLO_URBANO/A002525.pdf</t>
  </si>
  <si>
    <t>http://transparencia.comitan.gob.mx/ART85/XXVII/DESARROLLO_URBANO/06447.pdf</t>
  </si>
  <si>
    <t>A002526</t>
  </si>
  <si>
    <t>http://transparencia.comitan.gob.mx/ART85/XXVII/DESARROLLO_URBANO/A002526.pdf</t>
  </si>
  <si>
    <t>http://transparencia.comitan.gob.mx/ART85/XXVII/DESARROLLO_URBANO/05902.pdf</t>
  </si>
  <si>
    <t>A002527</t>
  </si>
  <si>
    <t>http://transparencia.comitan.gob.mx/ART85/XXVII/DESARROLLO_URBANO/A002527.pdf</t>
  </si>
  <si>
    <t>http://transparencia.comitan.gob.mx/ART85/XXVII/DESARROLLO_URBANO/06448.pdf</t>
  </si>
  <si>
    <t>A002528</t>
  </si>
  <si>
    <t>BERNARDO</t>
  </si>
  <si>
    <t>http://transparencia.comitan.gob.mx/ART85/XXVII/DESARROLLO_URBANO/A002528.pdf</t>
  </si>
  <si>
    <t>http://transparencia.comitan.gob.mx/ART85/XXVII/DESARROLLO_URBANO/05882.pdf</t>
  </si>
  <si>
    <t>A002529</t>
  </si>
  <si>
    <t>http://transparencia.comitan.gob.mx/ART85/XXVII/DESARROLLO_URBANO/A002529.pdf</t>
  </si>
  <si>
    <t>http://transparencia.comitan.gob.mx/ART85/XXVII/DESARROLLO_URBANO/05886.pdf</t>
  </si>
  <si>
    <t>A002530</t>
  </si>
  <si>
    <t>http://transparencia.comitan.gob.mx/ART85/XXVII/DESARROLLO_URBANO/A002530.pdf</t>
  </si>
  <si>
    <t>http://transparencia.comitan.gob.mx/ART85/XXVII/DESARROLLO_URBANO/05887.pdf</t>
  </si>
  <si>
    <t>A002531</t>
  </si>
  <si>
    <t>http://transparencia.comitan.gob.mx/ART85/XXVII/DESARROLLO_URBANO/A002531.pdf</t>
  </si>
  <si>
    <t>http://transparencia.comitan.gob.mx/ART85/XXVII/DESARROLLO_URBANO/05885.pdf</t>
  </si>
  <si>
    <t>A002532</t>
  </si>
  <si>
    <t>http://transparencia.comitan.gob.mx/ART85/XXVII/DESARROLLO_URBANO/A002532.pdf</t>
  </si>
  <si>
    <t>http://transparencia.comitan.gob.mx/ART85/XXVII/DESARROLLO_URBANO/05884.pdf</t>
  </si>
  <si>
    <t>A002533</t>
  </si>
  <si>
    <t>MARIO FERNANDO</t>
  </si>
  <si>
    <t>http://transparencia.comitan.gob.mx/ART85/XXVII/DESARROLLO_URBANO/A002533.pdf</t>
  </si>
  <si>
    <t>http://transparencia.comitan.gob.mx/ART85/XXVII/DESARROLLO_URBANO/05903.pdf</t>
  </si>
  <si>
    <t>A002534</t>
  </si>
  <si>
    <t>ANGEL GABRIEL</t>
  </si>
  <si>
    <t>ESCOBAR</t>
  </si>
  <si>
    <t>LAGUNA/COPROP</t>
  </si>
  <si>
    <t>http://transparencia.comitan.gob.mx/ART85/XXVII/DESARROLLO_URBANO/A002534.pdf</t>
  </si>
  <si>
    <t>http://transparencia.comitan.gob.mx/ART85/XXVII/DESARROLLO_URBANO/05993.pdf</t>
  </si>
  <si>
    <t>A002536</t>
  </si>
  <si>
    <t>JOSE MANUEL</t>
  </si>
  <si>
    <t>http://transparencia.comitan.gob.mx/ART85/XXVII/DESARROLLO_URBANO/A002536.pdf</t>
  </si>
  <si>
    <t>http://transparencia.comitan.gob.mx/ART85/XXVII/DESARROLLO_URBANO/06393.pdf</t>
  </si>
  <si>
    <t>A002537</t>
  </si>
  <si>
    <t>JOSE RAMON</t>
  </si>
  <si>
    <t>http://transparencia.comitan.gob.mx/ART85/XXVII/DESARROLLO_URBANO/A002537.pdf</t>
  </si>
  <si>
    <t>http://transparencia.comitan.gob.mx/ART85/XXVII/DESARROLLO_URBANO/05990.pdf</t>
  </si>
  <si>
    <t>A002539</t>
  </si>
  <si>
    <t xml:space="preserve">REBECA </t>
  </si>
  <si>
    <t>DEARCIA</t>
  </si>
  <si>
    <t>SANTIZ</t>
  </si>
  <si>
    <t>http://transparencia.comitan.gob.mx/ART85/XXVII/DESARROLLO_URBANO/A002539.pdf</t>
  </si>
  <si>
    <t>http://transparencia.comitan.gob.mx/ART85/XXVII/DESARROLLO_URBANO/06162.pdf</t>
  </si>
  <si>
    <t>A002540</t>
  </si>
  <si>
    <t>ROVELO/COPROP</t>
  </si>
  <si>
    <t>http://transparencia.comitan.gob.mx/ART85/XXVII/DESARROLLO_URBANO/A002540.pdf</t>
  </si>
  <si>
    <t>http://transparencia.comitan.gob.mx/ART85/XXVII/DESARROLLO_URBANO/06152.pdf</t>
  </si>
  <si>
    <t>A002541</t>
  </si>
  <si>
    <t>http://transparencia.comitan.gob.mx/ART85/XXVII/DESARROLLO_URBANO/A002541.pdf</t>
  </si>
  <si>
    <t>http://transparencia.comitan.gob.mx/ART85/XXVII/DESARROLLO_URBANO/06151.pdf</t>
  </si>
  <si>
    <t>A002542</t>
  </si>
  <si>
    <t>MANUEL</t>
  </si>
  <si>
    <t>MUÑOZ</t>
  </si>
  <si>
    <t>http://transparencia.comitan.gob.mx/ART85/XXVII/DESARROLLO_URBANO/A002542.pdf</t>
  </si>
  <si>
    <t>http://transparencia.comitan.gob.mx/ART85/XXVII/DESARROLLO_URBANO/06145.pdf</t>
  </si>
  <si>
    <t>A002543</t>
  </si>
  <si>
    <t>HUGO</t>
  </si>
  <si>
    <t>RIVERA</t>
  </si>
  <si>
    <t>http://transparencia.comitan.gob.mx/ART85/XXVII/DESARROLLO_URBANO/A002543.pdf</t>
  </si>
  <si>
    <t>http://transparencia.comitan.gob.mx/ART85/XXVII/DESARROLLO_URBANO/061456.pdf</t>
  </si>
  <si>
    <t>A002546</t>
  </si>
  <si>
    <t>JESUS ANTONIO</t>
  </si>
  <si>
    <t>http://transparencia.comitan.gob.mx/ART85/XXVII/DESARROLLO_URBANO/A002546.pdf</t>
  </si>
  <si>
    <t>http://transparencia.comitan.gob.mx/ART85/XXVII/DESARROLLO_URBANO/06032.pdf</t>
  </si>
  <si>
    <t>A002549</t>
  </si>
  <si>
    <t>OCTAVIO ALEJANDRO</t>
  </si>
  <si>
    <t>GORDILLO</t>
  </si>
  <si>
    <t>http://transparencia.comitan.gob.mx/ART85/XXVII/DESARROLLO_URBANO/A002549.pdf</t>
  </si>
  <si>
    <t>http://transparencia.comitan.gob.mx/ART85/XXVII/DESARROLLO_URBANO/06000.pdf</t>
  </si>
  <si>
    <t>A002550</t>
  </si>
  <si>
    <t>http://transparencia.comitan.gob.mx/ART85/XXVII/DESARROLLO_URBANO/A002550.pdf</t>
  </si>
  <si>
    <t>http://transparencia.comitan.gob.mx/ART85/XXVII/DESARROLLO_URBANO/05852.pdf</t>
  </si>
  <si>
    <t>A002551</t>
  </si>
  <si>
    <t>JOSE GUADALUPE</t>
  </si>
  <si>
    <t>SANTIS/COPROP</t>
  </si>
  <si>
    <t>http://transparencia.comitan.gob.mx/ART85/XXVII/DESARROLLO_URBANO/A002551.pdf</t>
  </si>
  <si>
    <t>http://transparencia.comitan.gob.mx/ART85/XXVII/DESARROLLO_URBANO/05960.pdf</t>
  </si>
  <si>
    <t>A002552</t>
  </si>
  <si>
    <t>FRANCISCA</t>
  </si>
  <si>
    <t>http://transparencia.comitan.gob.mx/ART85/XXVII/DESARROLLO_URBANO/A002552.pdf</t>
  </si>
  <si>
    <t>http://transparencia.comitan.gob.mx/ART85/XXVII/DESARROLLO_URBANO/05962.pdf</t>
  </si>
  <si>
    <t>A002553</t>
  </si>
  <si>
    <t>http://transparencia.comitan.gob.mx/ART85/XXVII/DESARROLLO_URBANO/A002553.pdf</t>
  </si>
  <si>
    <t>http://transparencia.comitan.gob.mx/ART85/XXVII/DESARROLLO_URBANO/05961.pdf</t>
  </si>
  <si>
    <t>A002554</t>
  </si>
  <si>
    <t>http://transparencia.comitan.gob.mx/ART85/XXVII/DESARROLLO_URBANO/A002554.pdf</t>
  </si>
  <si>
    <t>http://transparencia.comitan.gob.mx/ART85/XXVII/DESARROLLO_URBANO/06449.pdf</t>
  </si>
  <si>
    <t>A002555</t>
  </si>
  <si>
    <t>http://transparencia.comitan.gob.mx/ART85/XXVII/DESARROLLO_URBANO/A002555.pdf</t>
  </si>
  <si>
    <t>http://transparencia.comitan.gob.mx/ART85/XXVII/DESARROLLO_URBANO/05942.pdf</t>
  </si>
  <si>
    <t>A002556</t>
  </si>
  <si>
    <t>http://transparencia.comitan.gob.mx/ART85/XXVII/DESARROLLO_URBANO/A002556.pdf</t>
  </si>
  <si>
    <t>http://transparencia.comitan.gob.mx/ART85/XXVII/DESARROLLO_URBANO/06011.pdf</t>
  </si>
  <si>
    <t>A002558</t>
  </si>
  <si>
    <t>http://transparencia.comitan.gob.mx/ART85/XXVII/DESARROLLO_URBANO/A002558.pdf</t>
  </si>
  <si>
    <t>http://transparencia.comitan.gob.mx/ART85/XXVII/DESARROLLO_URBANO/05983.pdf</t>
  </si>
  <si>
    <t>A002559</t>
  </si>
  <si>
    <t>http://transparencia.comitan.gob.mx/ART85/XXVII/DESARROLLO_URBANO/A002559.pdf</t>
  </si>
  <si>
    <t>http://transparencia.comitan.gob.mx/ART85/XXVII/DESARROLLO_URBANO/05982.pdf</t>
  </si>
  <si>
    <t>A002560</t>
  </si>
  <si>
    <t>http://transparencia.comitan.gob.mx/ART85/XXVII/DESARROLLO_URBANO/A002560.pdf</t>
  </si>
  <si>
    <t>http://transparencia.comitan.gob.mx/ART85/XXVII/DESARROLLO_URBANO/05981.pdf</t>
  </si>
  <si>
    <t>A002561</t>
  </si>
  <si>
    <t>http://transparencia.comitan.gob.mx/ART85/XXVII/DESARROLLO_URBANO/A002561.pdf</t>
  </si>
  <si>
    <t>http://transparencia.comitan.gob.mx/ART85/XXVII/DESARROLLO_URBANO/05980.pdf</t>
  </si>
  <si>
    <t>A002562</t>
  </si>
  <si>
    <t>JUAN</t>
  </si>
  <si>
    <t>SOLIS/COPROP</t>
  </si>
  <si>
    <t>http://transparencia.comitan.gob.mx/ART85/XXVII/DESARROLLO_URBANO/A002562.pdf</t>
  </si>
  <si>
    <t>http://transparencia.comitan.gob.mx/ART85/XXVII/DESARROLLO_URBANO/05985.pdf</t>
  </si>
  <si>
    <t>A002563</t>
  </si>
  <si>
    <t>REYNA JUDITH</t>
  </si>
  <si>
    <t>FLORES</t>
  </si>
  <si>
    <t>http://transparencia.comitan.gob.mx/ART85/XXVII/DESARROLLO_URBANO/A002563.pdf</t>
  </si>
  <si>
    <t>http://transparencia.comitan.gob.mx/ART85/XXVII/DESARROLLO_URBANO/06016.pdf</t>
  </si>
  <si>
    <t>A002564</t>
  </si>
  <si>
    <t>JULIETA</t>
  </si>
  <si>
    <t>GAXIOLA</t>
  </si>
  <si>
    <t>ALCANTAR</t>
  </si>
  <si>
    <t>http://transparencia.comitan.gob.mx/ART85/XXVII/DESARROLLO_URBANO/A002564.pdf</t>
  </si>
  <si>
    <t>http://transparencia.comitan.gob.mx/ART85/XXVII/DESARROLLO_URBANO/06131.pdf</t>
  </si>
  <si>
    <t>A002565</t>
  </si>
  <si>
    <t>BLANCA ESTHELA</t>
  </si>
  <si>
    <t>http://transparencia.comitan.gob.mx/ART85/XXVII/DESARROLLO_URBANO/A002565.pdf</t>
  </si>
  <si>
    <t>http://transparencia.comitan.gob.mx/ART85/XXVII/DESARROLLO_URBANO/06127.pdf</t>
  </si>
  <si>
    <t>A002566</t>
  </si>
  <si>
    <t>http://transparencia.comitan.gob.mx/ART85/XXVII/DESARROLLO_URBANO/A002566.pdf</t>
  </si>
  <si>
    <t>http://transparencia.comitan.gob.mx/ART85/XXVII/DESARROLLO_URBANO/06126.pdf</t>
  </si>
  <si>
    <t>A002567</t>
  </si>
  <si>
    <t>http://transparencia.comitan.gob.mx/ART85/XXVII/DESARROLLO_URBANO/A002567.pdf</t>
  </si>
  <si>
    <t>http://transparencia.comitan.gob.mx/ART85/XXVII/DESARROLLO_URBANO/06129.pdf</t>
  </si>
  <si>
    <t>A002568</t>
  </si>
  <si>
    <t>GLORIA</t>
  </si>
  <si>
    <t>http://transparencia.comitan.gob.mx/ART85/XXVII/DESARROLLO_URBANO/A002568.pdf</t>
  </si>
  <si>
    <t>http://transparencia.comitan.gob.mx/ART85/XXVII/DESARROLLO_URBANO/05950.pdf</t>
  </si>
  <si>
    <t>A002569</t>
  </si>
  <si>
    <t>AZUCENA YAZMIN</t>
  </si>
  <si>
    <t>http://transparencia.comitan.gob.mx/ART85/XXVII/DESARROLLO_URBANO/A002569.pdf</t>
  </si>
  <si>
    <t>http://transparencia.comitan.gob.mx/ART85/XXVII/DESARROLLO_URBANO/06130.pdf</t>
  </si>
  <si>
    <t>A002570</t>
  </si>
  <si>
    <t>http://transparencia.comitan.gob.mx/ART85/XXVII/DESARROLLO_URBANO/A002570.pdf</t>
  </si>
  <si>
    <t>http://transparencia.comitan.gob.mx/ART85/XXVII/DESARROLLO_URBANO/06128.pdf</t>
  </si>
  <si>
    <t>A002571</t>
  </si>
  <si>
    <t>RUBEN</t>
  </si>
  <si>
    <t>VAZQUEZ</t>
  </si>
  <si>
    <t>http://transparencia.comitan.gob.mx/ART85/XXVII/DESARROLLO_URBANO/A002571.pdf</t>
  </si>
  <si>
    <t>http://transparencia.comitan.gob.mx/ART85/XXVII/DESARROLLO_URBANO/05952.pdf</t>
  </si>
  <si>
    <t>A002572</t>
  </si>
  <si>
    <t>http://transparencia.comitan.gob.mx/ART85/XXVII/DESARROLLO_URBANO/A002572.pdf</t>
  </si>
  <si>
    <t>http://transparencia.comitan.gob.mx/ART85/XXVII/DESARROLLO_URBANO/05956.pdf</t>
  </si>
  <si>
    <t>A002573</t>
  </si>
  <si>
    <t>SANDRA LISBETH</t>
  </si>
  <si>
    <t>CORDOVA</t>
  </si>
  <si>
    <t>VILCHIS</t>
  </si>
  <si>
    <t>http://transparencia.comitan.gob.mx/ART85/XXVII/DESARROLLO_URBANO/A002573.pdf</t>
  </si>
  <si>
    <t>http://transparencia.comitan.gob.mx/ART85/XXVII/DESARROLLO_URBANO/05996.pdf</t>
  </si>
  <si>
    <t>A002574</t>
  </si>
  <si>
    <t>EDUVIGES</t>
  </si>
  <si>
    <t>VILLATORO</t>
  </si>
  <si>
    <t>MEZA</t>
  </si>
  <si>
    <t>http://transparencia.comitan.gob.mx/ART85/XXVII/DESARROLLO_URBANO/A002574.pdf</t>
  </si>
  <si>
    <t>http://transparencia.comitan.gob.mx/ART85/XXVII/DESARROLLO_URBANO/06160.pdf</t>
  </si>
  <si>
    <t>A002575</t>
  </si>
  <si>
    <t>JOSE CLEOFAS</t>
  </si>
  <si>
    <t>http://transparencia.comitan.gob.mx/ART85/XXVII/DESARROLLO_URBANO/A002575.pdf</t>
  </si>
  <si>
    <t>http://transparencia.comitan.gob.mx/ART85/XXVII/DESARROLLO_URBANO/06317.pdf</t>
  </si>
  <si>
    <t>A002576</t>
  </si>
  <si>
    <t>http://transparencia.comitan.gob.mx/ART85/XXVII/DESARROLLO_URBANO/A002576.pdf</t>
  </si>
  <si>
    <t>http://transparencia.comitan.gob.mx/ART85/XXVII/DESARROLLO_URBANO/06040.pdf</t>
  </si>
  <si>
    <t>A002577</t>
  </si>
  <si>
    <t>http://transparencia.comitan.gob.mx/ART85/XXVII/DESARROLLO_URBANO/A002577.pdf</t>
  </si>
  <si>
    <t>http://transparencia.comitan.gob.mx/ART85/XXVII/DESARROLLO_URBANO/06038.pdf</t>
  </si>
  <si>
    <t>A002578</t>
  </si>
  <si>
    <t>http://transparencia.comitan.gob.mx/ART85/XXVII/DESARROLLO_URBANO/A002578.pdf</t>
  </si>
  <si>
    <t>http://transparencia.comitan.gob.mx/ART85/XXVII/DESARROLLO_URBANO/06037.pdf</t>
  </si>
  <si>
    <t>A002585</t>
  </si>
  <si>
    <t>MARIA GRACIELA</t>
  </si>
  <si>
    <t>http://transparencia.comitan.gob.mx/ART85/XXVII/DESARROLLO_URBANO/A002585.pdf</t>
  </si>
  <si>
    <t>http://transparencia.comitan.gob.mx/ART85/XXVII/DESARROLLO_URBANO/06154.pdf</t>
  </si>
  <si>
    <t>A002586</t>
  </si>
  <si>
    <t>JOSE ROBERTO</t>
  </si>
  <si>
    <t xml:space="preserve">VELASCO </t>
  </si>
  <si>
    <t>http://transparencia.comitan.gob.mx/ART85/XXVII/DESARROLLO_URBANO/A002586.pdf</t>
  </si>
  <si>
    <t>http://transparencia.comitan.gob.mx/ART85/XXVII/DESARROLLO_URBANO/06211.pdf</t>
  </si>
  <si>
    <t>A002587</t>
  </si>
  <si>
    <t>PATRICIA</t>
  </si>
  <si>
    <t>http://transparencia.comitan.gob.mx/ART85/XXVII/DESARROLLO_URBANO/A002587.pdf</t>
  </si>
  <si>
    <t>http://transparencia.comitan.gob.mx/ART85/XXVII/DESARROLLO_URBANO/06153.pdf</t>
  </si>
  <si>
    <t>A002588</t>
  </si>
  <si>
    <t>http://transparencia.comitan.gob.mx/ART85/XXVII/DESARROLLO_URBANO/A002588.pdf</t>
  </si>
  <si>
    <t>http://transparencia.comitan.gob.mx/ART85/XXVII/DESARROLLO_URBANO/06147.pdf</t>
  </si>
  <si>
    <t>A002589</t>
  </si>
  <si>
    <t>http://transparencia.comitan.gob.mx/ART85/XXVII/DESARROLLO_URBANO/A002589.pdf</t>
  </si>
  <si>
    <t>http://transparencia.comitan.gob.mx/ART85/XXVII/DESARROLLO_URBANO/06148.pdf</t>
  </si>
  <si>
    <t>A002590</t>
  </si>
  <si>
    <t>http://transparencia.comitan.gob.mx/ART85/XXVII/DESARROLLO_URBANO/A002590.pdf</t>
  </si>
  <si>
    <t>http://transparencia.comitan.gob.mx/ART85/XXVII/DESARROLLO_URBANO/06039.pdf</t>
  </si>
  <si>
    <t>A002591</t>
  </si>
  <si>
    <t>http://transparencia.comitan.gob.mx/ART85/XXVII/DESARROLLO_URBANO/A002591.pdf</t>
  </si>
  <si>
    <t>http://transparencia.comitan.gob.mx/ART85/XXVII/DESARROLLO_URBANO/06044.pdf</t>
  </si>
  <si>
    <t>A002592</t>
  </si>
  <si>
    <t>http://transparencia.comitan.gob.mx/ART85/XXVII/DESARROLLO_URBANO/A002592.pdf</t>
  </si>
  <si>
    <t>http://transparencia.comitan.gob.mx/ART85/XXVII/DESARROLLO_URBANO/06043.pdf</t>
  </si>
  <si>
    <t>A002593</t>
  </si>
  <si>
    <t>http://transparencia.comitan.gob.mx/ART85/XXVII/DESARROLLO_URBANO/A002593.pdf</t>
  </si>
  <si>
    <t>http://transparencia.comitan.gob.mx/ART85/XXVII/DESARROLLO_URBANO/06042.pdf</t>
  </si>
  <si>
    <t>A002594</t>
  </si>
  <si>
    <t>http://transparencia.comitan.gob.mx/ART85/XXVII/DESARROLLO_URBANO/A002594.pdf</t>
  </si>
  <si>
    <t>http://transparencia.comitan.gob.mx/ART85/XXVII/DESARROLLO_URBANO/06041.pdf</t>
  </si>
  <si>
    <t>A002595</t>
  </si>
  <si>
    <t>SERGIO ALI</t>
  </si>
  <si>
    <t>UTRILLA</t>
  </si>
  <si>
    <t>http://transparencia.comitan.gob.mx/ART85/XXVII/DESARROLLO_URBANO/A002595.pdf</t>
  </si>
  <si>
    <t>http://transparencia.comitan.gob.mx/ART85/XXVII/DESARROLLO_URBANO/06192.pdf</t>
  </si>
  <si>
    <t>A002596</t>
  </si>
  <si>
    <t>SANDRA DEL CARMEN</t>
  </si>
  <si>
    <t>http://transparencia.comitan.gob.mx/ART85/XXVII/DESARROLLO_URBANO/A002596.pdf</t>
  </si>
  <si>
    <t>http://transparencia.comitan.gob.mx/ART85/XXVII/DESARROLLO_URBANO/06142.pdf</t>
  </si>
  <si>
    <t>A002597</t>
  </si>
  <si>
    <t>GERMAN</t>
  </si>
  <si>
    <t>http://transparencia.comitan.gob.mx/ART85/XXVII/DESARROLLO_URBANO/A002597.pdf</t>
  </si>
  <si>
    <t>http://transparencia.comitan.gob.mx/ART85/XXVII/DESARROLLO_URBANO/06137.pdf</t>
  </si>
  <si>
    <t>A002598</t>
  </si>
  <si>
    <t>ANTONIO</t>
  </si>
  <si>
    <t>DE LA CRUZ</t>
  </si>
  <si>
    <t>ESTRADA/COPROP</t>
  </si>
  <si>
    <t>http://transparencia.comitan.gob.mx/ART85/XXVII/DESARROLLO_URBANO/A002598.pdf</t>
  </si>
  <si>
    <t>http://transparencia.comitan.gob.mx/ART85/XXVII/DESARROLLO_URBANO/06136.pdf</t>
  </si>
  <si>
    <t>A002599</t>
  </si>
  <si>
    <t>MARBELLA</t>
  </si>
  <si>
    <t>http://transparencia.comitan.gob.mx/ART85/XXVII/DESARROLLO_URBANO/A002599.pdf</t>
  </si>
  <si>
    <t>http://transparencia.comitan.gob.mx/ART85/XXVII/DESARROLLO_URBANO/06138.pdf</t>
  </si>
  <si>
    <t>A002600</t>
  </si>
  <si>
    <t xml:space="preserve">JUANA </t>
  </si>
  <si>
    <t>RODAS</t>
  </si>
  <si>
    <t>http://transparencia.comitan.gob.mx/ART85/XXVII/DESARROLLO_URBANO/A002600.pdf</t>
  </si>
  <si>
    <t>http://transparencia.comitan.gob.mx/ART85/XXVII/DESARROLLO_URBANO/06318.pdf</t>
  </si>
  <si>
    <t>A002615</t>
  </si>
  <si>
    <t>CAROLINA</t>
  </si>
  <si>
    <t>http://transparencia.comitan.gob.mx/ART85/XXVII/DESARROLLO_URBANO/A002615.pdf</t>
  </si>
  <si>
    <t>http://transparencia.comitan.gob.mx/ART85/XXVII/DESARROLLO_URBANO/06765.pdf</t>
  </si>
  <si>
    <t>A002628</t>
  </si>
  <si>
    <t>LUZ ANGELINA</t>
  </si>
  <si>
    <t>http://transparencia.comitan.gob.mx/ART85/XXVII/DESARROLLO_URBANO/A002628.pdf</t>
  </si>
  <si>
    <t>http://transparencia.comitan.gob.mx/ART85/XXVII/DESARROLLO_URBANO/06783.pdf</t>
  </si>
  <si>
    <t>A003001</t>
  </si>
  <si>
    <t xml:space="preserve">ITZEL NICTE </t>
  </si>
  <si>
    <t>MEDINA</t>
  </si>
  <si>
    <t>ELIAS</t>
  </si>
  <si>
    <t>http://transparencia.comitan.gob.mx/ART85/XXVII/DESARROLLO_URBANO/A003001.pdf</t>
  </si>
  <si>
    <t>http://transparencia.comitan.gob.mx/ART85/XXVII/DESARROLLO_URBANO/06405.pdf</t>
  </si>
  <si>
    <t>A003002</t>
  </si>
  <si>
    <t>HORTENCIA</t>
  </si>
  <si>
    <t>http://transparencia.comitan.gob.mx/ART85/XXVII/DESARROLLO_URBANO/A003002.pdf</t>
  </si>
  <si>
    <t>http://transparencia.comitan.gob.mx/ART85/XXVII/DESARROLLO_URBANO/06150.pdf</t>
  </si>
  <si>
    <t>A003003</t>
  </si>
  <si>
    <t>ROBERTO AVENAMAR</t>
  </si>
  <si>
    <t xml:space="preserve">SANCHEZ </t>
  </si>
  <si>
    <t>http://transparencia.comitan.gob.mx/ART85/XXVII/DESARROLLO_URBANO/A003003.pdf</t>
  </si>
  <si>
    <t>http://transparencia.comitan.gob.mx/ART85/XXVII/DESARROLLO_URBANO/06141.pdf</t>
  </si>
  <si>
    <t>A003005</t>
  </si>
  <si>
    <t>CLAUDIA DEL CARMEN</t>
  </si>
  <si>
    <t>CONSTANTINO</t>
  </si>
  <si>
    <t>http://transparencia.comitan.gob.mx/ART85/XXVII/DESARROLLO_URBANO/A003005.pdf</t>
  </si>
  <si>
    <t>http://transparencia.comitan.gob.mx/ART85/XXVII/DESARROLLO_URBANO/06163.pdf</t>
  </si>
  <si>
    <t>A003006</t>
  </si>
  <si>
    <t>http://transparencia.comitan.gob.mx/ART85/XXVII/DESARROLLO_URBANO/A003006.pdf</t>
  </si>
  <si>
    <t>http://transparencia.comitan.gob.mx/ART85/XXVII/DESARROLLO_URBANO/06164.pdf</t>
  </si>
  <si>
    <t>A003007</t>
  </si>
  <si>
    <t>http://transparencia.comitan.gob.mx/ART85/XXVII/DESARROLLO_URBANO/A003007.pdf</t>
  </si>
  <si>
    <t>http://transparencia.comitan.gob.mx/ART85/XXVII/DESARROLLO_URBANO/06165.pdf</t>
  </si>
  <si>
    <t>A003008</t>
  </si>
  <si>
    <t xml:space="preserve">MARIANO </t>
  </si>
  <si>
    <t>http://transparencia.comitan.gob.mx/ART85/XXVII/DESARROLLO_URBANO/A003008.pdf</t>
  </si>
  <si>
    <t>http://transparencia.comitan.gob.mx/ART85/XXVII/DESARROLLO_URBANO/06218.pdf</t>
  </si>
  <si>
    <t>A003009</t>
  </si>
  <si>
    <t>http://transparencia.comitan.gob.mx/ART85/XXVII/DESARROLLO_URBANO/A003009.pdf</t>
  </si>
  <si>
    <t>http://transparencia.comitan.gob.mx/ART85/XXVII/DESARROLLO_URBANO/06246.pdf</t>
  </si>
  <si>
    <t>A003010</t>
  </si>
  <si>
    <t>http://transparencia.comitan.gob.mx/ART85/XXVII/DESARROLLO_URBANO/A003010.pdf</t>
  </si>
  <si>
    <t>http://transparencia.comitan.gob.mx/ART85/XXVII/DESARROLLO_URBANO/06221.pdf</t>
  </si>
  <si>
    <t>A003011</t>
  </si>
  <si>
    <t>http://transparencia.comitan.gob.mx/ART85/XXVII/DESARROLLO_URBANO/A003011.pdf</t>
  </si>
  <si>
    <t>http://transparencia.comitan.gob.mx/ART85/XXVII/DESARROLLO_URBANO/06219.pdf</t>
  </si>
  <si>
    <t>A003012</t>
  </si>
  <si>
    <t>http://transparencia.comitan.gob.mx/ART85/XXVII/DESARROLLO_URBANO/A003012.pdf</t>
  </si>
  <si>
    <t>http://transparencia.comitan.gob.mx/ART85/XXVII/DESARROLLO_URBANO/06245.pdf</t>
  </si>
  <si>
    <t>A003013</t>
  </si>
  <si>
    <t>http://transparencia.comitan.gob.mx/ART85/XXVII/DESARROLLO_URBANO/A003013.pdf</t>
  </si>
  <si>
    <t>http://transparencia.comitan.gob.mx/ART85/XXVII/DESARROLLO_URBANO/06244.pdf</t>
  </si>
  <si>
    <t>A003014</t>
  </si>
  <si>
    <t>http://transparencia.comitan.gob.mx/ART85/XXVII/DESARROLLO_URBANO/A003014.pdf</t>
  </si>
  <si>
    <t>http://transparencia.comitan.gob.mx/ART85/XXVII/DESARROLLO_URBANO/06243.pdf</t>
  </si>
  <si>
    <t>A003015</t>
  </si>
  <si>
    <t>http://transparencia.comitan.gob.mx/ART85/XXVII/DESARROLLO_URBANO/A003015.pdf</t>
  </si>
  <si>
    <t>http://transparencia.comitan.gob.mx/ART85/XXVII/DESARROLLO_URBANO/06220.pdf</t>
  </si>
  <si>
    <t>A003016</t>
  </si>
  <si>
    <t>FIDEL</t>
  </si>
  <si>
    <t>http://transparencia.comitan.gob.mx/ART85/XXVII/DESARROLLO_URBANO/A003016.pdf</t>
  </si>
  <si>
    <t>http://transparencia.comitan.gob.mx/ART85/XXVII/DESARROLLO_URBANO/06341.pdf</t>
  </si>
  <si>
    <t>A003017</t>
  </si>
  <si>
    <t>ELICEO</t>
  </si>
  <si>
    <t>http://transparencia.comitan.gob.mx/ART85/XXVII/DESARROLLO_URBANO/A003017.pdf</t>
  </si>
  <si>
    <t>http://transparencia.comitan.gob.mx/ART85/XXVII/DESARROLLO_URBANO/06188.pdf</t>
  </si>
  <si>
    <t>A003018</t>
  </si>
  <si>
    <t>http://transparencia.comitan.gob.mx/ART85/XXVII/DESARROLLO_URBANO/A003018.pdf</t>
  </si>
  <si>
    <t>http://transparencia.comitan.gob.mx/ART85/XXVII/DESARROLLO_URBANO/06344.pdf</t>
  </si>
  <si>
    <t>A003019</t>
  </si>
  <si>
    <t>http://transparencia.comitan.gob.mx/ART85/XXVII/DESARROLLO_URBANO/A003019.pdf</t>
  </si>
  <si>
    <t>http://transparencia.comitan.gob.mx/ART85/XXVII/DESARROLLO_URBANO/06346.pdf</t>
  </si>
  <si>
    <t>A003020</t>
  </si>
  <si>
    <t>http://transparencia.comitan.gob.mx/ART85/XXVII/DESARROLLO_URBANO/A003020.pdf</t>
  </si>
  <si>
    <t>http://transparencia.comitan.gob.mx/ART85/XXVII/DESARROLLO_URBANO/06345.pdf</t>
  </si>
  <si>
    <t>A003022</t>
  </si>
  <si>
    <t>FIDELIA</t>
  </si>
  <si>
    <t>http://transparencia.comitan.gob.mx/ART85/XXVII/DESARROLLO_URBANO/A003022.pdf</t>
  </si>
  <si>
    <t>http://transparencia.comitan.gob.mx/ART85/XXVII/DESARROLLO_URBANO/06418.pdf</t>
  </si>
  <si>
    <t>A003030</t>
  </si>
  <si>
    <t>ZAMORANO</t>
  </si>
  <si>
    <t>http://transparencia.comitan.gob.mx/ART85/XXVII/DESARROLLO_URBANO/A003030.pdf</t>
  </si>
  <si>
    <t>http://transparencia.comitan.gob.mx/ART85/XXVII/DESARROLLO_URBANO/06391.pdf</t>
  </si>
  <si>
    <t>A003031</t>
  </si>
  <si>
    <t>PEDRO</t>
  </si>
  <si>
    <t>CASTRO</t>
  </si>
  <si>
    <t>http://transparencia.comitan.gob.mx/ART85/XXVII/DESARROLLO_URBANO/A003031.pdf</t>
  </si>
  <si>
    <t>http://transparencia.comitan.gob.mx/ART85/XXVII/DESARROLLO_URBANO/26584.pdf</t>
  </si>
  <si>
    <t>A003032</t>
  </si>
  <si>
    <t>TORIBIO</t>
  </si>
  <si>
    <t>http://transparencia.comitan.gob.mx/ART85/XXVII/DESARROLLO_URBANO/A003032.pdf</t>
  </si>
  <si>
    <t>http://transparencia.comitan.gob.mx/ART85/XXVII/DESARROLLO_URBANO/06330.pdf</t>
  </si>
  <si>
    <t>A003033</t>
  </si>
  <si>
    <t>http://transparencia.comitan.gob.mx/ART85/XXVII/DESARROLLO_URBANO/A003033.pdf</t>
  </si>
  <si>
    <t>http://transparencia.comitan.gob.mx/ART85/XXVII/DESARROLLO_URBANO/06351.pdf</t>
  </si>
  <si>
    <t>A003034</t>
  </si>
  <si>
    <t>http://transparencia.comitan.gob.mx/ART85/XXVII/DESARROLLO_URBANO/A003034.pdf</t>
  </si>
  <si>
    <t>http://transparencia.comitan.gob.mx/ART85/XXVII/DESARROLLO_URBANO/06332.pdf</t>
  </si>
  <si>
    <t>A003035</t>
  </si>
  <si>
    <t xml:space="preserve">RUIZ </t>
  </si>
  <si>
    <t>http://transparencia.comitan.gob.mx/ART85/XXVII/DESARROLLO_URBANO/A003035.pdf</t>
  </si>
  <si>
    <t>http://transparencia.comitan.gob.mx/ART85/XXVII/DESARROLLO_URBANO/06414.pdf</t>
  </si>
  <si>
    <t>A003036</t>
  </si>
  <si>
    <t>FRANCISCO JAVIER</t>
  </si>
  <si>
    <t>http://transparencia.comitan.gob.mx/ART85/XXVII/DESARROLLO_URBANO/A003036.pdf</t>
  </si>
  <si>
    <t>http://transparencia.comitan.gob.mx/ART85/XXVII/DESARROLLO_URBANO/26621.pdf</t>
  </si>
  <si>
    <t>A003037</t>
  </si>
  <si>
    <t>http://transparencia.comitan.gob.mx/ART85/XXVII/DESARROLLO_URBANO/A003037.pdf</t>
  </si>
  <si>
    <t>http://transparencia.comitan.gob.mx/ART85/XXVII/DESARROLLO_URBANO/06501.pdf</t>
  </si>
  <si>
    <t>A003038</t>
  </si>
  <si>
    <t>http://transparencia.comitan.gob.mx/ART85/XXVII/DESARROLLO_URBANO/A003038.pdf</t>
  </si>
  <si>
    <t>http://transparencia.comitan.gob.mx/ART85/XXVII/DESARROLLO_URBANO/06503.pdf</t>
  </si>
  <si>
    <t>A003039</t>
  </si>
  <si>
    <t>http://transparencia.comitan.gob.mx/ART85/XXVII/DESARROLLO_URBANO/A003039.pdf</t>
  </si>
  <si>
    <t>http://transparencia.comitan.gob.mx/ART85/XXVII/DESARROLLO_URBANO/06504.pdf</t>
  </si>
  <si>
    <t>A003040</t>
  </si>
  <si>
    <t>http://transparencia.comitan.gob.mx/ART85/XXVII/DESARROLLO_URBANO/A003040.pdf</t>
  </si>
  <si>
    <t>http://transparencia.comitan.gob.mx/ART85/XXVII/DESARROLLO_URBANO/06502.pdf</t>
  </si>
  <si>
    <t>A003041</t>
  </si>
  <si>
    <t>http://transparencia.comitan.gob.mx/ART85/XXVII/DESARROLLO_URBANO/A003041.pdf</t>
  </si>
  <si>
    <t>http://transparencia.comitan.gob.mx/ART85/XXVII/DESARROLLO_URBANO/06493.pdf</t>
  </si>
  <si>
    <t>A003042</t>
  </si>
  <si>
    <t>http://transparencia.comitan.gob.mx/ART85/XXVII/DESARROLLO_URBANO/A003042.pdf</t>
  </si>
  <si>
    <t>http://transparencia.comitan.gob.mx/ART85/XXVII/DESARROLLO_URBANO/06494.pdf</t>
  </si>
  <si>
    <t>A003043</t>
  </si>
  <si>
    <t>http://transparencia.comitan.gob.mx/ART85/XXVII/DESARROLLO_URBANO/A003043.pdf</t>
  </si>
  <si>
    <t>http://transparencia.comitan.gob.mx/ART85/XXVII/DESARROLLO_URBANO/06471.pdf</t>
  </si>
  <si>
    <t>A003045</t>
  </si>
  <si>
    <t>FELIPE DE JESUS</t>
  </si>
  <si>
    <t>ALVAREZ</t>
  </si>
  <si>
    <t>http://transparencia.comitan.gob.mx/ART85/XXVII/DESARROLLO_URBANO/A003045.pdf</t>
  </si>
  <si>
    <t>http://transparencia.comitan.gob.mx/ART85/XXVII/DESARROLLO_URBANO/06455.pdf</t>
  </si>
  <si>
    <t>A003046</t>
  </si>
  <si>
    <t>EDGAR</t>
  </si>
  <si>
    <t>http://transparencia.comitan.gob.mx/ART85/XXVII/DESARROLLO_URBANO/A003046.pdf</t>
  </si>
  <si>
    <t>http://transparencia.comitan.gob.mx/ART85/XXVII/DESARROLLO_URBANO/06334.pdf</t>
  </si>
  <si>
    <t>A003047</t>
  </si>
  <si>
    <t>http://transparencia.comitan.gob.mx/ART85/XXVII/DESARROLLO_URBANO/A003047.pdf</t>
  </si>
  <si>
    <t>http://transparencia.comitan.gob.mx/ART85/XXVII/DESARROLLO_URBANO/06333.pdf</t>
  </si>
  <si>
    <t>A003048</t>
  </si>
  <si>
    <t>ELVA MARTHA</t>
  </si>
  <si>
    <t>ALCAZAR</t>
  </si>
  <si>
    <t>http://transparencia.comitan.gob.mx/ART85/XXVII/DESARROLLO_URBANO/A003048.pdf</t>
  </si>
  <si>
    <t>http://transparencia.comitan.gob.mx/ART85/XXVII/DESARROLLO_URBANO/06293.pdf</t>
  </si>
  <si>
    <t>A003049</t>
  </si>
  <si>
    <t>MARIA DE LOURDES</t>
  </si>
  <si>
    <t>SOL</t>
  </si>
  <si>
    <t>http://transparencia.comitan.gob.mx/ART85/XXVII/DESARROLLO_URBANO/A003049.pdf</t>
  </si>
  <si>
    <t>http://transparencia.comitan.gob.mx/ART85/XXVII/DESARROLLO_URBANO/06329.pdf</t>
  </si>
  <si>
    <t>A003050</t>
  </si>
  <si>
    <t>BONIFAZ</t>
  </si>
  <si>
    <t>CORDERO</t>
  </si>
  <si>
    <t>http://transparencia.comitan.gob.mx/ART85/XXVII/DESARROLLO_URBANO/A003050.pdf</t>
  </si>
  <si>
    <t>http://transparencia.comitan.gob.mx/ART85/XXVII/DESARROLLO_URBANO/06353.pdf</t>
  </si>
  <si>
    <t>A003051</t>
  </si>
  <si>
    <t>http://transparencia.comitan.gob.mx/ART85/XXVII/DESARROLLO_URBANO/A003051.pdf</t>
  </si>
  <si>
    <t>http://transparencia.comitan.gob.mx/ART85/XXVII/DESARROLLO_URBANO/06354.pdf</t>
  </si>
  <si>
    <t>A003052</t>
  </si>
  <si>
    <t>http://transparencia.comitan.gob.mx/ART85/XXVII/DESARROLLO_URBANO/A003052.pdf</t>
  </si>
  <si>
    <t>http://transparencia.comitan.gob.mx/ART85/XXVII/DESARROLLO_URBANO/06355.pdf</t>
  </si>
  <si>
    <t>A003053</t>
  </si>
  <si>
    <t>http://transparencia.comitan.gob.mx/ART85/XXVII/DESARROLLO_URBANO/A003053.pdf</t>
  </si>
  <si>
    <t>http://transparencia.comitan.gob.mx/ART85/XXVII/DESARROLLO_URBANO/06356.pdf</t>
  </si>
  <si>
    <t>A003054</t>
  </si>
  <si>
    <t>http://transparencia.comitan.gob.mx/ART85/XXVII/DESARROLLO_URBANO/A003054.pdf</t>
  </si>
  <si>
    <t>http://transparencia.comitan.gob.mx/ART85/XXVII/DESARROLLO_URBANO/06357.pdf</t>
  </si>
  <si>
    <t>A003055</t>
  </si>
  <si>
    <t>http://transparencia.comitan.gob.mx/ART85/XXVII/DESARROLLO_URBANO/A003055.pdf</t>
  </si>
  <si>
    <t>http://transparencia.comitan.gob.mx/ART85/XXVII/DESARROLLO_URBANO/06358.pdf</t>
  </si>
  <si>
    <t>A003056</t>
  </si>
  <si>
    <t>http://transparencia.comitan.gob.mx/ART85/XXVII/DESARROLLO_URBANO/A003056.pdf</t>
  </si>
  <si>
    <t>http://transparencia.comitan.gob.mx/ART85/XXVII/DESARROLLO_URBANO/06359.pdf</t>
  </si>
  <si>
    <t>http://transparencia.comitan.gob.mx/ART85/XXVII/DESARROLLO_URBANO/OF.XXVII_2021-2024.pdf</t>
  </si>
  <si>
    <t>A003057</t>
  </si>
  <si>
    <t>http://transparencia.comitan.gob.mx/ART85/XXVII/DESARROLLO_URBANO/A003057.pdf</t>
  </si>
  <si>
    <t>http://transparencia.comitan.gob.mx/ART85/XXVII/DESARROLLO_URBANO/06360.pdf</t>
  </si>
  <si>
    <t>A003059</t>
  </si>
  <si>
    <t>http://transparencia.comitan.gob.mx/ART85/XXVII/DESARROLLO_URBANO/A003059.pdf</t>
  </si>
  <si>
    <t>http://transparencia.comitan.gob.mx/ART85/XXVII/DESARROLLO_URBANO/06361.pdf</t>
  </si>
  <si>
    <t>A003060</t>
  </si>
  <si>
    <t>http://transparencia.comitan.gob.mx/ART85/XXVII/DESARROLLO_URBANO/A003060.pdf</t>
  </si>
  <si>
    <t>http://transparencia.comitan.gob.mx/ART85/XXVII/DESARROLLO_URBANO/06362.pdf</t>
  </si>
  <si>
    <t>A003061</t>
  </si>
  <si>
    <t>ADAN</t>
  </si>
  <si>
    <t>http://transparencia.comitan.gob.mx/ART85/XXVII/DESARROLLO_URBANO/A003061.pdf</t>
  </si>
  <si>
    <t>http://transparencia.comitan.gob.mx/ART85/XXVII/DESARROLLO_URBANO/06427.pdf</t>
  </si>
  <si>
    <t>A003062</t>
  </si>
  <si>
    <t>http://transparencia.comitan.gob.mx/ART85/XXVII/DESARROLLO_URBANO/A003062.pdf</t>
  </si>
  <si>
    <t>http://transparencia.comitan.gob.mx/ART85/XXVII/DESARROLLO_URBANO/26630.pdf</t>
  </si>
  <si>
    <t>A003064</t>
  </si>
  <si>
    <t>GERARDO</t>
  </si>
  <si>
    <t>SOLIS</t>
  </si>
  <si>
    <t>http://transparencia.comitan.gob.mx/ART85/XXVII/DESARROLLO_URBANO/A003064.pdf</t>
  </si>
  <si>
    <t>http://transparencia.comitan.gob.mx/ART85/XXVII/DESARROLLO_URBANO/06406.pdf</t>
  </si>
  <si>
    <t>A003065</t>
  </si>
  <si>
    <t>SAUL</t>
  </si>
  <si>
    <t>GABRIEL</t>
  </si>
  <si>
    <t>http://transparencia.comitan.gob.mx/ART85/XXVII/DESARROLLO_URBANO/A003065.pdf</t>
  </si>
  <si>
    <t>http://transparencia.comitan.gob.mx/ART85/XXVII/DESARROLLO_URBANO/06415.pdf</t>
  </si>
  <si>
    <t>A003066</t>
  </si>
  <si>
    <t>GILBERTO VALENTIN</t>
  </si>
  <si>
    <t>AGUILAR/COPROP</t>
  </si>
  <si>
    <t>http://transparencia.comitan.gob.mx/ART85/XXVII/DESARROLLO_URBANO/A003066.pdf</t>
  </si>
  <si>
    <t>http://transparencia.comitan.gob.mx/ART85/XXVII/DESARROLLO_URBANO/06421.pdf</t>
  </si>
  <si>
    <t>A003067</t>
  </si>
  <si>
    <t>http://transparencia.comitan.gob.mx/ART85/XXVII/DESARROLLO_URBANO/A003067.pdf</t>
  </si>
  <si>
    <t>http://transparencia.comitan.gob.mx/ART85/XXVII/DESARROLLO_URBANO/06420.pdf</t>
  </si>
  <si>
    <t>A003068</t>
  </si>
  <si>
    <t>GILBERTO DE JESUS</t>
  </si>
  <si>
    <t>http://transparencia.comitan.gob.mx/ART85/XXVII/DESARROLLO_URBANO/A003068.pdf</t>
  </si>
  <si>
    <t>http://transparencia.comitan.gob.mx/ART85/XXVII/DESARROLLO_URBANO/06426.pdf</t>
  </si>
  <si>
    <t>A003069</t>
  </si>
  <si>
    <t>MARLENE</t>
  </si>
  <si>
    <t>MARES</t>
  </si>
  <si>
    <t>http://transparencia.comitan.gob.mx/ART85/XXVII/DESARROLLO_URBANO/A003069.pdf</t>
  </si>
  <si>
    <t>http://transparencia.comitan.gob.mx/ART85/XXVII/DESARROLLO_URBANO/06402.pdf</t>
  </si>
  <si>
    <t>A003070</t>
  </si>
  <si>
    <t>RAUL</t>
  </si>
  <si>
    <t>ENRIQUEZ</t>
  </si>
  <si>
    <t>http://transparencia.comitan.gob.mx/ART85/XXVII/DESARROLLO_URBANO/A003070.pdf</t>
  </si>
  <si>
    <t>http://transparencia.comitan.gob.mx/ART85/XXVII/DESARROLLO_URBANO/06489.pdf</t>
  </si>
  <si>
    <t>A003071</t>
  </si>
  <si>
    <t>ELIAS SALOMON</t>
  </si>
  <si>
    <t>GALVEZ</t>
  </si>
  <si>
    <t>http://transparencia.comitan.gob.mx/ART85/XXVII/DESARROLLO_URBANO/A003071.pdf</t>
  </si>
  <si>
    <t>http://transparencia.comitan.gob.mx/ART85/XXVII/DESARROLLO_URBANO/26650.pdf</t>
  </si>
  <si>
    <t>A003072</t>
  </si>
  <si>
    <t>ELBA</t>
  </si>
  <si>
    <t>ZUNUN</t>
  </si>
  <si>
    <t>http://transparencia.comitan.gob.mx/ART85/XXVII/DESARROLLO_URBANO/A003072.pdf</t>
  </si>
  <si>
    <t>http://transparencia.comitan.gob.mx/ART85/XXVII/DESARROLLO_URBANO/06495.pdf</t>
  </si>
  <si>
    <t>A003073</t>
  </si>
  <si>
    <t>WALTER HUGO</t>
  </si>
  <si>
    <t>http://transparencia.comitan.gob.mx/ART85/XXVII/DESARROLLO_URBANO/A003073.pdf</t>
  </si>
  <si>
    <t>http://transparencia.comitan.gob.mx/ART85/XXVII/DESARROLLO_URBANO/06497.pdf</t>
  </si>
  <si>
    <t>A003074</t>
  </si>
  <si>
    <t>http://transparencia.comitan.gob.mx/ART85/XXVII/DESARROLLO_URBANO/A003074.pdf</t>
  </si>
  <si>
    <t>http://transparencia.comitan.gob.mx/ART85/XXVII/DESARROLLO_URBANO/06496.pdf</t>
  </si>
  <si>
    <t>A003075</t>
  </si>
  <si>
    <t>http://transparencia.comitan.gob.mx/ART85/XXVII/DESARROLLO_URBANO/A003075.pdf</t>
  </si>
  <si>
    <t>http://transparencia.comitan.gob.mx/ART85/XXVII/DESARROLLO_URBANO/06498.pdf</t>
  </si>
  <si>
    <t>A003076</t>
  </si>
  <si>
    <t>http://transparencia.comitan.gob.mx/ART85/XXVII/DESARROLLO_URBANO/A003076.pdf</t>
  </si>
  <si>
    <t>http://transparencia.comitan.gob.mx/ART85/XXVII/DESARROLLO_URBANO/06499.pdf</t>
  </si>
  <si>
    <t>A003077</t>
  </si>
  <si>
    <t>http://transparencia.comitan.gob.mx/ART85/XXVII/DESARROLLO_URBANO/A003077.pdf</t>
  </si>
  <si>
    <t>http://transparencia.comitan.gob.mx/ART85/XXVII/DESARROLLO_URBANO/06428.pdf</t>
  </si>
  <si>
    <t>A003078</t>
  </si>
  <si>
    <t>http://transparencia.comitan.gob.mx/ART85/XXVII/DESARROLLO_URBANO/A003078.pdf</t>
  </si>
  <si>
    <t>http://transparencia.comitan.gob.mx/ART85/XXVII/DESARROLLO_URBANO/06500.pdf</t>
  </si>
  <si>
    <t>A003079</t>
  </si>
  <si>
    <t>MARIA MARTHA</t>
  </si>
  <si>
    <t>PANIAGUA</t>
  </si>
  <si>
    <t>http://transparencia.comitan.gob.mx/ART85/XXVII/DESARROLLO_URBANO/A003079.pdf</t>
  </si>
  <si>
    <t>http://transparencia.comitan.gob.mx/ART85/XXVII/DESARROLLO_URBANO/06456.pdf</t>
  </si>
  <si>
    <t>A003081</t>
  </si>
  <si>
    <t>http://transparencia.comitan.gob.mx/ART85/XXVII/DESARROLLO_URBANO/A003081.pdf</t>
  </si>
  <si>
    <t>http://transparencia.comitan.gob.mx/ART85/XXVII/DESARROLLO_URBANO/06439.pdf</t>
  </si>
  <si>
    <t>A003082</t>
  </si>
  <si>
    <t>MARIA CANDELARIA</t>
  </si>
  <si>
    <t>http://transparencia.comitan.gob.mx/ART85/XXVII/DESARROLLO_URBANO/A003082.pdf</t>
  </si>
  <si>
    <t>http://transparencia.comitan.gob.mx/ART85/XXVII/DESARROLLO_URBANO/06446.pdf</t>
  </si>
  <si>
    <t>A003083</t>
  </si>
  <si>
    <t>http://transparencia.comitan.gob.mx/ART85/XXVII/DESARROLLO_URBANO/A003083.pdf</t>
  </si>
  <si>
    <t>http://transparencia.comitan.gob.mx/ART85/XXVII/DESARROLLO_URBANO/06429.pdf</t>
  </si>
  <si>
    <t>A003084</t>
  </si>
  <si>
    <t>CARLOS</t>
  </si>
  <si>
    <t>http://transparencia.comitan.gob.mx/ART85/XXVII/DESARROLLO_URBANO/A003084.pdf</t>
  </si>
  <si>
    <t>http://transparencia.comitan.gob.mx/ART85/XXVII/DESARROLLO_URBANO/06454.pdf</t>
  </si>
  <si>
    <t>A003086</t>
  </si>
  <si>
    <t>http://transparencia.comitan.gob.mx/ART85/XXVII/DESARROLLO_URBANO/A003086.pdf</t>
  </si>
  <si>
    <t>http://transparencia.comitan.gob.mx/ART85/XXVII/DESARROLLO_URBANO/06513.pdf</t>
  </si>
  <si>
    <t>A003087</t>
  </si>
  <si>
    <t>FRANCISCO FERNANDO</t>
  </si>
  <si>
    <t>SOTO</t>
  </si>
  <si>
    <t>GUILLEN/COPROP</t>
  </si>
  <si>
    <t>http://transparencia.comitan.gob.mx/ART85/XXVII/DESARROLLO_URBANO/A003087.pdf</t>
  </si>
  <si>
    <t>http://transparencia.comitan.gob.mx/ART85/XXVII/DESARROLLO_URBANO/06459.pdf</t>
  </si>
  <si>
    <t>A003088</t>
  </si>
  <si>
    <t>http://transparencia.comitan.gob.mx/ART85/XXVII/DESARROLLO_URBANO/A003088.pdf</t>
  </si>
  <si>
    <t>http://transparencia.comitan.gob.mx/ART85/XXVII/DESARROLLO_URBANO/06460.pdf</t>
  </si>
  <si>
    <t>A003089</t>
  </si>
  <si>
    <t>MARIA DEL SOCORRO</t>
  </si>
  <si>
    <t>VEGA</t>
  </si>
  <si>
    <t>OZORIO</t>
  </si>
  <si>
    <t>http://transparencia.comitan.gob.mx/ART85/XXVII/DESARROLLO_URBANO/A003089.pdf</t>
  </si>
  <si>
    <t>http://transparencia.comitan.gob.mx/ART85/XXVII/DESARROLLO_URBANO/06461.pdf</t>
  </si>
  <si>
    <t>A003090</t>
  </si>
  <si>
    <t>http://transparencia.comitan.gob.mx/ART85/XXVII/DESARROLLO_URBANO/A003090.pdf</t>
  </si>
  <si>
    <t>http://transparencia.comitan.gob.mx/ART85/XXVII/DESARROLLO_URBANO/06462.pdf</t>
  </si>
  <si>
    <t>A003091</t>
  </si>
  <si>
    <t>http://transparencia.comitan.gob.mx/ART85/XXVII/DESARROLLO_URBANO/A003091.pdf</t>
  </si>
  <si>
    <t>http://transparencia.comitan.gob.mx/ART85/XXVII/DESARROLLO_URBANO/06444.pdf</t>
  </si>
  <si>
    <t>A003092</t>
  </si>
  <si>
    <t>RENE ANTONIO</t>
  </si>
  <si>
    <t>http://transparencia.comitan.gob.mx/ART85/XXVII/DESARROLLO_URBANO/A003092.pdf</t>
  </si>
  <si>
    <t>http://transparencia.comitan.gob.mx/ART85/XXVII/DESARROLLO_URBANO/06445.pdf</t>
  </si>
  <si>
    <t>A003093</t>
  </si>
  <si>
    <t>MARIA LUISA</t>
  </si>
  <si>
    <t>RANGEL</t>
  </si>
  <si>
    <t>MARTINEZ/COPROP</t>
  </si>
  <si>
    <t>http://transparencia.comitan.gob.mx/ART85/XXVII/DESARROLLO_URBANO/A003093.pdf</t>
  </si>
  <si>
    <t>http://transparencia.comitan.gob.mx/ART85/XXVII/DESARROLLO_URBANO/06469.pdf</t>
  </si>
  <si>
    <t>A003094</t>
  </si>
  <si>
    <t>MIGUEL ANGEL</t>
  </si>
  <si>
    <t>http://transparencia.comitan.gob.mx/ART85/XXVII/DESARROLLO_URBANO/A003094.pdf</t>
  </si>
  <si>
    <t>http://transparencia.comitan.gob.mx/ART85/XXVII/DESARROLLO_URBANO/06480.pdf</t>
  </si>
  <si>
    <t>A003097</t>
  </si>
  <si>
    <t>VICTOR HUGO</t>
  </si>
  <si>
    <t>http://transparencia.comitan.gob.mx/ART85/XXVII/DESARROLLO_URBANO/A003097.pdf</t>
  </si>
  <si>
    <t>http://transparencia.comitan.gob.mx/ART85/XXVII/DESARROLLO_URBANO/06473.pdf</t>
  </si>
  <si>
    <t>A003098</t>
  </si>
  <si>
    <t>http://transparencia.comitan.gob.mx/ART85/XXVII/DESARROLLO_URBANO/A003098.pdf</t>
  </si>
  <si>
    <t>http://transparencia.comitan.gob.mx/ART85/XXVII/DESARROLLO_URBANO/06474.pdf</t>
  </si>
  <si>
    <t>A003099</t>
  </si>
  <si>
    <t>http://transparencia.comitan.gob.mx/ART85/XXVII/DESARROLLO_URBANO/A006470.pdf</t>
  </si>
  <si>
    <t>http://transparencia.comitan.gob.mx/ART85/XXVII/DESARROLLO_URBANO/06470.pdf</t>
  </si>
  <si>
    <t>A003100</t>
  </si>
  <si>
    <t>JOSE ANIBAL</t>
  </si>
  <si>
    <t>http://transparencia.comitan.gob.mx/ART85/XXVII/DESARROLLO_URBANO/A003100.pdf</t>
  </si>
  <si>
    <t>http://transparencia.comitan.gob.mx/ART85/XXVII/DESARROLLO_URBANO/06479.pdf</t>
  </si>
  <si>
    <t>A003101</t>
  </si>
  <si>
    <t>APOLINAR</t>
  </si>
  <si>
    <t>http://transparencia.comitan.gob.mx/ART85/XXVII/DESARROLLO_URBANO/A003101.pdf</t>
  </si>
  <si>
    <t>http://transparencia.comitan.gob.mx/ART85/XXVII/DESARROLLO_URBANO/06627.pdf</t>
  </si>
  <si>
    <t>A003102</t>
  </si>
  <si>
    <t>http://transparencia.comitan.gob.mx/ART85/XXVII/DESARROLLO_URBANO/A003102.pdf</t>
  </si>
  <si>
    <t>http://transparencia.comitan.gob.mx/ART85/XXVII/DESARROLLO_URBANO/06640.pdf</t>
  </si>
  <si>
    <t>A003103</t>
  </si>
  <si>
    <t>http://transparencia.comitan.gob.mx/ART85/XXVII/DESARROLLO_URBANO/A003103.pdf</t>
  </si>
  <si>
    <t>http://transparencia.comitan.gob.mx/ART85/XXVII/DESARROLLO_URBANO/06639.pdf</t>
  </si>
  <si>
    <t>A003104</t>
  </si>
  <si>
    <t>http://transparencia.comitan.gob.mx/ART85/XXVII/DESARROLLO_URBANO/A003104.pdf</t>
  </si>
  <si>
    <t>http://transparencia.comitan.gob.mx/ART85/XXVII/DESARROLLO_URBANO/06629.pdf</t>
  </si>
  <si>
    <t>A003105</t>
  </si>
  <si>
    <t>http://transparencia.comitan.gob.mx/ART85/XXVII/DESARROLLO_URBANO/A003105.pdf</t>
  </si>
  <si>
    <t>http://transparencia.comitan.gob.mx/ART85/XXVII/DESARROLLO_URBANO/06630.pdf</t>
  </si>
  <si>
    <t>A003106</t>
  </si>
  <si>
    <t>http://transparencia.comitan.gob.mx/ART85/XXVII/DESARROLLO_URBANO/A003106.pdf</t>
  </si>
  <si>
    <t>http://transparencia.comitan.gob.mx/ART85/XXVII/DESARROLLO_URBANO/06631.pdf</t>
  </si>
  <si>
    <t>A003107</t>
  </si>
  <si>
    <t>http://transparencia.comitan.gob.mx/ART85/XXVII/DESARROLLO_URBANO/A003107.pdf</t>
  </si>
  <si>
    <t>http://transparencia.comitan.gob.mx/ART85/XXVII/DESARROLLO_URBANO/06632.pdf</t>
  </si>
  <si>
    <t>A003108</t>
  </si>
  <si>
    <t>http://transparencia.comitan.gob.mx/ART85/XXVII/DESARROLLO_URBANO/A003108.pdf</t>
  </si>
  <si>
    <t>http://transparencia.comitan.gob.mx/ART85/XXVII/DESARROLLO_URBANO/06633.pdf</t>
  </si>
  <si>
    <t>A003109</t>
  </si>
  <si>
    <t>http://transparencia.comitan.gob.mx/ART85/XXVII/DESARROLLO_URBANO/A003109.pdf</t>
  </si>
  <si>
    <t>http://transparencia.comitan.gob.mx/ART85/XXVII/DESARROLLO_URBANO/06634.pdf</t>
  </si>
  <si>
    <t>A003110</t>
  </si>
  <si>
    <t>http://transparencia.comitan.gob.mx/ART85/XXVII/DESARROLLO_URBANO/A003110.pdf</t>
  </si>
  <si>
    <t>http://transparencia.comitan.gob.mx/ART85/XXVII/DESARROLLO_URBANO/06635.pdf</t>
  </si>
  <si>
    <t>A003111</t>
  </si>
  <si>
    <t>http://transparencia.comitan.gob.mx/ART85/XXVII/DESARROLLO_URBANO/A003111.pdf</t>
  </si>
  <si>
    <t>http://transparencia.comitan.gob.mx/ART85/XXVII/DESARROLLO_URBANO/06638.pdf</t>
  </si>
  <si>
    <t>A003112</t>
  </si>
  <si>
    <t>http://transparencia.comitan.gob.mx/ART85/XXVII/DESARROLLO_URBANO/A003112.pdf</t>
  </si>
  <si>
    <t>http://transparencia.comitan.gob.mx/ART85/XXVII/DESARROLLO_URBANO/06636.pdf</t>
  </si>
  <si>
    <t>A003113</t>
  </si>
  <si>
    <t>http://transparencia.comitan.gob.mx/ART85/XXVII/DESARROLLO_URBANO/A003113.pdf</t>
  </si>
  <si>
    <t>http://transparencia.comitan.gob.mx/ART85/XXVII/DESARROLLO_URBANO/06637.pdf</t>
  </si>
  <si>
    <t>A003114</t>
  </si>
  <si>
    <t>http://transparencia.comitan.gob.mx/ART85/XXVII/DESARROLLO_URBANO/A003114.pdf</t>
  </si>
  <si>
    <t>http://transparencia.comitan.gob.mx/ART85/XXVII/DESARROLLO_URBANO/06623.pdf</t>
  </si>
  <si>
    <t>A003115</t>
  </si>
  <si>
    <t>http://transparencia.comitan.gob.mx/ART85/XXVII/DESARROLLO_URBANO/A003115.pdf</t>
  </si>
  <si>
    <t>http://transparencia.comitan.gob.mx/ART85/XXVII/DESARROLLO_URBANO/06624.pdf</t>
  </si>
  <si>
    <t>A003116</t>
  </si>
  <si>
    <t>http://transparencia.comitan.gob.mx/ART85/XXVII/DESARROLLO_URBANO/A003116.pdf</t>
  </si>
  <si>
    <t>http://transparencia.comitan.gob.mx/ART85/XXVII/DESARROLLO_URBANO/06625.pdf</t>
  </si>
  <si>
    <t>A003117</t>
  </si>
  <si>
    <t>http://transparencia.comitan.gob.mx/ART85/XXVII/DESARROLLO_URBANO/A003117.pdf</t>
  </si>
  <si>
    <t>http://transparencia.comitan.gob.mx/ART85/XXVII/DESARROLLO_URBANO/06626.pdf</t>
  </si>
  <si>
    <t>A003118</t>
  </si>
  <si>
    <t>http://transparencia.comitan.gob.mx/ART85/XXVII/DESARROLLO_URBANO/A003118.pdf</t>
  </si>
  <si>
    <t>http://transparencia.comitan.gob.mx/ART85/XXVII/DESARROLLO_URBANO/06628.pdf</t>
  </si>
  <si>
    <t>A003119</t>
  </si>
  <si>
    <t>http://transparencia.comitan.gob.mx/ART85/XXVII/DESARROLLO_URBANO/A003119.pdf</t>
  </si>
  <si>
    <t>http://transparencia.comitan.gob.mx/ART85/XXVII/DESARROLLO_URBANO/06642.pdf</t>
  </si>
  <si>
    <t>A003120</t>
  </si>
  <si>
    <t>http://transparencia.comitan.gob.mx/ART85/XXVII/DESARROLLO_URBANO/A003120.pdf</t>
  </si>
  <si>
    <t>http://transparencia.comitan.gob.mx/ART85/XXVII/DESARROLLO_URBANO/06618.pdf</t>
  </si>
  <si>
    <t>A003121</t>
  </si>
  <si>
    <t>http://transparencia.comitan.gob.mx/ART85/XXVII/DESARROLLO_URBANO/A003121.pdf</t>
  </si>
  <si>
    <t>http://transparencia.comitan.gob.mx/ART85/XXVII/DESARROLLO_URBANO/06617.pdf</t>
  </si>
  <si>
    <t>A003122</t>
  </si>
  <si>
    <t>http://transparencia.comitan.gob.mx/ART85/XXVII/DESARROLLO_URBANO/A003122.pdf</t>
  </si>
  <si>
    <t>http://transparencia.comitan.gob.mx/ART85/XXVII/DESARROLLO_URBANO/06619.pdf</t>
  </si>
  <si>
    <t>A003123</t>
  </si>
  <si>
    <t>http://transparencia.comitan.gob.mx/ART85/XXVII/DESARROLLO_URBANO/A003123.pdf</t>
  </si>
  <si>
    <t>http://transparencia.comitan.gob.mx/ART85/XXVII/DESARROLLO_URBANO/06622.pdf</t>
  </si>
  <si>
    <t>A003124</t>
  </si>
  <si>
    <t>http://transparencia.comitan.gob.mx/ART85/XXVII/DESARROLLO_URBANO/A003124.pdf</t>
  </si>
  <si>
    <t>http://transparencia.comitan.gob.mx/ART85/XXVII/DESARROLLO_URBANO/06621.pdf</t>
  </si>
  <si>
    <t>A003125</t>
  </si>
  <si>
    <t>http://transparencia.comitan.gob.mx/ART85/XXVII/DESARROLLO_URBANO/A003125.pdf</t>
  </si>
  <si>
    <t>http://transparencia.comitan.gob.mx/ART85/XXVII/DESARROLLO_URBANO/06620.pdf</t>
  </si>
  <si>
    <t>A003126</t>
  </si>
  <si>
    <t>http://transparencia.comitan.gob.mx/ART85/XXVII/DESARROLLO_URBANO/A003126.pdf</t>
  </si>
  <si>
    <t>http://transparencia.comitan.gob.mx/ART85/XXVII/DESARROLLO_URBANO/06641.pdf</t>
  </si>
  <si>
    <t>A003127</t>
  </si>
  <si>
    <t>http://transparencia.comitan.gob.mx/ART85/XXVII/DESARROLLO_URBANO/A003127.pdf</t>
  </si>
  <si>
    <t>http://transparencia.comitan.gob.mx/ART85/XXVII/DESARROLLO_URBANO/06616.pdf</t>
  </si>
  <si>
    <t>A003128</t>
  </si>
  <si>
    <t>http://transparencia.comitan.gob.mx/ART85/XXVII/DESARROLLO_URBANO/A003128.pdf</t>
  </si>
  <si>
    <t>http://transparencia.comitan.gob.mx/ART85/XXVII/DESARROLLO_URBANO/06603.pdf</t>
  </si>
  <si>
    <t>A003129</t>
  </si>
  <si>
    <t>http://transparencia.comitan.gob.mx/ART85/XXVII/DESARROLLO_URBANO/A003129.pdf</t>
  </si>
  <si>
    <t>http://transparencia.comitan.gob.mx/ART85/XXVII/DESARROLLO_URBANO/06602.pdf</t>
  </si>
  <si>
    <t>A003130</t>
  </si>
  <si>
    <t>http://transparencia.comitan.gob.mx/ART85/XXVII/DESARROLLO_URBANO/A003130.pdf</t>
  </si>
  <si>
    <t>http://transparencia.comitan.gob.mx/ART85/XXVII/DESARROLLO_URBANO/06604.pdf</t>
  </si>
  <si>
    <t>A003131</t>
  </si>
  <si>
    <t>http://transparencia.comitan.gob.mx/ART85/XXVII/DESARROLLO_URBANO/A003131.pdf</t>
  </si>
  <si>
    <t>http://transparencia.comitan.gob.mx/ART85/XXVII/DESARROLLO_URBANO/06598.pdf</t>
  </si>
  <si>
    <t>A003132</t>
  </si>
  <si>
    <t>http://transparencia.comitan.gob.mx/ART85/XXVII/DESARROLLO_URBANO/A003132.pdf</t>
  </si>
  <si>
    <t>http://transparencia.comitan.gob.mx/ART85/XXVII/DESARROLLO_URBANO/06599.pdf</t>
  </si>
  <si>
    <t>A003133</t>
  </si>
  <si>
    <t>http://transparencia.comitan.gob.mx/ART85/XXVII/DESARROLLO_URBANO/A003133.pdf</t>
  </si>
  <si>
    <t>http://transparencia.comitan.gob.mx/ART85/XXVII/DESARROLLO_URBANO/06600.pdf</t>
  </si>
  <si>
    <t>A003134</t>
  </si>
  <si>
    <t>http://transparencia.comitan.gob.mx/ART85/XXVII/DESARROLLO_URBANO/A003134.pdf</t>
  </si>
  <si>
    <t>http://transparencia.comitan.gob.mx/ART85/XXVII/DESARROLLO_URBANO/06601.pdf</t>
  </si>
  <si>
    <t>A003135</t>
  </si>
  <si>
    <t>http://transparencia.comitan.gob.mx/ART85/XXVII/DESARROLLO_URBANO/A003135.pdf</t>
  </si>
  <si>
    <t>http://transparencia.comitan.gob.mx/ART85/XXVII/DESARROLLO_URBANO/06605.pdf</t>
  </si>
  <si>
    <t>A003136</t>
  </si>
  <si>
    <t>http://transparencia.comitan.gob.mx/ART85/XXVII/DESARROLLO_URBANO/A003136.pdf</t>
  </si>
  <si>
    <t>http://transparencia.comitan.gob.mx/ART85/XXVII/DESARROLLO_URBANO/06607.pdf</t>
  </si>
  <si>
    <t>A003137</t>
  </si>
  <si>
    <t>http://transparencia.comitan.gob.mx/ART85/XXVII/DESARROLLO_URBANO/A003137.pdf</t>
  </si>
  <si>
    <t>http://transparencia.comitan.gob.mx/ART85/XXVII/DESARROLLO_URBANO/06606.pdf</t>
  </si>
  <si>
    <t>A003138</t>
  </si>
  <si>
    <t>http://transparencia.comitan.gob.mx/ART85/XXVII/DESARROLLO_URBANO/A003138.pdf</t>
  </si>
  <si>
    <t>http://transparencia.comitan.gob.mx/ART85/XXVII/DESARROLLO_URBANO/06609.pdf</t>
  </si>
  <si>
    <t>A003139</t>
  </si>
  <si>
    <t>http://transparencia.comitan.gob.mx/ART85/XXVII/DESARROLLO_URBANO/A003139.pdf</t>
  </si>
  <si>
    <t>http://transparencia.comitan.gob.mx/ART85/XXVII/DESARROLLO_URBANO/06608.pdf</t>
  </si>
  <si>
    <t>A003140</t>
  </si>
  <si>
    <t>http://transparencia.comitan.gob.mx/ART85/XXVII/DESARROLLO_URBANO/A003140.pdf</t>
  </si>
  <si>
    <t>http://transparencia.comitan.gob.mx/ART85/XXVII/DESARROLLO_URBANO/06610.pdf</t>
  </si>
  <si>
    <t>A003141</t>
  </si>
  <si>
    <t>http://transparencia.comitan.gob.mx/ART85/XXVII/DESARROLLO_URBANO/A003141.pdf</t>
  </si>
  <si>
    <t>http://transparencia.comitan.gob.mx/ART85/XXVII/DESARROLLO_URBANO/06611.pdf</t>
  </si>
  <si>
    <t>A003142</t>
  </si>
  <si>
    <t>http://transparencia.comitan.gob.mx/ART85/XXVII/DESARROLLO_URBANO/A003142.pdf</t>
  </si>
  <si>
    <t>http://transparencia.comitan.gob.mx/ART85/XXVII/DESARROLLO_URBANO/06613.pdf</t>
  </si>
  <si>
    <t>A003143</t>
  </si>
  <si>
    <t>http://transparencia.comitan.gob.mx/ART85/XXVII/DESARROLLO_URBANO/A003143.pdf</t>
  </si>
  <si>
    <t>http://transparencia.comitan.gob.mx/ART85/XXVII/DESARROLLO_URBANO/06615.pdf</t>
  </si>
  <si>
    <t>A003144</t>
  </si>
  <si>
    <t>http://transparencia.comitan.gob.mx/ART85/XXVII/DESARROLLO_URBANO/A003144.pdf</t>
  </si>
  <si>
    <t>http://transparencia.comitan.gob.mx/ART85/XXVII/DESARROLLO_URBANO/06593.pdf</t>
  </si>
  <si>
    <t>A003145</t>
  </si>
  <si>
    <t>http://transparencia.comitan.gob.mx/ART85/XXVII/DESARROLLO_URBANO/A003145.pdf</t>
  </si>
  <si>
    <t>http://transparencia.comitan.gob.mx/ART85/XXVII/DESARROLLO_URBANO/06592.pdf</t>
  </si>
  <si>
    <t>A003146</t>
  </si>
  <si>
    <t>http://transparencia.comitan.gob.mx/ART85/XXVII/DESARROLLO_URBANO/A003146.pdf</t>
  </si>
  <si>
    <t>http://transparencia.comitan.gob.mx/ART85/XXVII/DESARROLLO_URBANO/06597.pdf</t>
  </si>
  <si>
    <t>A003147</t>
  </si>
  <si>
    <t>http://transparencia.comitan.gob.mx/ART85/XXVII/DESARROLLO_URBANO/A003147.pdf</t>
  </si>
  <si>
    <t>http://transparencia.comitan.gob.mx/ART85/XXVII/DESARROLLO_URBANO/06591.pdf</t>
  </si>
  <si>
    <t>A003148</t>
  </si>
  <si>
    <t>http://transparencia.comitan.gob.mx/ART85/XXVII/DESARROLLO_URBANO/A003148.pdf</t>
  </si>
  <si>
    <t>http://transparencia.comitan.gob.mx/ART85/XXVII/DESARROLLO_URBANO/06596.pdf</t>
  </si>
  <si>
    <t>A003149</t>
  </si>
  <si>
    <t>http://transparencia.comitan.gob.mx/ART85/XXVII/DESARROLLO_URBANO/A003149.pdf</t>
  </si>
  <si>
    <t>http://transparencia.comitan.gob.mx/ART85/XXVII/DESARROLLO_URBANO/06594.pdf</t>
  </si>
  <si>
    <t>A003150</t>
  </si>
  <si>
    <t>http://transparencia.comitan.gob.mx/ART85/XXVII/DESARROLLO_URBANO/A003150.pdf</t>
  </si>
  <si>
    <t>http://transparencia.comitan.gob.mx/ART85/XXVII/DESARROLLO_URBANO/06595.pdf</t>
  </si>
  <si>
    <t>A003152</t>
  </si>
  <si>
    <t>PEDRO ARTEMIO</t>
  </si>
  <si>
    <t>WENCE</t>
  </si>
  <si>
    <t>http://transparencia.comitan.gob.mx/ART85/XXVII/DESARROLLO_URBANO/A003152.pdf</t>
  </si>
  <si>
    <t>http://transparencia.comitan.gob.mx/ART85/XXVII/DESARROLLO_URBANO/06464.pdf</t>
  </si>
  <si>
    <t>A003158</t>
  </si>
  <si>
    <t>http://transparencia.comitan.gob.mx/ART85/XXVII/DESARROLLO_URBANO/A006467.pdf</t>
  </si>
  <si>
    <t>http://transparencia.comitan.gob.mx/ART85/XXVII/DESARROLLO_URBANO/06467.pdf</t>
  </si>
  <si>
    <t>A003159</t>
  </si>
  <si>
    <t>JOSE FRANCISCO</t>
  </si>
  <si>
    <t>http://transparencia.comitan.gob.mx/ART85/XXVII/DESARROLLO_URBANO/A003159.pdf</t>
  </si>
  <si>
    <t>http://transparencia.comitan.gob.mx/ART85/XXVII/DESARROLLO_URBANO/06517.pdf</t>
  </si>
  <si>
    <t>A003160</t>
  </si>
  <si>
    <t>VIRGILIO</t>
  </si>
  <si>
    <t>http://transparencia.comitan.gob.mx/ART85/XXVII/DESARROLLO_URBANO/A003160.pdf</t>
  </si>
  <si>
    <t>http://transparencia.comitan.gob.mx/ART85/XXVII/DESARROLLO_URBANO/06516.pdf</t>
  </si>
  <si>
    <t>A003165</t>
  </si>
  <si>
    <t>JOSE ANTONIO</t>
  </si>
  <si>
    <t>CONTRERAS</t>
  </si>
  <si>
    <t>http://transparencia.comitan.gob.mx/ART85/XXVII/DESARROLLO_URBANO/A003165.pdf</t>
  </si>
  <si>
    <t>http://transparencia.comitan.gob.mx/ART85/XXVII/DESARROLLO_URBANO/06557.pdf</t>
  </si>
  <si>
    <t>A003166</t>
  </si>
  <si>
    <t>http://transparencia.comitan.gob.mx/ART85/XXVII/DESARROLLO_URBANO/A003166.pdf</t>
  </si>
  <si>
    <t>http://transparencia.comitan.gob.mx/ART85/XXVII/DESARROLLO_URBANO/02535.pdf</t>
  </si>
  <si>
    <t>A003167</t>
  </si>
  <si>
    <t>http://transparencia.comitan.gob.mx/ART85/XXVII/DESARROLLO_URBANO/A003167.pdf</t>
  </si>
  <si>
    <t>http://transparencia.comitan.gob.mx/ART85/XXVII/DESARROLLO_URBANO/02536.pdf</t>
  </si>
  <si>
    <t>A003168</t>
  </si>
  <si>
    <t>http://transparencia.comitan.gob.mx/ART85/XXVII/DESARROLLO_URBANO/A003168.pdf</t>
  </si>
  <si>
    <t>http://transparencia.comitan.gob.mx/ART85/XXVII/DESARROLLO_URBANO/02537.pdf</t>
  </si>
  <si>
    <t>A003169</t>
  </si>
  <si>
    <t>ROGELIO</t>
  </si>
  <si>
    <t>HERNANDEZ/COPROP</t>
  </si>
  <si>
    <t>http://transparencia.comitan.gob.mx/ART85/XXVII/DESARROLLO_URBANO/A003169.pdf</t>
  </si>
  <si>
    <t>http://transparencia.comitan.gob.mx/ART85/XXVII/DESARROLLO_URBANO/06562.pdf</t>
  </si>
  <si>
    <t>A003175</t>
  </si>
  <si>
    <t>MARIA YOLANDA DEL CARMEN</t>
  </si>
  <si>
    <t>RAMIREZ</t>
  </si>
  <si>
    <t>http://transparencia.comitan.gob.mx/ART85/XXVII/DESARROLLO_URBANO/A003175.pdf</t>
  </si>
  <si>
    <t>http://transparencia.comitan.gob.mx/ART85/XXVII/DESARROLLO_URBANO/06520.pdf</t>
  </si>
  <si>
    <t>A003217</t>
  </si>
  <si>
    <t>NERY</t>
  </si>
  <si>
    <t>http://transparencia.comitan.gob.mx/ART85/XXVII/DESARROLLO_URBANO/A003217.pdf</t>
  </si>
  <si>
    <t>http://transparencia.comitan.gob.mx/ART85/XXVII/DESARROLLO_URBANO/06663.pdf</t>
  </si>
  <si>
    <t>S003158</t>
  </si>
  <si>
    <t>LICENCIA DE SUBDIVISIÓN</t>
  </si>
  <si>
    <t>Decreto No. 740-c-2018, publicado en el periódico oficial No. 377 de fecha 18 de julio del año 2018, el cual le corresponde planear y regular el desarrollo urbano del municipio, así como la ley de desarrollo urbano del estado de Chiapas, en sus artículos 9 fracción V, 15 fracción XVI, 114, 115, correlativo con el articulo 4 fracción XIII y XIV de la ley de fraccionamientos y otros ordenamientos aplicables.</t>
  </si>
  <si>
    <t>Desarrollo Urbano / Tenencia de la Tierra y Ordenamiento Territorial</t>
  </si>
  <si>
    <t>FERNANDO</t>
  </si>
  <si>
    <t>http://transparencia.comitan.gob.mx/ART85/XXVII/DESARROLLO_URBANO/S003158.pdf</t>
  </si>
  <si>
    <t>S003240</t>
  </si>
  <si>
    <t>http://transparencia.comitan.gob.mx/ART85/XXVII/DESARROLLO_URBANO/S003240.pdf</t>
  </si>
  <si>
    <t>S003252</t>
  </si>
  <si>
    <t>ANTONIA</t>
  </si>
  <si>
    <t>http://transparencia.comitan.gob.mx/ART85/XXVII/DESARROLLO_URBANO/S003252.pdf</t>
  </si>
  <si>
    <t>S003298</t>
  </si>
  <si>
    <t>JOSEFA</t>
  </si>
  <si>
    <t>HARA</t>
  </si>
  <si>
    <t>http://transparencia.comitan.gob.mx/ART85/XXVII/DESARROLLO_URBANO/S003298.pdf</t>
  </si>
  <si>
    <t>http://transparencia.comitan.gob.mx/ART85/XXVII/DESARROLLO_URBANO/05871.pdf</t>
  </si>
  <si>
    <t>S003300</t>
  </si>
  <si>
    <t>LUIS DONALDO</t>
  </si>
  <si>
    <t>SALAS</t>
  </si>
  <si>
    <t>http://transparencia.comitan.gob.mx/ART85/XXVII/DESARROLLO_URBANO/S003300.pdf</t>
  </si>
  <si>
    <t>http://transparencia.comitan.gob.mx/ART85/XXVII/DESARROLLO_URBANO/05809.pdf</t>
  </si>
  <si>
    <t>S003301</t>
  </si>
  <si>
    <t>YINMY PATRICIA</t>
  </si>
  <si>
    <t>http://transparencia.comitan.gob.mx/ART85/XXVII/DESARROLLO_URBANO/S003301.pdf</t>
  </si>
  <si>
    <t>http://transparencia.comitan.gob.mx/ART85/XXVII/DESARROLLO_URBANO/05810.pdf</t>
  </si>
  <si>
    <t>S003308</t>
  </si>
  <si>
    <t>INES DEL ROSARIO</t>
  </si>
  <si>
    <t>http://transparencia.comitan.gob.mx/ART85/XXVII/DESARROLLO_URBANO/S003308.pdf</t>
  </si>
  <si>
    <t>http://transparencia.comitan.gob.mx/ART85/XXVII/DESARROLLO_URBANO/05813.pdf</t>
  </si>
  <si>
    <t>S003311</t>
  </si>
  <si>
    <t>JUANA DEL PILAR</t>
  </si>
  <si>
    <t>http://transparencia.comitan.gob.mx/ART85/XXVII/DESARROLLO_URBANO/S003311.pdf</t>
  </si>
  <si>
    <t>http://transparencia.comitan.gob.mx/ART85/XXVII/DESARROLLO_URBANO/05807.pdf</t>
  </si>
  <si>
    <t>S003312</t>
  </si>
  <si>
    <t>http://transparencia.comitan.gob.mx/ART85/XXVII/DESARROLLO_URBANO/S003312.pdf</t>
  </si>
  <si>
    <t>http://transparencia.comitan.gob.mx/ART85/XXVII/DESARROLLO_URBANO/05812.pdf</t>
  </si>
  <si>
    <t>S003313</t>
  </si>
  <si>
    <t>MARTHA ELIZABETH</t>
  </si>
  <si>
    <t>http://transparencia.comitan.gob.mx/ART85/XXVII/DESARROLLO_URBANO/S003313.pdf</t>
  </si>
  <si>
    <t>http://transparencia.comitan.gob.mx/ART85/XXVII/DESARROLLO_URBANO/05806.pdf</t>
  </si>
  <si>
    <t>S003317</t>
  </si>
  <si>
    <t>OSIEL HUBERTY</t>
  </si>
  <si>
    <t>SANTIZO</t>
  </si>
  <si>
    <t>http://transparencia.comitan.gob.mx/ART85/XXVII/DESARROLLO_URBANO/S003317.pdf</t>
  </si>
  <si>
    <t>http://transparencia.comitan.gob.mx/ART85/XXVII/DESARROLLO_URBANO/05808.pdf</t>
  </si>
  <si>
    <t>S003347</t>
  </si>
  <si>
    <t>http://transparencia.comitan.gob.mx/ART85/XXVII/DESARROLLO_URBANO/S003347.pdf</t>
  </si>
  <si>
    <t>http://transparencia.comitan.gob.mx/ART85/XXVII/DESARROLLO_URBANO/06004.pdf</t>
  </si>
  <si>
    <t>S003348</t>
  </si>
  <si>
    <t>http://transparencia.comitan.gob.mx/ART85/XXVII/DESARROLLO_URBANO/S003348.pdf</t>
  </si>
  <si>
    <t>http://transparencia.comitan.gob.mx/ART85/XXVII/DESARROLLO_URBANO/06005.pdf</t>
  </si>
  <si>
    <t>S003349</t>
  </si>
  <si>
    <t>GONZALEZ/COPROP</t>
  </si>
  <si>
    <t>http://transparencia.comitan.gob.mx/ART85/XXVII/DESARROLLO_URBANO/S003349.pdf</t>
  </si>
  <si>
    <t>http://transparencia.comitan.gob.mx/ART85/XXVII/DESARROLLO_URBANO/06003.pdf</t>
  </si>
  <si>
    <t>S003350</t>
  </si>
  <si>
    <t>http://transparencia.comitan.gob.mx/ART85/XXVII/DESARROLLO_URBANO/S003417.pdf</t>
  </si>
  <si>
    <t>http://transparencia.comitan.gob.mx/ART85/XXVII/DESARROLLO_URBANO/23261.pdf</t>
  </si>
  <si>
    <t>S003385</t>
  </si>
  <si>
    <t>LUCIA ELIZABETH</t>
  </si>
  <si>
    <t>http://transparencia.comitan.gob.mx/ART85/XXVII/DESARROLLO_URBANO/S003385.pdf</t>
  </si>
  <si>
    <t>S003473</t>
  </si>
  <si>
    <t>CARLOS ALFREDO</t>
  </si>
  <si>
    <t>ESCANDON</t>
  </si>
  <si>
    <t>http://transparencia.comitan.gob.mx/ART85/XXVII/DESARROLLO_URBANO/S003473.pdf</t>
  </si>
  <si>
    <t>S003474</t>
  </si>
  <si>
    <t>http://transparencia.comitan.gob.mx/ART85/XXVII/DESARROLLO_URBANO/S003474.pdf</t>
  </si>
  <si>
    <t>http://transparencia.comitan.gob.mx/ART85/XXVII/DESARROLLO_URBANO/05874.pdf</t>
  </si>
  <si>
    <t>S003478</t>
  </si>
  <si>
    <t>ROSA DOMINGA</t>
  </si>
  <si>
    <t>PASCACIO</t>
  </si>
  <si>
    <t>http://transparencia.comitan.gob.mx/ART85/XXVII/DESARROLLO_URBANO/S003478.pdf</t>
  </si>
  <si>
    <t>http://transparencia.comitan.gob.mx/ART85/XXVII/DESARROLLO_URBANO/05869.pdf</t>
  </si>
  <si>
    <t>S003491</t>
  </si>
  <si>
    <t>EDI ALFREDO</t>
  </si>
  <si>
    <t>ESPINOSA/COPROP</t>
  </si>
  <si>
    <t>http://transparencia.comitan.gob.mx/ART85/XXVII/DESARROLLO_URBANO/S003491.pdf</t>
  </si>
  <si>
    <t>http://transparencia.comitan.gob.mx/ART85/XXVII/DESARROLLO_URBANO/05001.pdf</t>
  </si>
  <si>
    <t>S003492</t>
  </si>
  <si>
    <t>http://transparencia.comitan.gob.mx/ART85/XXVII/DESARROLLO_URBANO/S003492.pdf</t>
  </si>
  <si>
    <t>http://transparencia.comitan.gob.mx/ART85/XXVII/DESARROLLO_URBANO/05877.pdf</t>
  </si>
  <si>
    <t>S003508</t>
  </si>
  <si>
    <t>GLADIS LIZBETH</t>
  </si>
  <si>
    <t>ESPINOZA</t>
  </si>
  <si>
    <t>http://transparencia.comitan.gob.mx/ART85/XXVII/DESARROLLO_URBANO/S003508.pdf</t>
  </si>
  <si>
    <t>http://transparencia.comitan.gob.mx/ART85/XXVII/DESARROLLO_URBANO/05872.pdf</t>
  </si>
  <si>
    <t>S003509</t>
  </si>
  <si>
    <t>GABRIELA GUADALUPE</t>
  </si>
  <si>
    <t>http://transparencia.comitan.gob.mx/ART85/XXVII/DESARROLLO_URBANO/S003509.pdf</t>
  </si>
  <si>
    <t>http://transparencia.comitan.gob.mx/ART85/XXVII/DESARROLLO_URBANO/05870.pdf</t>
  </si>
  <si>
    <t>S003510</t>
  </si>
  <si>
    <t>ANGEL</t>
  </si>
  <si>
    <t>MATUS</t>
  </si>
  <si>
    <t>http://transparencia.comitan.gob.mx/ART85/XXVII/DESARROLLO_URBANO/S003510.pdf</t>
  </si>
  <si>
    <t>http://transparencia.comitan.gob.mx/ART85/XXVII/DESARROLLO_URBANO/05873.pdf</t>
  </si>
  <si>
    <t>S003517</t>
  </si>
  <si>
    <t>MARICRUZ</t>
  </si>
  <si>
    <t>BRETON</t>
  </si>
  <si>
    <t>http://transparencia.comitan.gob.mx/ART85/XXVII/DESARROLLO_URBANO/S003517.pdf</t>
  </si>
  <si>
    <t>http://transparencia.comitan.gob.mx/ART85/XXVII/DESARROLLO_URBANO/05875.pdf</t>
  </si>
  <si>
    <t>S003925</t>
  </si>
  <si>
    <t>http://transparencia.comitan.gob.mx/ART85/XXVII/DESARROLLO_URBANO/S003925.pdf</t>
  </si>
  <si>
    <t>S003926</t>
  </si>
  <si>
    <t xml:space="preserve">CRISTOBAL </t>
  </si>
  <si>
    <t>ANGOITIA/COPROP</t>
  </si>
  <si>
    <t>http://transparencia.comitan.gob.mx/ART85/XXVII/DESARROLLO_URBANO/S003926.pdf</t>
  </si>
  <si>
    <t>http://transparencia.comitan.gob.mx/ART85/XXVII/DESARROLLO_URBANO/05005.pdf</t>
  </si>
  <si>
    <t>S003927</t>
  </si>
  <si>
    <t>NORMA DEL CARMEN</t>
  </si>
  <si>
    <t>http://transparencia.comitan.gob.mx/ART85/XXVII/DESARROLLO_URBANO/S003927.pdf</t>
  </si>
  <si>
    <t>S003942</t>
  </si>
  <si>
    <t>http://transparencia.comitan.gob.mx/ART85/XXVII/DESARROLLO_URBANO/S003942.pdf</t>
  </si>
  <si>
    <t>S003943</t>
  </si>
  <si>
    <t>SANDRA ELIZABETH</t>
  </si>
  <si>
    <t>http://transparencia.comitan.gob.mx/ART85/XXVII/DESARROLLO_URBANO/S003943.pdf</t>
  </si>
  <si>
    <t>S003944</t>
  </si>
  <si>
    <t>http://transparencia.comitan.gob.mx/ART85/XXVII/DESARROLLO_URBANO/S003944.pdf</t>
  </si>
  <si>
    <t>S004008</t>
  </si>
  <si>
    <t>OLGA LETICIA</t>
  </si>
  <si>
    <t>http://transparencia.comitan.gob.mx/ART85/XXVII/DESARROLLO_URBANO/S004008.pdf</t>
  </si>
  <si>
    <t>S004011</t>
  </si>
  <si>
    <t>JOSEFA DEL ROSARIO</t>
  </si>
  <si>
    <t>http://transparencia.comitan.gob.mx/ART85/XXVII/DESARROLLO_URBANO/S004011.pdf</t>
  </si>
  <si>
    <t>http://transparencia.comitan.gob.mx/ART85/XXVII/DESARROLLO_URBANO/05814.pdf</t>
  </si>
  <si>
    <t>S004019</t>
  </si>
  <si>
    <t>LUIS JAVIER</t>
  </si>
  <si>
    <t>http://transparencia.comitan.gob.mx/ART85/XXVII/DESARROLLO_URBANO/S004019.pdf</t>
  </si>
  <si>
    <t>http://transparencia.comitan.gob.mx/ART85/XXVII/DESARROLLO_URBANO/05787.pdf</t>
  </si>
  <si>
    <t>S004020</t>
  </si>
  <si>
    <t>MANUEL DE JESUS</t>
  </si>
  <si>
    <t>http://transparencia.comitan.gob.mx/ART85/XXVII/DESARROLLO_URBANO/S004020.pdf</t>
  </si>
  <si>
    <t>http://transparencia.comitan.gob.mx/ART85/XXVII/DESARROLLO_URBANO/05782.pdf</t>
  </si>
  <si>
    <t>S004021</t>
  </si>
  <si>
    <t>SALVADOR</t>
  </si>
  <si>
    <t>GIRON</t>
  </si>
  <si>
    <t>http://transparencia.comitan.gob.mx/ART85/XXVII/DESARROLLO_URBANO/S004021.pdf</t>
  </si>
  <si>
    <t>http://transparencia.comitan.gob.mx/ART85/XXVII/DESARROLLO_URBANO/05783.pdf</t>
  </si>
  <si>
    <t>S004022</t>
  </si>
  <si>
    <t>LUIS GUSTAVO</t>
  </si>
  <si>
    <t>http://transparencia.comitan.gob.mx/ART85/XXVII/DESARROLLO_URBANO/S004022.pdf</t>
  </si>
  <si>
    <t>http://transparencia.comitan.gob.mx/ART85/XXVII/DESARROLLO_URBANO/05785.pdf</t>
  </si>
  <si>
    <t>S004023</t>
  </si>
  <si>
    <t>JUAN FELICIANO</t>
  </si>
  <si>
    <t>http://transparencia.comitan.gob.mx/ART85/XXVII/DESARROLLO_URBANO/S004023.pdf</t>
  </si>
  <si>
    <t>http://transparencia.comitan.gob.mx/ART85/XXVII/DESARROLLO_URBANO/05789.pdf</t>
  </si>
  <si>
    <t>S004024</t>
  </si>
  <si>
    <t>JUAN FRANCISCO</t>
  </si>
  <si>
    <t>http://transparencia.comitan.gob.mx/ART85/XXVII/DESARROLLO_URBANO/S004024.pdf</t>
  </si>
  <si>
    <t>http://transparencia.comitan.gob.mx/ART85/XXVII/DESARROLLO_URBANO/05781.pdf</t>
  </si>
  <si>
    <t>S004025</t>
  </si>
  <si>
    <t>PABLO</t>
  </si>
  <si>
    <t>PASCUAL</t>
  </si>
  <si>
    <t>BERNABE</t>
  </si>
  <si>
    <t>http://transparencia.comitan.gob.mx/ART85/XXVII/DESARROLLO_URBANO/S004025.pdf</t>
  </si>
  <si>
    <t>http://transparencia.comitan.gob.mx/ART85/XXVII/DESARROLLO_URBANO/05788.pdf</t>
  </si>
  <si>
    <t>S004026</t>
  </si>
  <si>
    <t>LETICIA</t>
  </si>
  <si>
    <t>PALOMEC</t>
  </si>
  <si>
    <t>http://transparencia.comitan.gob.mx/ART85/XXVII/DESARROLLO_URBANO/S004026.pdf</t>
  </si>
  <si>
    <t>http://transparencia.comitan.gob.mx/ART85/XXVII/DESARROLLO_URBANO/05790.pdf</t>
  </si>
  <si>
    <t>S004027</t>
  </si>
  <si>
    <t>CESAR AUGUSTO</t>
  </si>
  <si>
    <t>http://transparencia.comitan.gob.mx/ART85/XXVII/DESARROLLO_URBANO/S004027.pdf</t>
  </si>
  <si>
    <t>http://transparencia.comitan.gob.mx/ART85/XXVII/DESARROLLO_URBANO/05786.pdf</t>
  </si>
  <si>
    <t>S004033</t>
  </si>
  <si>
    <t>ABEL</t>
  </si>
  <si>
    <t>RODRIGUEZ</t>
  </si>
  <si>
    <t>http://transparencia.comitan.gob.mx/ART85/XXVII/DESARROLLO_URBANO/S004033.pdf</t>
  </si>
  <si>
    <t>http://transparencia.comitan.gob.mx/ART85/XXVII/DESARROLLO_URBANO/05791pdf</t>
  </si>
  <si>
    <t>S004034</t>
  </si>
  <si>
    <t>ANDREA</t>
  </si>
  <si>
    <t>http://transparencia.comitan.gob.mx/ART85/XXVII/DESARROLLO_URBANO/S004034.pdf</t>
  </si>
  <si>
    <t>http://transparencia.comitan.gob.mx/ART85/XXVII/DESARROLLO_URBANO/05780.pdf</t>
  </si>
  <si>
    <t>S004035</t>
  </si>
  <si>
    <t>SORAYA JABIBI</t>
  </si>
  <si>
    <t>CARRERA</t>
  </si>
  <si>
    <t>http://transparencia.comitan.gob.mx/ART85/XXVII/DESARROLLO_URBANO/S004035.pdf</t>
  </si>
  <si>
    <t>http://transparencia.comitan.gob.mx/ART85/XXVII/DESARROLLO_URBANO/05784.pdf</t>
  </si>
  <si>
    <t>S004037</t>
  </si>
  <si>
    <t>MARTHA</t>
  </si>
  <si>
    <t>ESCOBEDO</t>
  </si>
  <si>
    <t>http://transparencia.comitan.gob.mx/ART85/XXVII/DESARROLLO_URBANO/S004037.pdf</t>
  </si>
  <si>
    <t>S004038</t>
  </si>
  <si>
    <t>DAVID</t>
  </si>
  <si>
    <t>http://transparencia.comitan.gob.mx/ART85/XXVII/DESARROLLO_URBANO/S004038.pdf</t>
  </si>
  <si>
    <t>S004039</t>
  </si>
  <si>
    <t>http://transparencia.comitan.gob.mx/ART85/XXVII/DESARROLLO_URBANO/S004039.pdf</t>
  </si>
  <si>
    <t>http://transparencia.comitan.gob.mx/ART85/XXVII/DESARROLLO_URBANO/05799.pdf</t>
  </si>
  <si>
    <t>S004040</t>
  </si>
  <si>
    <t>ELVIRA</t>
  </si>
  <si>
    <t>http://transparencia.comitan.gob.mx/ART85/XXVII/DESARROLLO_URBANO/S004040.pdf</t>
  </si>
  <si>
    <t>http://transparencia.comitan.gob.mx/ART85/XXVII/DESARROLLO_URBANO/05800.pdf</t>
  </si>
  <si>
    <t>S004041</t>
  </si>
  <si>
    <t>KEVIN JASIEL</t>
  </si>
  <si>
    <t>CRUZ</t>
  </si>
  <si>
    <t>RIOS</t>
  </si>
  <si>
    <t>http://transparencia.comitan.gob.mx/ART85/XXVII/DESARROLLO_URBANO/S004041.pdf</t>
  </si>
  <si>
    <t>http://transparencia.comitan.gob.mx/ART85/XXVII/DESARROLLO_URBANO/06458.pdf</t>
  </si>
  <si>
    <t>S004042</t>
  </si>
  <si>
    <t>ROSAURA</t>
  </si>
  <si>
    <t>http://transparencia.comitan.gob.mx/ART85/XXVII/DESARROLLO_URBANO/S004042.pdf</t>
  </si>
  <si>
    <t>http://transparencia.comitan.gob.mx/ART85/XXVII/DESARROLLO_URBANO/05798.pdf</t>
  </si>
  <si>
    <t>S004044</t>
  </si>
  <si>
    <t>SILVA</t>
  </si>
  <si>
    <t>http://transparencia.comitan.gob.mx/ART85/XXVII/DESARROLLO_URBANO/S004044.pdf</t>
  </si>
  <si>
    <t>http://transparencia.comitan.gob.mx/ART85/XXVII/DESARROLLO_URBANO/05793.pdf</t>
  </si>
  <si>
    <t>S004045</t>
  </si>
  <si>
    <t>http://transparencia.comitan.gob.mx/ART85/XXVII/DESARROLLO_URBANO/S004045.pdf</t>
  </si>
  <si>
    <t>S004046</t>
  </si>
  <si>
    <t>MAGDA KARINA</t>
  </si>
  <si>
    <t>HERRERA</t>
  </si>
  <si>
    <t>FIGUEROA/COPROP</t>
  </si>
  <si>
    <t>http://transparencia.comitan.gob.mx/ART85/XXVII/DESARROLLO_URBANO/S004046.pdf</t>
  </si>
  <si>
    <t>http://transparencia.comitan.gob.mx/ART85/XXVII/DESARROLLO_URBANO/05797.pdf</t>
  </si>
  <si>
    <t>S004047</t>
  </si>
  <si>
    <t>http://transparencia.comitan.gob.mx/ART85/XXVII/DESARROLLO_URBANO/S004047.pdf</t>
  </si>
  <si>
    <t>S004048</t>
  </si>
  <si>
    <t>CELESTE</t>
  </si>
  <si>
    <t>CLAVERIA</t>
  </si>
  <si>
    <t>DELGADILLO</t>
  </si>
  <si>
    <t>http://transparencia.comitan.gob.mx/ART85/XXVII/DESARROLLO_URBANO/S004048.pdf</t>
  </si>
  <si>
    <t>S004049</t>
  </si>
  <si>
    <t>ESQUIBEL</t>
  </si>
  <si>
    <t>http://transparencia.comitan.gob.mx/ART85/XXVII/DESARROLLO_URBANO/S004049.pdf</t>
  </si>
  <si>
    <t>http://transparencia.comitan.gob.mx/ART85/XXVII/DESARROLLO_URBANO/06564.pdf</t>
  </si>
  <si>
    <t>S004050</t>
  </si>
  <si>
    <t>SANDRA GUADALUPE</t>
  </si>
  <si>
    <t>http://transparencia.comitan.gob.mx/ART85/XXVII/DESARROLLO_URBANO/S004050.pdf</t>
  </si>
  <si>
    <t>http://transparencia.comitan.gob.mx/ART85/XXVII/DESARROLLO_URBANO/05849.pdf</t>
  </si>
  <si>
    <t>S004051</t>
  </si>
  <si>
    <t>http://transparencia.comitan.gob.mx/ART85/XXVII/DESARROLLO_URBANO/S004051.pdf</t>
  </si>
  <si>
    <t>http://transparencia.comitan.gob.mx/ART85/XXVII/DESARROLLO_URBANO/05833.pdf</t>
  </si>
  <si>
    <t>S004052</t>
  </si>
  <si>
    <t>CESAR BOANERGES</t>
  </si>
  <si>
    <t>http://transparencia.comitan.gob.mx/ART85/XXVII/DESARROLLO_URBANO/S004052.pdf</t>
  </si>
  <si>
    <t>S004054</t>
  </si>
  <si>
    <t>JESUS</t>
  </si>
  <si>
    <t>http://transparencia.comitan.gob.mx/ART85/XXVII/DESARROLLO_URBANO/S004054.pdf</t>
  </si>
  <si>
    <t>S004055</t>
  </si>
  <si>
    <t>http://transparencia.comitan.gob.mx/ART85/XXVII/DESARROLLO_URBANO/S004055.pdf</t>
  </si>
  <si>
    <t>S004056</t>
  </si>
  <si>
    <t>ISAI</t>
  </si>
  <si>
    <t>MALDONADO</t>
  </si>
  <si>
    <t>http://transparencia.comitan.gob.mx/ART85/XXVII/DESARROLLO_URBANO/S004056.pdf</t>
  </si>
  <si>
    <t>http://transparencia.comitan.gob.mx/ART85/XXVII/DESARROLLO_URBANO/05966.pdf</t>
  </si>
  <si>
    <t>S004057</t>
  </si>
  <si>
    <t>http://transparencia.comitan.gob.mx/ART85/XXVII/DESARROLLO_URBANO/S004057.pdf</t>
  </si>
  <si>
    <t>http://transparencia.comitan.gob.mx/ART85/XXVII/DESARROLLO_URBANO/05967.pdf</t>
  </si>
  <si>
    <t>S004058</t>
  </si>
  <si>
    <t>MIRTA ELVIRA</t>
  </si>
  <si>
    <t>http://transparencia.comitan.gob.mx/ART85/XXVII/DESARROLLO_URBANO/S004058.pdf</t>
  </si>
  <si>
    <t>http://transparencia.comitan.gob.mx/ART85/XXVII/DESARROLLO_URBANO/05965.pdf</t>
  </si>
  <si>
    <t>S004059</t>
  </si>
  <si>
    <t>JOSE SANTIAGO</t>
  </si>
  <si>
    <t>http://transparencia.comitan.gob.mx/ART85/XXVII/DESARROLLO_URBANO/S004059.pdf</t>
  </si>
  <si>
    <t>http://transparencia.comitan.gob.mx/ART85/XXVII/DESARROLLO_URBANO/05858.pdf</t>
  </si>
  <si>
    <t>S004060</t>
  </si>
  <si>
    <t>HEBERTO</t>
  </si>
  <si>
    <t>DE LEON</t>
  </si>
  <si>
    <t>http://transparencia.comitan.gob.mx/ART85/XXVII/DESARROLLO_URBANO/S004060.pdf</t>
  </si>
  <si>
    <t>http://transparencia.comitan.gob.mx/ART85/XXVII/DESARROLLO_URBANO/05899.pdf</t>
  </si>
  <si>
    <t>S004061</t>
  </si>
  <si>
    <t>SILVANA BERENICE</t>
  </si>
  <si>
    <t>http://transparencia.comitan.gob.mx/ART85/XXVII/DESARROLLO_URBANO/S004061.pdf</t>
  </si>
  <si>
    <t>http://transparencia.comitan.gob.mx/ART85/XXVII/DESARROLLO_URBANO/01501.pdf</t>
  </si>
  <si>
    <t>S004062</t>
  </si>
  <si>
    <t>FRANCISCO EDY</t>
  </si>
  <si>
    <t>http://transparencia.comitan.gob.mx/ART85/XXVII/DESARROLLO_URBANO/S004062.pdf</t>
  </si>
  <si>
    <t>S004063</t>
  </si>
  <si>
    <t>CAMILA DE JESUS</t>
  </si>
  <si>
    <t>BARTOLON</t>
  </si>
  <si>
    <t>ALVAREZ/COPROP</t>
  </si>
  <si>
    <t>http://transparencia.comitan.gob.mx/ART85/XXVII/DESARROLLO_URBANO/S004063.pdf</t>
  </si>
  <si>
    <t>http://transparencia.comitan.gob.mx/ART85/XXVII/DESARROLLO_URBANO/05910.pdf</t>
  </si>
  <si>
    <t>S004064</t>
  </si>
  <si>
    <t>ROSA</t>
  </si>
  <si>
    <t>http://transparencia.comitan.gob.mx/ART85/XXVII/DESARROLLO_URBANO/S004064.pdf</t>
  </si>
  <si>
    <t>http://transparencia.comitan.gob.mx/ART85/XXVII/DESARROLLO_URBANO/05909.pdf</t>
  </si>
  <si>
    <t>S004065</t>
  </si>
  <si>
    <t>JUANA</t>
  </si>
  <si>
    <t>http://transparencia.comitan.gob.mx/ART85/XXVII/DESARROLLO_URBANO/S004065.pdf</t>
  </si>
  <si>
    <t>http://transparencia.comitan.gob.mx/ART85/XXVII/DESARROLLO_URBANO/05904.pdf</t>
  </si>
  <si>
    <t>S004066</t>
  </si>
  <si>
    <t>EVER ARMI</t>
  </si>
  <si>
    <t>ESCALANTE</t>
  </si>
  <si>
    <t>VERDUGO</t>
  </si>
  <si>
    <t>http://transparencia.comitan.gob.mx/ART85/XXVII/DESARROLLO_URBANO/S004066.pdf</t>
  </si>
  <si>
    <t>http://transparencia.comitan.gob.mx/ART85/XXVII/DESARROLLO_URBANO/05905.pdf</t>
  </si>
  <si>
    <t>S004067</t>
  </si>
  <si>
    <t>JUAN RAMON</t>
  </si>
  <si>
    <t>http://transparencia.comitan.gob.mx/ART85/XXVII/DESARROLLO_URBANO/S004067.pdf</t>
  </si>
  <si>
    <t>S004068</t>
  </si>
  <si>
    <t>MARIO LUIS</t>
  </si>
  <si>
    <t>http://transparencia.comitan.gob.mx/ART85/XXVII/DESARROLLO_URBANO/S004068.pdf</t>
  </si>
  <si>
    <t>S004069</t>
  </si>
  <si>
    <t>ONI DABEY</t>
  </si>
  <si>
    <t>GABRIEL/COPROP</t>
  </si>
  <si>
    <t>http://transparencia.comitan.gob.mx/ART85/XXVII/DESARROLLO_URBANO/S004069.pdf</t>
  </si>
  <si>
    <t>http://transparencia.comitan.gob.mx/ART85/XXVII/DESARROLLO_URBANO/05855.pdf</t>
  </si>
  <si>
    <t>S004070</t>
  </si>
  <si>
    <t>DIEGO BALDEMAR</t>
  </si>
  <si>
    <t>http://transparencia.comitan.gob.mx/ART85/XXVII/DESARROLLO_URBANO/S004070.pdf</t>
  </si>
  <si>
    <t>http://transparencia.comitan.gob.mx/ART85/XXVII/DESARROLLO_URBANO/05856.pdf</t>
  </si>
  <si>
    <t>S004071</t>
  </si>
  <si>
    <t>SOFIA</t>
  </si>
  <si>
    <t>http://transparencia.comitan.gob.mx/ART85/XXVII/DESARROLLO_URBANO/S004071.pdf</t>
  </si>
  <si>
    <t>S004072</t>
  </si>
  <si>
    <t>FLORIBERTA</t>
  </si>
  <si>
    <t>http://transparencia.comitan.gob.mx/ART85/XXVII/DESARROLLO_URBANO/S004072.pdf</t>
  </si>
  <si>
    <t>S004073</t>
  </si>
  <si>
    <t>http://transparencia.comitan.gob.mx/ART85/XXVII/DESARROLLO_URBANO/S004073.pdf</t>
  </si>
  <si>
    <t>S004074</t>
  </si>
  <si>
    <t>JOSE EVELIO</t>
  </si>
  <si>
    <t>http://transparencia.comitan.gob.mx/ART85/XXVII/DESARROLLO_URBANO/S004074.pdf</t>
  </si>
  <si>
    <t>S004075</t>
  </si>
  <si>
    <t>http://transparencia.comitan.gob.mx/ART85/XXVII/DESARROLLO_URBANO/S004075.pdf</t>
  </si>
  <si>
    <t>S004076</t>
  </si>
  <si>
    <t>MARIA</t>
  </si>
  <si>
    <t>http://transparencia.comitan.gob.mx/ART85/XXVII/DESARROLLO_URBANO/S004076.pdf</t>
  </si>
  <si>
    <t>S004077</t>
  </si>
  <si>
    <t>MARIA DEL ROCIO</t>
  </si>
  <si>
    <t>http://transparencia.comitan.gob.mx/ART85/XXVII/DESARROLLO_URBANO/S004077.pdf</t>
  </si>
  <si>
    <t>S004078</t>
  </si>
  <si>
    <t>MARIA DE JESUS</t>
  </si>
  <si>
    <t>http://transparencia.comitan.gob.mx/ART85/XXVII/DESARROLLO_URBANO/S004078.pdf</t>
  </si>
  <si>
    <t>S004079</t>
  </si>
  <si>
    <t>CARLOS ALBERTO</t>
  </si>
  <si>
    <t>VILLAR</t>
  </si>
  <si>
    <t>http://transparencia.comitan.gob.mx/ART85/XXVII/DESARROLLO_URBANO/S004079.pdf</t>
  </si>
  <si>
    <t>http://transparencia.comitan.gob.mx/ART85/XXVII/DESARROLLO_URBANO/04079.pdf</t>
  </si>
  <si>
    <t>S004080</t>
  </si>
  <si>
    <t>ANGELICA</t>
  </si>
  <si>
    <t>DE JESUS</t>
  </si>
  <si>
    <t>http://transparencia.comitan.gob.mx/ART85/XXVII/DESARROLLO_URBANO/S004080.pdf</t>
  </si>
  <si>
    <t>http://transparencia.comitan.gob.mx/ART85/XXVII/DESARROLLO_URBANO/05935.pdf</t>
  </si>
  <si>
    <t>S004081</t>
  </si>
  <si>
    <t>JOSE FABIAN</t>
  </si>
  <si>
    <t>http://transparencia.comitan.gob.mx/ART85/XXVII/DESARROLLO_URBANO/05929.pdf</t>
  </si>
  <si>
    <t>S004082</t>
  </si>
  <si>
    <t>MARIA DOLORES</t>
  </si>
  <si>
    <t>http://transparencia.comitan.gob.mx/ART85/XXVII/DESARROLLO_URBANO/S004082.pdf</t>
  </si>
  <si>
    <t>http://transparencia.comitan.gob.mx/ART85/XXVII/DESARROLLO_URBANO/05921.pdf</t>
  </si>
  <si>
    <t>S004083</t>
  </si>
  <si>
    <t>http://transparencia.comitan.gob.mx/ART85/XXVII/DESARROLLO_URBANO/S004083.pdf</t>
  </si>
  <si>
    <t>http://transparencia.comitan.gob.mx/ART85/XXVII/DESARROLLO_URBANO/05916.pdf</t>
  </si>
  <si>
    <t>S004084</t>
  </si>
  <si>
    <t>FERNANDO JOSUE</t>
  </si>
  <si>
    <t>ALONSO/COPROP</t>
  </si>
  <si>
    <t>http://transparencia.comitan.gob.mx/ART85/XXVII/DESARROLLO_URBANO/S004084.pdf</t>
  </si>
  <si>
    <t>http://transparencia.comitan.gob.mx/ART85/XXVII/DESARROLLO_URBANO/05918.pdf</t>
  </si>
  <si>
    <t>S004085</t>
  </si>
  <si>
    <t>FRANCISCO ALFREDO</t>
  </si>
  <si>
    <t>CAÑO</t>
  </si>
  <si>
    <t>http://transparencia.comitan.gob.mx/ART85/XXVII/DESARROLLO_URBANO/S004085.pdf</t>
  </si>
  <si>
    <t>http://transparencia.comitan.gob.mx/ART85/XXVII/DESARROLLO_URBANO/05927.pdf</t>
  </si>
  <si>
    <t>S004086</t>
  </si>
  <si>
    <t>http://transparencia.comitan.gob.mx/ART85/XXVII/DESARROLLO_URBANO/S004086.pdf</t>
  </si>
  <si>
    <t>http://transparencia.comitan.gob.mx/ART85/XXVII/DESARROLLO_URBANO/05934.pdf</t>
  </si>
  <si>
    <t>S004087</t>
  </si>
  <si>
    <t>PAOLA YAZMIN</t>
  </si>
  <si>
    <t>LIEVANO</t>
  </si>
  <si>
    <t>http://transparencia.comitan.gob.mx/ART85/XXVII/DESARROLLO_URBANO/S004087.pdf</t>
  </si>
  <si>
    <t>http://transparencia.comitan.gob.mx/ART85/XXVII/DESARROLLO_URBANO/05919.pdf</t>
  </si>
  <si>
    <t>S004088</t>
  </si>
  <si>
    <t>VICENTA</t>
  </si>
  <si>
    <t>http://transparencia.comitan.gob.mx/ART85/XXVII/DESARROLLO_URBANO/S004088.pdf</t>
  </si>
  <si>
    <t>http://transparencia.comitan.gob.mx/ART85/XXVII/DESARROLLO_URBANO/05926.pdf</t>
  </si>
  <si>
    <t>S004089</t>
  </si>
  <si>
    <t>RAMON GUILLERMO</t>
  </si>
  <si>
    <t>http://transparencia.comitan.gob.mx/ART85/XXVII/DESARROLLO_URBANO/S004089.pdf</t>
  </si>
  <si>
    <t>http://transparencia.comitan.gob.mx/ART85/XXVII/DESARROLLO_URBANO/05917.pdf</t>
  </si>
  <si>
    <t>S004090</t>
  </si>
  <si>
    <t xml:space="preserve">MARIA </t>
  </si>
  <si>
    <t>http://transparencia.comitan.gob.mx/ART85/XXVII/DESARROLLO_URBANO/S004090.pdf</t>
  </si>
  <si>
    <t>http://transparencia.comitan.gob.mx/ART85/XXVII/DESARROLLO_URBANO/05930.pdf</t>
  </si>
  <si>
    <t>S004091</t>
  </si>
  <si>
    <t>OSCAR RAMON</t>
  </si>
  <si>
    <t>ALONSO</t>
  </si>
  <si>
    <t>http://transparencia.comitan.gob.mx/ART85/XXVII/DESARROLLO_URBANO/S004091.pdf</t>
  </si>
  <si>
    <t>http://transparencia.comitan.gob.mx/ART85/XXVII/DESARROLLO_URBANO/05928.pdf</t>
  </si>
  <si>
    <t>S004092</t>
  </si>
  <si>
    <t>OMAR</t>
  </si>
  <si>
    <t>ALMEIDA</t>
  </si>
  <si>
    <t>http://transparencia.comitan.gob.mx/ART85/XXVII/DESARROLLO_URBANO/S004092.pdf</t>
  </si>
  <si>
    <t>http://transparencia.comitan.gob.mx/ART85/XXVII/DESARROLLO_URBANO/05932.pdf</t>
  </si>
  <si>
    <t>S004093</t>
  </si>
  <si>
    <t>HILDA</t>
  </si>
  <si>
    <t>PORTILLO</t>
  </si>
  <si>
    <t>http://transparencia.comitan.gob.mx/ART85/XXVII/DESARROLLO_URBANO/S004093.pdf</t>
  </si>
  <si>
    <t>http://transparencia.comitan.gob.mx/ART85/XXVII/DESARROLLO_URBANO/05933.pdf</t>
  </si>
  <si>
    <t>S004094</t>
  </si>
  <si>
    <t>MAURICIO</t>
  </si>
  <si>
    <t>http://transparencia.comitan.gob.mx/ART85/XXVII/DESARROLLO_URBANO/S004094.pdf</t>
  </si>
  <si>
    <t>http://transparencia.comitan.gob.mx/ART85/XXVII/DESARROLLO_URBANO/05924.pdf</t>
  </si>
  <si>
    <t>S004095</t>
  </si>
  <si>
    <t>MONTES</t>
  </si>
  <si>
    <t>http://transparencia.comitan.gob.mx/ART85/XXVII/DESARROLLO_URBANO/S004095.pdf</t>
  </si>
  <si>
    <t>http://transparencia.comitan.gob.mx/ART85/XXVII/DESARROLLO_URBANO/05931.pdf</t>
  </si>
  <si>
    <t>S004096</t>
  </si>
  <si>
    <t>MERCEDES LINA</t>
  </si>
  <si>
    <t>http://transparencia.comitan.gob.mx/ART85/XXVII/DESARROLLO_URBANO/S004096.pdf</t>
  </si>
  <si>
    <t>http://transparencia.comitan.gob.mx/ART85/XXVII/DESARROLLO_URBANO/05920.pdf</t>
  </si>
  <si>
    <t>S004097</t>
  </si>
  <si>
    <t>LUZ EDELMIRA</t>
  </si>
  <si>
    <t>http://transparencia.comitan.gob.mx/ART85/XXVII/DESARROLLO_URBANO/S004097.pdf</t>
  </si>
  <si>
    <t>http://transparencia.comitan.gob.mx/ART85/XXVII/DESARROLLO_URBANO/05923.pdf</t>
  </si>
  <si>
    <t>S004098</t>
  </si>
  <si>
    <t>VIANEY</t>
  </si>
  <si>
    <t>http://transparencia.comitan.gob.mx/ART85/XXVII/DESARROLLO_URBANO/S004098.pdf</t>
  </si>
  <si>
    <t>http://transparencia.comitan.gob.mx/ART85/XXVII/DESARROLLO_URBANO/05922.pdf</t>
  </si>
  <si>
    <t>S004099</t>
  </si>
  <si>
    <t>http://transparencia.comitan.gob.mx/ART85/XXVII/DESARROLLO_URBANO/S004099.pdf</t>
  </si>
  <si>
    <t>http://transparencia.comitan.gob.mx/ART85/XXVII/DESARROLLO_URBANO/05925.pdf</t>
  </si>
  <si>
    <t>S004100</t>
  </si>
  <si>
    <t>Desarrollo Urbano / Coordinación de Tenencia de la Tierra y Ordenamiento Territorial</t>
  </si>
  <si>
    <t>CARDENAS</t>
  </si>
  <si>
    <t>http://transparencia.comitan.gob.mx/ART85/XXVII/DESARROLLO_URBANO/S004100.pdf</t>
  </si>
  <si>
    <t>http://transparencia.comitan.gob.mx/ART85/XXVII/DESARROLLO_URBANO/05892.pdf</t>
  </si>
  <si>
    <t>S004101</t>
  </si>
  <si>
    <t>FABIAN</t>
  </si>
  <si>
    <t>http://transparencia.comitan.gob.mx/ART85/XXVII/DESARROLLO_URBANO/S004101.pdf</t>
  </si>
  <si>
    <t>S004102</t>
  </si>
  <si>
    <t>MINERVA</t>
  </si>
  <si>
    <t>http://transparencia.comitan.gob.mx/ART85/XXVII/DESARROLLO_URBANO/S004102.pdf</t>
  </si>
  <si>
    <t>http://transparencia.comitan.gob.mx/ART85/XXVII/DESARROLLO_URBANO/05893.pdf</t>
  </si>
  <si>
    <t>S004103</t>
  </si>
  <si>
    <t>DOLORES</t>
  </si>
  <si>
    <t>GAMBOA</t>
  </si>
  <si>
    <t>ANGELES</t>
  </si>
  <si>
    <t>http://transparencia.comitan.gob.mx/ART85/XXVII/DESARROLLO_URBANO/S004103.pdf</t>
  </si>
  <si>
    <t>S004104</t>
  </si>
  <si>
    <t>ANA KARINA</t>
  </si>
  <si>
    <t>http://transparencia.comitan.gob.mx/ART85/XXVII/DESARROLLO_URBANO/S004104.pdf</t>
  </si>
  <si>
    <t>http://transparencia.comitan.gob.mx/ART85/XXVII/DESARROLLO_URBANO/05896.pdf</t>
  </si>
  <si>
    <t>S004105</t>
  </si>
  <si>
    <t>http://transparencia.comitan.gob.mx/ART85/XXVII/DESARROLLO_URBANO/S004105.pdf</t>
  </si>
  <si>
    <t>S004106</t>
  </si>
  <si>
    <t>VERONICA</t>
  </si>
  <si>
    <t>http://transparencia.comitan.gob.mx/ART85/XXVII/DESARROLLO_URBANO/S004106.pdf</t>
  </si>
  <si>
    <t>S004109</t>
  </si>
  <si>
    <t>ERASMO</t>
  </si>
  <si>
    <t>http://transparencia.comitan.gob.mx/ART85/XXVII/DESARROLLO_URBANO/S004109.pdf</t>
  </si>
  <si>
    <t>http://transparencia.comitan.gob.mx/ART85/XXVII/DESARROLLO_URBANO/05949.pdf</t>
  </si>
  <si>
    <t>S004110</t>
  </si>
  <si>
    <t>AMPARO</t>
  </si>
  <si>
    <t>http://transparencia.comitan.gob.mx/ART85/XXVII/DESARROLLO_URBANO/S004110.pdf</t>
  </si>
  <si>
    <t>http://transparencia.comitan.gob.mx/ART85/XXVII/DESARROLLO_URBANO/05991.pdf</t>
  </si>
  <si>
    <t>S004111</t>
  </si>
  <si>
    <t>NORMA GUADALUPE</t>
  </si>
  <si>
    <t>http://transparencia.comitan.gob.mx/ART85/XXVII/DESARROLLO_URBANO/S004111.pdf</t>
  </si>
  <si>
    <t>S004112</t>
  </si>
  <si>
    <t>YADIRA ELIZABETH</t>
  </si>
  <si>
    <t>http://transparencia.comitan.gob.mx/ART85/XXVII/DESARROLLO_URBANO/S004112.pdf</t>
  </si>
  <si>
    <t>http://transparencia.comitan.gob.mx/ART85/XXVII/DESARROLLO_URBANO/05979.pdf</t>
  </si>
  <si>
    <t>S004113</t>
  </si>
  <si>
    <t>http://transparencia.comitan.gob.mx/ART85/XXVII/DESARROLLO_URBANO/S004113.pdf</t>
  </si>
  <si>
    <t>S004114</t>
  </si>
  <si>
    <t>ARTEMIO</t>
  </si>
  <si>
    <t>http://transparencia.comitan.gob.mx/ART85/XXVII/DESARROLLO_URBANO/S004114.pdf</t>
  </si>
  <si>
    <t>S004115</t>
  </si>
  <si>
    <t>http://transparencia.comitan.gob.mx/ART85/XXVII/DESARROLLO_URBANO/S004115.pdf</t>
  </si>
  <si>
    <t>http://transparencia.comitan.gob.mx/ART85/XXVII/DESARROLLO_URBANO/04115.pdf</t>
  </si>
  <si>
    <t>S004116</t>
  </si>
  <si>
    <t>DANIEL</t>
  </si>
  <si>
    <t>http://transparencia.comitan.gob.mx/ART85/XXVII/DESARROLLO_URBANO/S004116.pdf</t>
  </si>
  <si>
    <t>S004117</t>
  </si>
  <si>
    <t>FELIPE</t>
  </si>
  <si>
    <t>SANTIS</t>
  </si>
  <si>
    <t>http://transparencia.comitan.gob.mx/ART85/XXVII/DESARROLLO_URBANO/S004117.pdf</t>
  </si>
  <si>
    <t>S004118</t>
  </si>
  <si>
    <t>http://transparencia.comitan.gob.mx/ART85/XXVII/DESARROLLO_URBANO/S004118.pdf</t>
  </si>
  <si>
    <t>S004119</t>
  </si>
  <si>
    <t>SAMUEL</t>
  </si>
  <si>
    <t>http://transparencia.comitan.gob.mx/ART85/XXVII/DESARROLLO_URBANO/S004119.pdf</t>
  </si>
  <si>
    <t>http://transparencia.comitan.gob.mx/ART85/XXVII/DESARROLLO_URBANO/05968.pdf</t>
  </si>
  <si>
    <t>S004120</t>
  </si>
  <si>
    <t>MARTHA CECILIA</t>
  </si>
  <si>
    <t>http://transparencia.comitan.gob.mx/ART85/XXVII/DESARROLLO_URBANO/S004120.pdf</t>
  </si>
  <si>
    <t>http://transparencia.comitan.gob.mx/ART85/XXVII/DESARROLLO_URBANO/05969.pdf</t>
  </si>
  <si>
    <t>S004121</t>
  </si>
  <si>
    <t>ANASTACIO AUNER</t>
  </si>
  <si>
    <t>http://transparencia.comitan.gob.mx/ART85/XXVII/DESARROLLO_URBANO/S004121.pdf</t>
  </si>
  <si>
    <t>http://transparencia.comitan.gob.mx/ART85/XXVII/DESARROLLO_URBANO/05970.pdf</t>
  </si>
  <si>
    <t>S004122</t>
  </si>
  <si>
    <t>LILIANA DEL SOCORRO</t>
  </si>
  <si>
    <t>http://transparencia.comitan.gob.mx/ART85/XXVII/DESARROLLO_URBANO/S004122.pdf</t>
  </si>
  <si>
    <t>http://transparencia.comitan.gob.mx/ART85/XXVII/DESARROLLO_URBANO/05971.pdf</t>
  </si>
  <si>
    <t>S004123</t>
  </si>
  <si>
    <t>http://transparencia.comitan.gob.mx/ART85/XXVII/DESARROLLO_URBANO/S004123.pdf</t>
  </si>
  <si>
    <t>http://transparencia.comitan.gob.mx/ART85/XXVII/DESARROLLO_URBANO/05972.pdf</t>
  </si>
  <si>
    <t>S004124</t>
  </si>
  <si>
    <t>OLGA SARAI</t>
  </si>
  <si>
    <t>http://transparencia.comitan.gob.mx/ART85/XXVII/DESARROLLO_URBANO/S004124.pdf</t>
  </si>
  <si>
    <t>S004125</t>
  </si>
  <si>
    <t>MARIA IDOLINA</t>
  </si>
  <si>
    <t>http://transparencia.comitan.gob.mx/ART85/XXVII/DESARROLLO_URBANO/S004125.pdf</t>
  </si>
  <si>
    <t>http://transparencia.comitan.gob.mx/ART85/XXVII/DESARROLLO_URBANO/05940.pdf</t>
  </si>
  <si>
    <t>S004126</t>
  </si>
  <si>
    <t>JOSE DELMAR</t>
  </si>
  <si>
    <t>http://transparencia.comitan.gob.mx/ART85/XXVII/DESARROLLO_URBANO/S004126.pdf</t>
  </si>
  <si>
    <t>http://transparencia.comitan.gob.mx/ART85/XXVII/DESARROLLO_URBANO/05938.pdf</t>
  </si>
  <si>
    <t>S004127</t>
  </si>
  <si>
    <t>http://transparencia.comitan.gob.mx/ART85/XXVII/DESARROLLO_URBANO/S004127.pdf</t>
  </si>
  <si>
    <t>http://transparencia.comitan.gob.mx/ART85/XXVII/DESARROLLO_URBANO/05939.pdf</t>
  </si>
  <si>
    <t>S004128</t>
  </si>
  <si>
    <t>JOEL</t>
  </si>
  <si>
    <t>http://transparencia.comitan.gob.mx/ART85/XXVII/DESARROLLO_URBANO/S004128.pdf</t>
  </si>
  <si>
    <t>S004129</t>
  </si>
  <si>
    <t>EUGENIA</t>
  </si>
  <si>
    <t>GALINDO</t>
  </si>
  <si>
    <t>http://transparencia.comitan.gob.mx/ART85/XXVII/DESARROLLO_URBANO/S004129.pdf</t>
  </si>
  <si>
    <t>S004130</t>
  </si>
  <si>
    <t>http://transparencia.comitan.gob.mx/ART85/XXVII/DESARROLLO_URBANO/S004130.pdf</t>
  </si>
  <si>
    <t>S004131</t>
  </si>
  <si>
    <t>JORGE ANTONIO</t>
  </si>
  <si>
    <t>http://transparencia.comitan.gob.mx/ART85/XXVII/DESARROLLO_URBANO/S004131.pdf</t>
  </si>
  <si>
    <t>S004132</t>
  </si>
  <si>
    <t>http://transparencia.comitan.gob.mx/ART85/XXVII/DESARROLLO_URBANO/S004132.pdf</t>
  </si>
  <si>
    <t>S004133</t>
  </si>
  <si>
    <t>http://transparencia.comitan.gob.mx/ART85/XXVII/DESARROLLO_URBANO/S004133.pdf</t>
  </si>
  <si>
    <t>S004134</t>
  </si>
  <si>
    <t>YOVANI</t>
  </si>
  <si>
    <t>http://transparencia.comitan.gob.mx/ART85/XXVII/DESARROLLO_URBANO/S004134.pdf</t>
  </si>
  <si>
    <t>http://transparencia.comitan.gob.mx/ART85/XXVII/DESARROLLO_URBANO/05978.pdf</t>
  </si>
  <si>
    <t>S004135</t>
  </si>
  <si>
    <t>SONIA</t>
  </si>
  <si>
    <t>http://transparencia.comitan.gob.mx/ART85/XXVII/DESARROLLO_URBANO/S004135.pdf</t>
  </si>
  <si>
    <t>S004136</t>
  </si>
  <si>
    <t>MILEYDI</t>
  </si>
  <si>
    <t>VILLASEÑOR</t>
  </si>
  <si>
    <t>ZARATE</t>
  </si>
  <si>
    <t>http://transparencia.comitan.gob.mx/ART85/XXVII/DESARROLLO_URBANO/S004136.pdf</t>
  </si>
  <si>
    <t>http://transparencia.comitan.gob.mx/ART85/XXVII/DESARROLLO_URBANO/06015.pdf</t>
  </si>
  <si>
    <t>S004138</t>
  </si>
  <si>
    <t>MARIO RUBEL</t>
  </si>
  <si>
    <t>http://transparencia.comitan.gob.mx/ART85/XXVII/DESARROLLO_URBANO/S004138.pdf</t>
  </si>
  <si>
    <t>http://transparencia.comitan.gob.mx/ART85/XXVII/DESARROLLO_URBANO/06013.pdf</t>
  </si>
  <si>
    <t>S004139</t>
  </si>
  <si>
    <t>http://transparencia.comitan.gob.mx/ART85/XXVII/DESARROLLO_URBANO/S004139.pdf</t>
  </si>
  <si>
    <t>http://transparencia.comitan.gob.mx/ART85/XXVII/DESARROLLO_URBANO/06012.pdf</t>
  </si>
  <si>
    <t>S004140</t>
  </si>
  <si>
    <t>http://transparencia.comitan.gob.mx/ART85/XXVII/DESARROLLO_URBANO/S004140.pdf</t>
  </si>
  <si>
    <t>S004141</t>
  </si>
  <si>
    <t>ROSA ROMELIA</t>
  </si>
  <si>
    <t>http://transparencia.comitan.gob.mx/ART85/XXVII/DESARROLLO_URBANO/S004141.pdf</t>
  </si>
  <si>
    <t>http://transparencia.comitan.gob.mx/ART85/XXVII/DESARROLLO_URBANO/26635.pdf</t>
  </si>
  <si>
    <t>S004142</t>
  </si>
  <si>
    <t>http://transparencia.comitan.gob.mx/ART85/XXVII/DESARROLLO_URBANO/S004142.pdf</t>
  </si>
  <si>
    <t>http://transparencia.comitan.gob.mx/ART85/XXVII/DESARROLLO_URBANO/02565.pdf</t>
  </si>
  <si>
    <t>S004143</t>
  </si>
  <si>
    <t>ANGELINA</t>
  </si>
  <si>
    <t>http://transparencia.comitan.gob.mx/ART85/XXVII/DESARROLLO_URBANO/S004143.pdf</t>
  </si>
  <si>
    <t>S004144</t>
  </si>
  <si>
    <t>http://transparencia.comitan.gob.mx/ART85/XXVII/DESARROLLO_URBANO/S004144.pdf</t>
  </si>
  <si>
    <t>S004145</t>
  </si>
  <si>
    <t>http://transparencia.comitan.gob.mx/ART85/XXVII/DESARROLLO_URBANO/S004145.pdf</t>
  </si>
  <si>
    <t>S004146</t>
  </si>
  <si>
    <t>CARLOS DE JESUS</t>
  </si>
  <si>
    <t>http://transparencia.comitan.gob.mx/ART85/XXVII/DESARROLLO_URBANO/S004146.pdf</t>
  </si>
  <si>
    <t>S004147</t>
  </si>
  <si>
    <t>ORTEGA</t>
  </si>
  <si>
    <t>http://transparencia.comitan.gob.mx/ART85/XXVII/DESARROLLO_URBANO/S004147.pdf</t>
  </si>
  <si>
    <t>S004148</t>
  </si>
  <si>
    <t>http://transparencia.comitan.gob.mx/ART85/XXVII/DESARROLLO_URBANO/S004148.pdf</t>
  </si>
  <si>
    <t>S004149</t>
  </si>
  <si>
    <t>JUAN NATIVIDAD</t>
  </si>
  <si>
    <t>BAUTISTA/COPROP</t>
  </si>
  <si>
    <t>http://transparencia.comitan.gob.mx/ART85/XXVII/DESARROLLO_URBANO/S004149.pdf</t>
  </si>
  <si>
    <t>S004150</t>
  </si>
  <si>
    <t>http://transparencia.comitan.gob.mx/ART85/XXVII/DESARROLLO_URBANO/S004150.pdf</t>
  </si>
  <si>
    <t>http://transparencia.comitan.gob.mx/ART85/XXVII/DESARROLLO_URBANO/05999.pdf</t>
  </si>
  <si>
    <t>S004151</t>
  </si>
  <si>
    <t>ROSA ELENA</t>
  </si>
  <si>
    <t>RECINOS</t>
  </si>
  <si>
    <t>CACERES</t>
  </si>
  <si>
    <t>http://transparencia.comitan.gob.mx/ART85/XXVII/DESARROLLO_URBANO/S004151.pdf</t>
  </si>
  <si>
    <t>http://transparencia.comitan.gob.mx/ART85/XXVII/DESARROLLO_URBANO/06045.pdf</t>
  </si>
  <si>
    <t>S004152</t>
  </si>
  <si>
    <t>RUSBE ALEJANDRO</t>
  </si>
  <si>
    <t>http://transparencia.comitan.gob.mx/ART85/XXVII/DESARROLLO_URBANO/S004152.pdf</t>
  </si>
  <si>
    <t>http://transparencia.comitan.gob.mx/ART85/XXVII/DESARROLLO_URBANO/05957.pdf</t>
  </si>
  <si>
    <t>S004153</t>
  </si>
  <si>
    <t>JUAN ANTONIO</t>
  </si>
  <si>
    <t>http://transparencia.comitan.gob.mx/ART85/XXVII/DESARROLLO_URBANO/S004153.pdf</t>
  </si>
  <si>
    <t>http://transparencia.comitan.gob.mx/ART85/XXVII/DESARROLLO_URBANO/05963.pdf</t>
  </si>
  <si>
    <t>S004154</t>
  </si>
  <si>
    <t>http://transparencia.comitan.gob.mx/ART85/XXVII/DESARROLLO_URBANO/S004154.pdf</t>
  </si>
  <si>
    <t>S004155</t>
  </si>
  <si>
    <t>TERESA</t>
  </si>
  <si>
    <t>http://transparencia.comitan.gob.mx/ART85/XXVII/DESARROLLO_URBANO/S004155.pdf</t>
  </si>
  <si>
    <t>http://transparencia.comitan.gob.mx/ART85/XXVII/DESARROLLO_URBANO/06017.pdf</t>
  </si>
  <si>
    <t>S004156</t>
  </si>
  <si>
    <t>DEYSI AFRODITA</t>
  </si>
  <si>
    <t>http://transparencia.comitan.gob.mx/ART85/XXVII/DESARROLLO_URBANO/S004156.pdf</t>
  </si>
  <si>
    <t>http://transparencia.comitan.gob.mx/ART85/XXVII/DESARROLLO_URBANO/06018.pdf</t>
  </si>
  <si>
    <t>S004157</t>
  </si>
  <si>
    <t>ALBERTO</t>
  </si>
  <si>
    <t>http://transparencia.comitan.gob.mx/ART85/XXVII/DESARROLLO_URBANO/S004157.pdf</t>
  </si>
  <si>
    <t>http://transparencia.comitan.gob.mx/ART85/XXVII/DESARROLLO_URBANO/06027.pdf</t>
  </si>
  <si>
    <t>S004158</t>
  </si>
  <si>
    <t>JOSE ALEJANDRO</t>
  </si>
  <si>
    <t>ALTUZAR</t>
  </si>
  <si>
    <t>http://transparencia.comitan.gob.mx/ART85/XXVII/DESARROLLO_URBANO/S004158.pdf</t>
  </si>
  <si>
    <t>S004159</t>
  </si>
  <si>
    <t>http://transparencia.comitan.gob.mx/ART85/XXVII/DESARROLLO_URBANO/S004159.pdf</t>
  </si>
  <si>
    <t>S004160</t>
  </si>
  <si>
    <t xml:space="preserve">GILBERTA </t>
  </si>
  <si>
    <t>http://transparencia.comitan.gob.mx/ART85/XXVII/DESARROLLO_URBANO/S004160.pdf</t>
  </si>
  <si>
    <t>http://transparencia.comitan.gob.mx/ART85/XXVII/DESARROLLO_URBANO/06074.pdf</t>
  </si>
  <si>
    <t>S004161</t>
  </si>
  <si>
    <t>MARIA CARALAMPIA</t>
  </si>
  <si>
    <t>http://transparencia.comitan.gob.mx/ART85/XXVII/DESARROLLO_URBANO/S004161.pdf</t>
  </si>
  <si>
    <t>http://transparencia.comitan.gob.mx/ART85/XXVII/DESARROLLO_URBANO/06075.pdf</t>
  </si>
  <si>
    <t>S004162</t>
  </si>
  <si>
    <t>http://transparencia.comitan.gob.mx/ART85/XXVII/DESARROLLO_URBANO/S004162.pdf</t>
  </si>
  <si>
    <t>http://transparencia.comitan.gob.mx/ART85/XXVII/DESARROLLO_URBANO/06076.pdf</t>
  </si>
  <si>
    <t>S004163</t>
  </si>
  <si>
    <t>http://transparencia.comitan.gob.mx/ART85/XXVII/DESARROLLO_URBANO/S004163.pdf</t>
  </si>
  <si>
    <t>http://transparencia.comitan.gob.mx/ART85/XXVII/DESARROLLO_URBANO/06114.pdf</t>
  </si>
  <si>
    <t>S004164</t>
  </si>
  <si>
    <t>AYALA</t>
  </si>
  <si>
    <t>http://transparencia.comitan.gob.mx/ART85/XXVII/DESARROLLO_URBANO/S004164.pdf</t>
  </si>
  <si>
    <t>http://transparencia.comitan.gob.mx/ART85/XXVII/DESARROLLO_URBANO/06115.pdf</t>
  </si>
  <si>
    <t>S004165</t>
  </si>
  <si>
    <t>ODILIA</t>
  </si>
  <si>
    <t>http://transparencia.comitan.gob.mx/ART85/XXVII/DESARROLLO_URBANO/S004165.pdf</t>
  </si>
  <si>
    <t>http://transparencia.comitan.gob.mx/ART85/XXVII/DESARROLLO_URBANO/06088.pdf</t>
  </si>
  <si>
    <t>S004166</t>
  </si>
  <si>
    <t>RAMON</t>
  </si>
  <si>
    <t>http://transparencia.comitan.gob.mx/ART85/XXVII/DESARROLLO_URBANO/S004166.pdf</t>
  </si>
  <si>
    <t>http://transparencia.comitan.gob.mx/ART85/XXVII/DESARROLLO_URBANO/06048.pdf</t>
  </si>
  <si>
    <t>S004167</t>
  </si>
  <si>
    <t>http://transparencia.comitan.gob.mx/ART85/XXVII/DESARROLLO_URBANO/S004167.pdf</t>
  </si>
  <si>
    <t>http://transparencia.comitan.gob.mx/ART85/XXVII/DESARROLLO_URBANO/06049.pdf</t>
  </si>
  <si>
    <t>S004168</t>
  </si>
  <si>
    <t>YOLANDA</t>
  </si>
  <si>
    <t>SAMADO</t>
  </si>
  <si>
    <t>http://transparencia.comitan.gob.mx/ART85/XXVII/DESARROLLO_URBANO/S004168.pdf</t>
  </si>
  <si>
    <t>http://transparencia.comitan.gob.mx/ART85/XXVII/DESARROLLO_URBANO/06050.pdf</t>
  </si>
  <si>
    <t>S004169</t>
  </si>
  <si>
    <t>http://transparencia.comitan.gob.mx/ART85/XXVII/DESARROLLO_URBANO/S004169.pdf</t>
  </si>
  <si>
    <t>http://transparencia.comitan.gob.mx/ART85/XXVII/DESARROLLO_URBANO/06069.pdf</t>
  </si>
  <si>
    <t>S004170</t>
  </si>
  <si>
    <t>http://transparencia.comitan.gob.mx/ART85/XXVII/DESARROLLO_URBANO/S004170.pdf</t>
  </si>
  <si>
    <t>http://transparencia.comitan.gob.mx/ART85/XXVII/DESARROLLO_URBANO/06070.pdf</t>
  </si>
  <si>
    <t>S004171</t>
  </si>
  <si>
    <t xml:space="preserve">MONICA JANETH </t>
  </si>
  <si>
    <t>LUCAS</t>
  </si>
  <si>
    <t>http://transparencia.comitan.gob.mx/ART85/XXVII/DESARROLLO_URBANO/S004171.pdf</t>
  </si>
  <si>
    <t>http://transparencia.comitan.gob.mx/ART85/XXVII/DESARROLLO_URBANO/06066.pdf</t>
  </si>
  <si>
    <t>S004172</t>
  </si>
  <si>
    <t>GUADALUPE DEL SOCORRO</t>
  </si>
  <si>
    <t>http://transparencia.comitan.gob.mx/ART85/XXVII/DESARROLLO_URBANO/S004172.pdf</t>
  </si>
  <si>
    <t>http://transparencia.comitan.gob.mx/ART85/XXVII/DESARROLLO_URBANO/06067.pdf</t>
  </si>
  <si>
    <t>S004173</t>
  </si>
  <si>
    <t>ELEAZAR</t>
  </si>
  <si>
    <t>http://transparencia.comitan.gob.mx/ART85/XXVII/DESARROLLO_URBANO/S004173.pdf</t>
  </si>
  <si>
    <t>http://transparencia.comitan.gob.mx/ART85/XXVII/DESARROLLO_URBANO/06068.pdf</t>
  </si>
  <si>
    <t>S004174</t>
  </si>
  <si>
    <t>MAGDALIDA</t>
  </si>
  <si>
    <t>CHACON</t>
  </si>
  <si>
    <t>http://transparencia.comitan.gob.mx/ART85/XXVII/DESARROLLO_URBANO/S004174.pdf</t>
  </si>
  <si>
    <t>http://transparencia.comitan.gob.mx/ART85/XXVII/DESARROLLO_URBANO/06107.pdf</t>
  </si>
  <si>
    <t>S004175</t>
  </si>
  <si>
    <t>ANAYELI</t>
  </si>
  <si>
    <t>http://transparencia.comitan.gob.mx/ART85/XXVII/DESARROLLO_URBANO/S004175.pdf</t>
  </si>
  <si>
    <t>http://transparencia.comitan.gob.mx/ART85/XXVII/DESARROLLO_URBANO/06085.pdf</t>
  </si>
  <si>
    <t>S004176</t>
  </si>
  <si>
    <t>LUIS</t>
  </si>
  <si>
    <t>http://transparencia.comitan.gob.mx/ART85/XXVII/DESARROLLO_URBANO/S004176.pdf</t>
  </si>
  <si>
    <t>http://transparencia.comitan.gob.mx/ART85/XXVII/DESARROLLO_URBANO/06086.pdf</t>
  </si>
  <si>
    <t>S004177</t>
  </si>
  <si>
    <t>ANA IVET</t>
  </si>
  <si>
    <t>http://transparencia.comitan.gob.mx/ART85/XXVII/DESARROLLO_URBANO/S004177.pdf</t>
  </si>
  <si>
    <t>http://transparencia.comitan.gob.mx/ART85/XXVII/DESARROLLO_URBANO/06120.pdf</t>
  </si>
  <si>
    <t>S004178</t>
  </si>
  <si>
    <t>MAGDALENA</t>
  </si>
  <si>
    <t>GREGORIO</t>
  </si>
  <si>
    <t>http://transparencia.comitan.gob.mx/ART85/XXVII/DESARROLLO_URBANO/S004178.pdf</t>
  </si>
  <si>
    <t>http://transparencia.comitan.gob.mx/ART85/XXVII/DESARROLLO_URBANO/06119.pdf</t>
  </si>
  <si>
    <t>S004179</t>
  </si>
  <si>
    <t>RODRIGO</t>
  </si>
  <si>
    <t>TREJO</t>
  </si>
  <si>
    <t>http://transparencia.comitan.gob.mx/ART85/XXVII/DESARROLLO_URBANO/S004179.pdf</t>
  </si>
  <si>
    <t>http://transparencia.comitan.gob.mx/ART85/XXVII/DESARROLLO_URBANO/06113.pdf</t>
  </si>
  <si>
    <t>S004180</t>
  </si>
  <si>
    <t>REINA ESPERANZA</t>
  </si>
  <si>
    <t>BALLINAS</t>
  </si>
  <si>
    <t>http://transparencia.comitan.gob.mx/ART85/XXVII/DESARROLLO_URBANO/S004180.pdf</t>
  </si>
  <si>
    <t>http://transparencia.comitan.gob.mx/ART85/XXVII/DESARROLLO_URBANO/06098.pdf</t>
  </si>
  <si>
    <t>S004181</t>
  </si>
  <si>
    <t>CLARA LUZ</t>
  </si>
  <si>
    <t>http://transparencia.comitan.gob.mx/ART85/XXVII/DESARROLLO_URBANO/S004181.pdf</t>
  </si>
  <si>
    <t>http://transparencia.comitan.gob.mx/ART85/XXVII/DESARROLLO_URBANO/06097.pdf</t>
  </si>
  <si>
    <t>S004182</t>
  </si>
  <si>
    <t>MARIELA</t>
  </si>
  <si>
    <t>http://transparencia.comitan.gob.mx/ART85/XXVII/DESARROLLO_URBANO/S004182.pdf</t>
  </si>
  <si>
    <t>http://transparencia.comitan.gob.mx/ART85/XXVII/DESARROLLO_URBANO/06096.pdf</t>
  </si>
  <si>
    <t>S004183</t>
  </si>
  <si>
    <t>MORELIA JACQUELINE</t>
  </si>
  <si>
    <t>http://transparencia.comitan.gob.mx/ART85/XXVII/DESARROLLO_URBANO/S004183.pdf</t>
  </si>
  <si>
    <t>http://transparencia.comitan.gob.mx/ART85/XXVII/DESARROLLO_URBANO/06095.pdf</t>
  </si>
  <si>
    <t>S004184</t>
  </si>
  <si>
    <t>GUTIERREZ</t>
  </si>
  <si>
    <t>http://transparencia.comitan.gob.mx/ART85/XXVII/DESARROLLO_URBANO/S004184.pdf</t>
  </si>
  <si>
    <t>http://transparencia.comitan.gob.mx/ART85/XXVII/DESARROLLO_URBANO/06077.pdf</t>
  </si>
  <si>
    <t>S004185</t>
  </si>
  <si>
    <t>http://transparencia.comitan.gob.mx/ART85/XXVII/DESARROLLO_URBANO/S004185.pdf</t>
  </si>
  <si>
    <t>http://transparencia.comitan.gob.mx/ART85/XXVII/DESARROLLO_URBANO/06080.pdf</t>
  </si>
  <si>
    <t>S004186</t>
  </si>
  <si>
    <t>http://transparencia.comitan.gob.mx/ART85/XXVII/DESARROLLO_URBANO/S004186.pdf</t>
  </si>
  <si>
    <t>http://transparencia.comitan.gob.mx/ART85/XXVII/DESARROLLO_URBANO/06081.pdf</t>
  </si>
  <si>
    <t>S004187</t>
  </si>
  <si>
    <t>ADONAY</t>
  </si>
  <si>
    <t>http://transparencia.comitan.gob.mx/ART85/XXVII/DESARROLLO_URBANO/S004187.pdf</t>
  </si>
  <si>
    <t>http://transparencia.comitan.gob.mx/ART85/XXVII/DESARROLLO_URBANO/06082.pdf</t>
  </si>
  <si>
    <t>S004188</t>
  </si>
  <si>
    <t>http://transparencia.comitan.gob.mx/ART85/XXVII/DESARROLLO_URBANO/S004188.pdf</t>
  </si>
  <si>
    <t>http://transparencia.comitan.gob.mx/ART85/XXVII/DESARROLLO_URBANO/06084.pdf</t>
  </si>
  <si>
    <t>S004189</t>
  </si>
  <si>
    <t>NOE ALEJANDRO</t>
  </si>
  <si>
    <t>http://transparencia.comitan.gob.mx/ART85/XXVII/DESARROLLO_URBANO/S004189.pdf</t>
  </si>
  <si>
    <t>http://transparencia.comitan.gob.mx/ART85/XXVII/DESARROLLO_URBANO/06079.pdf</t>
  </si>
  <si>
    <t>S004190</t>
  </si>
  <si>
    <t>http://transparencia.comitan.gob.mx/ART85/XXVII/DESARROLLO_URBANO/S004190.pdf</t>
  </si>
  <si>
    <t>http://transparencia.comitan.gob.mx/ART85/XXVII/DESARROLLO_URBANO/06112.pdf</t>
  </si>
  <si>
    <t>S004191</t>
  </si>
  <si>
    <t>ANA</t>
  </si>
  <si>
    <t>MIGUEL</t>
  </si>
  <si>
    <t>http://transparencia.comitan.gob.mx/ART85/XXVII/DESARROLLO_URBANO/S004191.pdf</t>
  </si>
  <si>
    <t>http://transparencia.comitan.gob.mx/ART85/XXVII/DESARROLLO_URBANO/06116.pdf</t>
  </si>
  <si>
    <t>S004192</t>
  </si>
  <si>
    <t>MERSEDEZ</t>
  </si>
  <si>
    <t>http://transparencia.comitan.gob.mx/ART85/XXVII/DESARROLLO_URBANO/S004192.pdf</t>
  </si>
  <si>
    <t>http://transparencia.comitan.gob.mx/ART85/XXVII/DESARROLLO_URBANO/06109.pdf</t>
  </si>
  <si>
    <t>S004193</t>
  </si>
  <si>
    <t>http://transparencia.comitan.gob.mx/ART85/XXVII/DESARROLLO_URBANO/S004193.pdf</t>
  </si>
  <si>
    <t>http://transparencia.comitan.gob.mx/ART85/XXVII/DESARROLLO_URBANO/06108.pdf</t>
  </si>
  <si>
    <t>S004194</t>
  </si>
  <si>
    <t>ANA PAOLA</t>
  </si>
  <si>
    <t>http://transparencia.comitan.gob.mx/ART85/XXVII/DESARROLLO_URBANO/S004194.pdf</t>
  </si>
  <si>
    <t>http://transparencia.comitan.gob.mx/ART85/XXVII/DESARROLLO_URBANO/06089.pdf</t>
  </si>
  <si>
    <t>S004195</t>
  </si>
  <si>
    <t>JONATHAN</t>
  </si>
  <si>
    <t>GUZMAN</t>
  </si>
  <si>
    <t>http://transparencia.comitan.gob.mx/ART85/XXVII/DESARROLLO_URBANO/S004195.pdf</t>
  </si>
  <si>
    <t>http://transparencia.comitan.gob.mx/ART85/XXVII/DESARROLLO_URBANO/06090.pdf</t>
  </si>
  <si>
    <t>S004196</t>
  </si>
  <si>
    <t>PASCUALA</t>
  </si>
  <si>
    <t>http://transparencia.comitan.gob.mx/ART85/XXVII/DESARROLLO_URBANO/S004196.pdf</t>
  </si>
  <si>
    <t>http://transparencia.comitan.gob.mx/ART85/XXVII/DESARROLLO_URBANO/06091.pdf</t>
  </si>
  <si>
    <t>S004197</t>
  </si>
  <si>
    <t>ADA LINDA</t>
  </si>
  <si>
    <t>http://transparencia.comitan.gob.mx/ART85/XXVII/DESARROLLO_URBANO/S004197.pdf</t>
  </si>
  <si>
    <t>http://transparencia.comitan.gob.mx/ART85/XXVII/DESARROLLO_URBANO/06058.pdf</t>
  </si>
  <si>
    <t>S004198</t>
  </si>
  <si>
    <t>http://transparencia.comitan.gob.mx/ART85/XXVII/DESARROLLO_URBANO/S004198.pdf</t>
  </si>
  <si>
    <t>http://transparencia.comitan.gob.mx/ART85/XXVII/DESARROLLO_URBANO/06059.pdf</t>
  </si>
  <si>
    <t>S004199</t>
  </si>
  <si>
    <t>ANA CECILIA</t>
  </si>
  <si>
    <t>http://transparencia.comitan.gob.mx/ART85/XXVII/DESARROLLO_URBANO/S004199.pdf</t>
  </si>
  <si>
    <t>http://transparencia.comitan.gob.mx/ART85/XXVII/DESARROLLO_URBANO/06060.pdf</t>
  </si>
  <si>
    <t>S004200</t>
  </si>
  <si>
    <t>CANDELARIA</t>
  </si>
  <si>
    <t>http://transparencia.comitan.gob.mx/ART85/XXVII/DESARROLLO_URBANO/S004200.pdf</t>
  </si>
  <si>
    <t>http://transparencia.comitan.gob.mx/ART85/XXVII/DESARROLLO_URBANO/06061.pdf</t>
  </si>
  <si>
    <t>S004201</t>
  </si>
  <si>
    <t>ISIDRO</t>
  </si>
  <si>
    <t>http://transparencia.comitan.gob.mx/ART85/XXVII/DESARROLLO_URBANO/S004201.pdf</t>
  </si>
  <si>
    <t>http://transparencia.comitan.gob.mx/ART85/XXVII/DESARROLLO_URBANO/06073.pdf</t>
  </si>
  <si>
    <t>S004202</t>
  </si>
  <si>
    <t>http://transparencia.comitan.gob.mx/ART85/XXVII/DESARROLLO_URBANO/S004202.pdf</t>
  </si>
  <si>
    <t>http://transparencia.comitan.gob.mx/ART85/XXVII/DESARROLLO_URBANO/06071.pdf</t>
  </si>
  <si>
    <t>S004203</t>
  </si>
  <si>
    <t>NURY ELIZABETH</t>
  </si>
  <si>
    <t>PELAEZ</t>
  </si>
  <si>
    <t>http://transparencia.comitan.gob.mx/ART85/XXVII/DESARROLLO_URBANO/S004203.pdf</t>
  </si>
  <si>
    <t>http://transparencia.comitan.gob.mx/ART85/XXVII/DESARROLLO_URBANO/06121.pdf</t>
  </si>
  <si>
    <t>S004204</t>
  </si>
  <si>
    <t>WENDY AIDETH</t>
  </si>
  <si>
    <t>COUTIÑO</t>
  </si>
  <si>
    <t>http://transparencia.comitan.gob.mx/ART85/XXVII/DESARROLLO_URBANO/S004204.pdf</t>
  </si>
  <si>
    <t>http://transparencia.comitan.gob.mx/ART85/XXVII/DESARROLLO_URBANO/06093.pdf</t>
  </si>
  <si>
    <t>S004205</t>
  </si>
  <si>
    <t>JORGE ANDRES</t>
  </si>
  <si>
    <t>http://transparencia.comitan.gob.mx/ART85/XXVII/DESARROLLO_URBANO/S004205.pdf</t>
  </si>
  <si>
    <t>http://transparencia.comitan.gob.mx/ART85/XXVII/DESARROLLO_URBANO/06062.pdf</t>
  </si>
  <si>
    <t>S004206</t>
  </si>
  <si>
    <t>http://transparencia.comitan.gob.mx/ART85/XXVII/DESARROLLO_URBANO/S004206.pdf</t>
  </si>
  <si>
    <t>http://transparencia.comitan.gob.mx/ART85/XXVII/DESARROLLO_URBANO/06118.pdf</t>
  </si>
  <si>
    <t>S004207</t>
  </si>
  <si>
    <t>http://transparencia.comitan.gob.mx/ART85/XXVII/DESARROLLO_URBANO/S004207.pdf</t>
  </si>
  <si>
    <t>http://transparencia.comitan.gob.mx/ART85/XXVII/DESARROLLO_URBANO/06122.pdf</t>
  </si>
  <si>
    <t>S004208</t>
  </si>
  <si>
    <t>MARIA CONCEPCION</t>
  </si>
  <si>
    <t>http://transparencia.comitan.gob.mx/ART85/XXVII/DESARROLLO_URBANO/S004208.pdf</t>
  </si>
  <si>
    <t>http://transparencia.comitan.gob.mx/ART85/XXVII/DESARROLLO_URBANO/06104.pdf</t>
  </si>
  <si>
    <t>S004209</t>
  </si>
  <si>
    <t>MARICIELO</t>
  </si>
  <si>
    <t>http://transparencia.comitan.gob.mx/ART85/XXVII/DESARROLLO_URBANO/S004209.pdf</t>
  </si>
  <si>
    <t>http://transparencia.comitan.gob.mx/ART85/XXVII/DESARROLLO_URBANO/06057.pdf</t>
  </si>
  <si>
    <t>S004210</t>
  </si>
  <si>
    <t>http://transparencia.comitan.gob.mx/ART85/XXVII/DESARROLLO_URBANO/S004210.pdf</t>
  </si>
  <si>
    <t>http://transparencia.comitan.gob.mx/ART85/XXVII/DESARROLLO_URBANO/06054.pdf</t>
  </si>
  <si>
    <t>S004211</t>
  </si>
  <si>
    <t>http://transparencia.comitan.gob.mx/ART85/XXVII/DESARROLLO_URBANO/S004211.pdf</t>
  </si>
  <si>
    <t>http://transparencia.comitan.gob.mx/ART85/XXVII/DESARROLLO_URBANO/06105.pdf</t>
  </si>
  <si>
    <t>S004212</t>
  </si>
  <si>
    <t>ALEJANDRO</t>
  </si>
  <si>
    <t>REGALADO</t>
  </si>
  <si>
    <t>http://transparencia.comitan.gob.mx/ART85/XXVII/DESARROLLO_URBANO/S004212.pdf</t>
  </si>
  <si>
    <t>http://transparencia.comitan.gob.mx/ART85/XXVII/DESARROLLO_URBANO/06055.pdf</t>
  </si>
  <si>
    <t>S004213</t>
  </si>
  <si>
    <t>http://transparencia.comitan.gob.mx/ART85/XXVII/DESARROLLO_URBANO/S004213.pdf</t>
  </si>
  <si>
    <t>http://transparencia.comitan.gob.mx/ART85/XXVII/DESARROLLO_URBANO/06111.pdf</t>
  </si>
  <si>
    <t>S004214</t>
  </si>
  <si>
    <t>http://transparencia.comitan.gob.mx/ART85/XXVII/DESARROLLO_URBANO/S004214.pdf</t>
  </si>
  <si>
    <t>http://transparencia.comitan.gob.mx/ART85/XXVII/DESARROLLO_URBANO/06099.pdf</t>
  </si>
  <si>
    <t>S004215</t>
  </si>
  <si>
    <t>http://transparencia.comitan.gob.mx/ART85/XXVII/DESARROLLO_URBANO/S004215.pdf</t>
  </si>
  <si>
    <t>http://transparencia.comitan.gob.mx/ART85/XXVII/DESARROLLO_URBANO/06100.pdf</t>
  </si>
  <si>
    <t>S004216</t>
  </si>
  <si>
    <t>ROJAS</t>
  </si>
  <si>
    <t>http://transparencia.comitan.gob.mx/ART85/XXVII/DESARROLLO_URBANO/S004216.pdf</t>
  </si>
  <si>
    <t>http://transparencia.comitan.gob.mx/ART85/XXVII/DESARROLLO_URBANO/06101.pdf</t>
  </si>
  <si>
    <t>S004217</t>
  </si>
  <si>
    <t>BENJAMIN</t>
  </si>
  <si>
    <t>http://transparencia.comitan.gob.mx/ART85/XXVII/DESARROLLO_URBANO/S004217.pdf</t>
  </si>
  <si>
    <t>http://transparencia.comitan.gob.mx/ART85/XXVII/DESARROLLO_URBANO/06110.pdf</t>
  </si>
  <si>
    <t>S004218</t>
  </si>
  <si>
    <t>HUGO HERNAN</t>
  </si>
  <si>
    <t>http://transparencia.comitan.gob.mx/ART85/XXVII/DESARROLLO_URBANO/S004218.pdf</t>
  </si>
  <si>
    <t>http://transparencia.comitan.gob.mx/ART85/XXVII/DESARROLLO_URBANO/04218.pdf</t>
  </si>
  <si>
    <t>S004219</t>
  </si>
  <si>
    <t>ADA</t>
  </si>
  <si>
    <t>http://transparencia.comitan.gob.mx/ART85/XXVII/DESARROLLO_URBANO/S004219.pdf</t>
  </si>
  <si>
    <t>http://transparencia.comitan.gob.mx/ART85/XXVII/DESARROLLO_URBANO/06064.pdf</t>
  </si>
  <si>
    <t>S004220</t>
  </si>
  <si>
    <t>DULCE ABRIL</t>
  </si>
  <si>
    <t>NAVARRETE</t>
  </si>
  <si>
    <t>http://transparencia.comitan.gob.mx/ART85/XXVII/DESARROLLO_URBANO/S004220.pdf</t>
  </si>
  <si>
    <t>http://transparencia.comitan.gob.mx/ART85/XXVII/DESARROLLO_URBANO/06065.pdf</t>
  </si>
  <si>
    <t>S004221</t>
  </si>
  <si>
    <t>http://transparencia.comitan.gob.mx/ART85/XXVII/DESARROLLO_URBANO/S006092.pdf</t>
  </si>
  <si>
    <t>http://transparencia.comitan.gob.mx/ART85/XXVII/DESARROLLO_URBANO/06092.pdf</t>
  </si>
  <si>
    <t>S004222</t>
  </si>
  <si>
    <t>http://transparencia.comitan.gob.mx/ART85/XXVII/DESARROLLO_URBANO/S004222.pdf</t>
  </si>
  <si>
    <t>http://transparencia.comitan.gob.mx/ART85/XXVII/DESARROLLO_URBANO/06047.pdf</t>
  </si>
  <si>
    <t>S004223</t>
  </si>
  <si>
    <t>OSCAR ALBERTO</t>
  </si>
  <si>
    <t>http://transparencia.comitan.gob.mx/ART85/XXVII/DESARROLLO_URBANO/S004223.pdf</t>
  </si>
  <si>
    <t>http://transparencia.comitan.gob.mx/ART85/XXVII/DESARROLLO_URBANO/06052.pdf</t>
  </si>
  <si>
    <t>S004224</t>
  </si>
  <si>
    <t>http://transparencia.comitan.gob.mx/ART85/XXVII/DESARROLLO_URBANO/S004224.pdf</t>
  </si>
  <si>
    <t>http://transparencia.comitan.gob.mx/ART85/XXVII/DESARROLLO_URBANO/06053.pdf</t>
  </si>
  <si>
    <t>S004225</t>
  </si>
  <si>
    <t>CARLOS ANTONIO</t>
  </si>
  <si>
    <t>http://transparencia.comitan.gob.mx/ART85/XXVII/DESARROLLO_URBANO/S004225.pdf</t>
  </si>
  <si>
    <t>http://transparencia.comitan.gob.mx/ART85/XXVII/DESARROLLO_URBANO/06102.pdf</t>
  </si>
  <si>
    <t>S004226</t>
  </si>
  <si>
    <t>JORGE ALEJANDRO</t>
  </si>
  <si>
    <t>http://transparencia.comitan.gob.mx/ART85/XXVII/DESARROLLO_URBANO/S004226.pdf</t>
  </si>
  <si>
    <t>http://transparencia.comitan.gob.mx/ART85/XXVII/DESARROLLO_URBANO/06103.pdf</t>
  </si>
  <si>
    <t>S004227</t>
  </si>
  <si>
    <t>http://transparencia.comitan.gob.mx/ART85/XXVII/DESARROLLO_URBANO/S004227.pdf</t>
  </si>
  <si>
    <t>http://transparencia.comitan.gob.mx/ART85/XXVII/DESARROLLO_URBANO/06106.pdf</t>
  </si>
  <si>
    <t>S004228</t>
  </si>
  <si>
    <t>FRANCISCO IVAN</t>
  </si>
  <si>
    <t>CABALLERO</t>
  </si>
  <si>
    <t>http://transparencia.comitan.gob.mx/ART85/XXVII/DESARROLLO_URBANO/S004228.pdf</t>
  </si>
  <si>
    <t>http://transparencia.comitan.gob.mx/ART85/XXVII/DESARROLLO_URBANO/06072.pdf</t>
  </si>
  <si>
    <t>S004229</t>
  </si>
  <si>
    <t>ALEJANDRA ELIZABET</t>
  </si>
  <si>
    <t>TRUJILLO</t>
  </si>
  <si>
    <t>SALAZAR</t>
  </si>
  <si>
    <t>http://transparencia.comitan.gob.mx/ART85/XXVII/DESARROLLO_URBANO/S004229.pdf</t>
  </si>
  <si>
    <t>http://transparencia.comitan.gob.mx/ART85/XXVII/DESARROLLO_URBANO/06087.pdf</t>
  </si>
  <si>
    <t>S004230</t>
  </si>
  <si>
    <t>LITZY MAYARY</t>
  </si>
  <si>
    <t>http://transparencia.comitan.gob.mx/ART85/XXVII/DESARROLLO_URBANO/S004230.pdf</t>
  </si>
  <si>
    <t>http://transparencia.comitan.gob.mx/ART85/XXVII/DESARROLLO_URBANO/06083.pdf</t>
  </si>
  <si>
    <t>S004231</t>
  </si>
  <si>
    <t>http://transparencia.comitan.gob.mx/ART85/XXVII/DESARROLLO_URBANO/S004231.pdf</t>
  </si>
  <si>
    <t>http://transparencia.comitan.gob.mx/ART85/XXVII/DESARROLLO_URBANO/06078.pdf</t>
  </si>
  <si>
    <t>S004232</t>
  </si>
  <si>
    <t>http://transparencia.comitan.gob.mx/ART85/XXVII/DESARROLLO_URBANO/S004232.pdf</t>
  </si>
  <si>
    <t>http://transparencia.comitan.gob.mx/ART85/XXVII/DESARROLLO_URBANO/06117.pdf</t>
  </si>
  <si>
    <t>S004233</t>
  </si>
  <si>
    <t>EMILIA NAYELI MONSERRAT</t>
  </si>
  <si>
    <t>http://transparencia.comitan.gob.mx/ART85/XXVII/DESARROLLO_URBANO/S004233.pdf</t>
  </si>
  <si>
    <t>http://transparencia.comitan.gob.mx/ART85/XXVII/DESARROLLO_URBANO/06051.pdf</t>
  </si>
  <si>
    <t>S004234</t>
  </si>
  <si>
    <t>ANA LILIA</t>
  </si>
  <si>
    <t>http://transparencia.comitan.gob.mx/ART85/XXVII/DESARROLLO_URBANO/S004234.pdf</t>
  </si>
  <si>
    <t>http://transparencia.comitan.gob.mx/ART85/XXVII/DESARROLLO_URBANO/06063.pdf</t>
  </si>
  <si>
    <t>S004235</t>
  </si>
  <si>
    <t>MARIANO ESAU</t>
  </si>
  <si>
    <t>http://transparencia.comitan.gob.mx/ART85/XXVII/DESARROLLO_URBANO/S004235.pdf</t>
  </si>
  <si>
    <t>http://transparencia.comitan.gob.mx/ART85/XXVII/DESARROLLO_URBANO/06232.pdf</t>
  </si>
  <si>
    <t>S004236</t>
  </si>
  <si>
    <t>CECILIA GRACIELA</t>
  </si>
  <si>
    <t>http://transparencia.comitan.gob.mx/ART85/XXVII/DESARROLLO_URBANO/S004236.pdf</t>
  </si>
  <si>
    <t>http://transparencia.comitan.gob.mx/ART85/XXVII/DESARROLLO_URBANO/06233.pdf</t>
  </si>
  <si>
    <t>S004237</t>
  </si>
  <si>
    <t>http://transparencia.comitan.gob.mx/ART85/XXVII/DESARROLLO_URBANO/S004237.pdf</t>
  </si>
  <si>
    <t>http://transparencia.comitan.gob.mx/ART85/XXVII/DESARROLLO_URBANO/06234.pdf</t>
  </si>
  <si>
    <t>S004238</t>
  </si>
  <si>
    <t>http://transparencia.comitan.gob.mx/ART85/XXVII/DESARROLLO_URBANO/S004238.pdf</t>
  </si>
  <si>
    <t>http://transparencia.comitan.gob.mx/ART85/XXVII/DESARROLLO_URBANO/06235.pdf</t>
  </si>
  <si>
    <t>S004239</t>
  </si>
  <si>
    <t>SOLEDAD</t>
  </si>
  <si>
    <t>http://transparencia.comitan.gob.mx/ART85/XXVII/DESARROLLO_URBANO/S004239.pdf</t>
  </si>
  <si>
    <t>http://transparencia.comitan.gob.mx/ART85/XXVII/DESARROLLO_URBANO/06236.pdf</t>
  </si>
  <si>
    <t>S004240</t>
  </si>
  <si>
    <t>EDUVIN</t>
  </si>
  <si>
    <t>http://transparencia.comitan.gob.mx/ART85/XXVII/DESARROLLO_URBANO/S004240.pdf</t>
  </si>
  <si>
    <t>http://transparencia.comitan.gob.mx/ART85/XXVII/DESARROLLO_URBANO/06314.pdf</t>
  </si>
  <si>
    <t>S004241</t>
  </si>
  <si>
    <t>LUIS ALBERTO</t>
  </si>
  <si>
    <t>http://transparencia.comitan.gob.mx/ART85/XXVII/DESARROLLO_URBANO/S004241.pdf</t>
  </si>
  <si>
    <t>http://transparencia.comitan.gob.mx/ART85/XXVII/DESARROLLO_URBANO/06237.pdf</t>
  </si>
  <si>
    <t>S004242</t>
  </si>
  <si>
    <t>ANA KAREN</t>
  </si>
  <si>
    <t>http://transparencia.comitan.gob.mx/ART85/XXVII/DESARROLLO_URBANO/S004242.pdf</t>
  </si>
  <si>
    <t>http://transparencia.comitan.gob.mx/ART85/XXVII/DESARROLLO_URBANO/06315.pdf</t>
  </si>
  <si>
    <t>S004243</t>
  </si>
  <si>
    <t>REINA DE LA PAZ</t>
  </si>
  <si>
    <t>http://transparencia.comitan.gob.mx/ART85/XXVII/DESARROLLO_URBANO/S004243.pdf</t>
  </si>
  <si>
    <t>http://transparencia.comitan.gob.mx/ART85/XXVII/DESARROLLO_URBANO/06238.pdf</t>
  </si>
  <si>
    <t>S004244</t>
  </si>
  <si>
    <t>CONCEPCION</t>
  </si>
  <si>
    <t>http://transparencia.comitan.gob.mx/ART85/XXVII/DESARROLLO_URBANO/S004244.pdf</t>
  </si>
  <si>
    <t>http://transparencia.comitan.gob.mx/ART85/XXVII/DESARROLLO_URBANO/06250.pdf</t>
  </si>
  <si>
    <t>S004245</t>
  </si>
  <si>
    <t>MARBELLA SALMAI</t>
  </si>
  <si>
    <t>http://transparencia.comitan.gob.mx/ART85/XXVII/DESARROLLO_URBANO/S004245.pdf</t>
  </si>
  <si>
    <t>http://transparencia.comitan.gob.mx/ART85/XXVII/DESARROLLO_URBANO/06249.pdf</t>
  </si>
  <si>
    <t>S004246</t>
  </si>
  <si>
    <t>MARIA CECILIA</t>
  </si>
  <si>
    <t>http://transparencia.comitan.gob.mx/ART85/XXVII/DESARROLLO_URBANO/S004246.pdf</t>
  </si>
  <si>
    <t>http://transparencia.comitan.gob.mx/ART85/XXVII/DESARROLLO_URBANO/06252.pdf</t>
  </si>
  <si>
    <t>S004247</t>
  </si>
  <si>
    <t>BERNI</t>
  </si>
  <si>
    <t>LEON</t>
  </si>
  <si>
    <t>http://transparencia.comitan.gob.mx/ART85/XXVII/DESARROLLO_URBANO/S004247.pdf</t>
  </si>
  <si>
    <t>http://transparencia.comitan.gob.mx/ART85/XXVII/DESARROLLO_URBANO/06253.pdf</t>
  </si>
  <si>
    <t>S004248</t>
  </si>
  <si>
    <t>MARIA DE LOS ANGELES</t>
  </si>
  <si>
    <t>http://transparencia.comitan.gob.mx/ART85/XXVII/DESARROLLO_URBANO/S004248.pdf</t>
  </si>
  <si>
    <t>http://transparencia.comitan.gob.mx/ART85/XXVII/DESARROLLO_URBANO/06254.pdf</t>
  </si>
  <si>
    <t>S004249</t>
  </si>
  <si>
    <t>LEIVA</t>
  </si>
  <si>
    <t>http://transparencia.comitan.gob.mx/ART85/XXVII/DESARROLLO_URBANO/S004249.pdf</t>
  </si>
  <si>
    <t>http://transparencia.comitan.gob.mx/ART85/XXVII/DESARROLLO_URBANO/06255.pdf</t>
  </si>
  <si>
    <t>S004250</t>
  </si>
  <si>
    <t>DE LA TORRE</t>
  </si>
  <si>
    <t>SOLANO</t>
  </si>
  <si>
    <t>http://transparencia.comitan.gob.mx/ART85/XXVII/DESARROLLO_URBANO/S004250.pdf</t>
  </si>
  <si>
    <t>http://transparencia.comitan.gob.mx/ART85/XXVII/DESARROLLO_URBANO/06256.pdf</t>
  </si>
  <si>
    <t>S004251</t>
  </si>
  <si>
    <t>BARTOLOME</t>
  </si>
  <si>
    <t>http://transparencia.comitan.gob.mx/ART85/XXVII/DESARROLLO_URBANO/S004251.pdf</t>
  </si>
  <si>
    <t>http://transparencia.comitan.gob.mx/ART85/XXVII/DESARROLLO_URBANO/06258.pdf</t>
  </si>
  <si>
    <t>S004252</t>
  </si>
  <si>
    <t>ANITA</t>
  </si>
  <si>
    <t>http://transparencia.comitan.gob.mx/ART85/XXVII/DESARROLLO_URBANO/S004252.pdf</t>
  </si>
  <si>
    <t>http://transparencia.comitan.gob.mx/ART85/XXVII/DESARROLLO_URBANO/06292.pdf</t>
  </si>
  <si>
    <t>S004253</t>
  </si>
  <si>
    <t>LUIS ALEJANDRO</t>
  </si>
  <si>
    <t>http://transparencia.comitan.gob.mx/ART85/XXVII/DESARROLLO_URBANO/S004253.pdf</t>
  </si>
  <si>
    <t>http://transparencia.comitan.gob.mx/ART85/XXVII/DESARROLLO_URBANO/06257.pdf</t>
  </si>
  <si>
    <t>S004254</t>
  </si>
  <si>
    <t>MANA ESTELA</t>
  </si>
  <si>
    <t>http://transparencia.comitan.gob.mx/ART85/XXVII/DESARROLLO_URBANO/S004254.pdf</t>
  </si>
  <si>
    <t>http://transparencia.comitan.gob.mx/ART85/XXVII/DESARROLLO_URBANO/06261.pdf</t>
  </si>
  <si>
    <t>S004256</t>
  </si>
  <si>
    <t>BLANCA MAGALI</t>
  </si>
  <si>
    <t>http://transparencia.comitan.gob.mx/ART85/XXVII/DESARROLLO_URBANO/S004256.pdf</t>
  </si>
  <si>
    <t>http://transparencia.comitan.gob.mx/ART85/XXVII/DESARROLLO_URBANO/06281.pdf</t>
  </si>
  <si>
    <t>S004257</t>
  </si>
  <si>
    <t>AUGUSTO</t>
  </si>
  <si>
    <t>http://transparencia.comitan.gob.mx/ART85/XXVII/DESARROLLO_URBANO/S004257.pdf</t>
  </si>
  <si>
    <t>http://transparencia.comitan.gob.mx/ART85/XXVII/DESARROLLO_URBANO/06282.pdf</t>
  </si>
  <si>
    <t>S004258</t>
  </si>
  <si>
    <t>http://transparencia.comitan.gob.mx/ART85/XXVII/DESARROLLO_URBANO/S004258.pdf</t>
  </si>
  <si>
    <t>http://transparencia.comitan.gob.mx/ART85/XXVII/DESARROLLO_URBANO/06283.pdf</t>
  </si>
  <si>
    <t>S004259</t>
  </si>
  <si>
    <t>COXANA</t>
  </si>
  <si>
    <t>http://transparencia.comitan.gob.mx/ART85/XXVII/DESARROLLO_URBANO/S004259.pdf</t>
  </si>
  <si>
    <t>http://transparencia.comitan.gob.mx/ART85/XXVII/DESARROLLO_URBANO/06284.pdf</t>
  </si>
  <si>
    <t>S004260</t>
  </si>
  <si>
    <t>MARGARITA DEL CARMEN</t>
  </si>
  <si>
    <t>DE ARCIA</t>
  </si>
  <si>
    <t>http://transparencia.comitan.gob.mx/ART85/XXVII/DESARROLLO_URBANO/S004260.pdf</t>
  </si>
  <si>
    <t>S004261</t>
  </si>
  <si>
    <t>RAMOS</t>
  </si>
  <si>
    <t>http://transparencia.comitan.gob.mx/ART85/XXVII/DESARROLLO_URBANO/S004261.pdf</t>
  </si>
  <si>
    <t>http://transparencia.comitan.gob.mx/ART85/XXVII/DESARROLLO_URBANO/06123.pdf</t>
  </si>
  <si>
    <t>S004262</t>
  </si>
  <si>
    <t>HUMBERTO</t>
  </si>
  <si>
    <t>http://transparencia.comitan.gob.mx/ART85/XXVII/DESARROLLO_URBANO/S004262.pdf</t>
  </si>
  <si>
    <t>http://transparencia.comitan.gob.mx/ART85/XXVII/DESARROLLO_URBANO/06124.pdf</t>
  </si>
  <si>
    <t>S004263</t>
  </si>
  <si>
    <t>DAMARIS ITZAYANA</t>
  </si>
  <si>
    <t>ALFARO/COPROP</t>
  </si>
  <si>
    <t>http://transparencia.comitan.gob.mx/ART85/XXVII/DESARROLLO_URBANO/S004263.pdf</t>
  </si>
  <si>
    <t>S004264</t>
  </si>
  <si>
    <t>JULIO</t>
  </si>
  <si>
    <t>http://transparencia.comitan.gob.mx/ART85/XXVII/DESARROLLO_URBANO/S004264.pdf</t>
  </si>
  <si>
    <t>http://transparencia.comitan.gob.mx/ART85/XXVII/DESARROLLO_URBANO/06242.pdf</t>
  </si>
  <si>
    <t>S004265</t>
  </si>
  <si>
    <t>MARCELINO</t>
  </si>
  <si>
    <t>http://transparencia.comitan.gob.mx/ART85/XXVII/DESARROLLO_URBANO/S004265.pdf</t>
  </si>
  <si>
    <t>S004266</t>
  </si>
  <si>
    <t>JORGE</t>
  </si>
  <si>
    <t>http://transparencia.comitan.gob.mx/ART85/XXVII/DESARROLLO_URBANO/S004266.pdf</t>
  </si>
  <si>
    <t>S004267</t>
  </si>
  <si>
    <t>EDUARDO DARINEL</t>
  </si>
  <si>
    <t>VELASQUEZ</t>
  </si>
  <si>
    <t>http://transparencia.comitan.gob.mx/ART85/XXVII/DESARROLLO_URBANO/S004267.pdf</t>
  </si>
  <si>
    <t>http://transparencia.comitan.gob.mx/ART85/XXVII/DESARROLLO_URBANO/06347.pdf</t>
  </si>
  <si>
    <t>S004268</t>
  </si>
  <si>
    <t>GERONIMO</t>
  </si>
  <si>
    <t>http://transparencia.comitan.gob.mx/ART85/XXVII/DESARROLLO_URBANO/S004268.pdf</t>
  </si>
  <si>
    <t>S004269</t>
  </si>
  <si>
    <t>VICTORIA ALEJANDRA</t>
  </si>
  <si>
    <t>http://transparencia.comitan.gob.mx/ART85/XXVII/DESARROLLO_URBANO/S004269.pdf</t>
  </si>
  <si>
    <t>http://transparencia.comitan.gob.mx/ART85/XXVII/DESARROLLO_URBANO/06146.pdf</t>
  </si>
  <si>
    <t>S004272</t>
  </si>
  <si>
    <t>CELIA</t>
  </si>
  <si>
    <t>VERDUZCO</t>
  </si>
  <si>
    <t>http://transparencia.comitan.gob.mx/ART85/XXVII/DESARROLLO_URBANO/S004272.pdf</t>
  </si>
  <si>
    <t>S004273</t>
  </si>
  <si>
    <t>ALEJANDRA</t>
  </si>
  <si>
    <t>http://transparencia.comitan.gob.mx/ART85/XXVII/DESARROLLO_URBANO/S004273.pdf</t>
  </si>
  <si>
    <t>S004274</t>
  </si>
  <si>
    <t>ANA ROSY</t>
  </si>
  <si>
    <t>http://transparencia.comitan.gob.mx/ART85/XXVII/DESARROLLO_URBANO/S004274.pdf</t>
  </si>
  <si>
    <t>S004275</t>
  </si>
  <si>
    <t>ARALI</t>
  </si>
  <si>
    <t>http://transparencia.comitan.gob.mx/ART85/XXVII/DESARROLLO_URBANO/S004275.pdf</t>
  </si>
  <si>
    <t>S004276</t>
  </si>
  <si>
    <t>CITLALI GUADALUPE</t>
  </si>
  <si>
    <t>VERA</t>
  </si>
  <si>
    <t>http://transparencia.comitan.gob.mx/ART85/XXVII/DESARROLLO_URBANO/S004276.pdf</t>
  </si>
  <si>
    <t>S004277</t>
  </si>
  <si>
    <t>MARRIA DE LA LUZ GABRIELA</t>
  </si>
  <si>
    <t>http://transparencia.comitan.gob.mx/ART85/XXVII/DESARROLLO_URBANO/S004277.pdf</t>
  </si>
  <si>
    <t>S004278</t>
  </si>
  <si>
    <t>http://transparencia.comitan.gob.mx/ART85/XXVII/DESARROLLO_URBANO/S004278.pdf</t>
  </si>
  <si>
    <t>S004287</t>
  </si>
  <si>
    <t>ESTEFANI DEL ROCIO</t>
  </si>
  <si>
    <t>http://transparencia.comitan.gob.mx/ART85/XXVII/DESARROLLO_URBANO/S004287.pdf</t>
  </si>
  <si>
    <t>http://transparencia.comitan.gob.mx/ART85/XXVII/DESARROLLO_URBANO/06158.pdf</t>
  </si>
  <si>
    <t>S004288</t>
  </si>
  <si>
    <t>ESPERANZA</t>
  </si>
  <si>
    <t>http://transparencia.comitan.gob.mx/ART85/XXVII/DESARROLLO_URBANO/S004288.pdf</t>
  </si>
  <si>
    <t>S004289</t>
  </si>
  <si>
    <t>FLOR DEL CARMEN</t>
  </si>
  <si>
    <t>http://transparencia.comitan.gob.mx/ART85/XXVII/DESARROLLO_URBANO/S004289.pdf</t>
  </si>
  <si>
    <t>S004290</t>
  </si>
  <si>
    <t>CRUZ EUGENIA</t>
  </si>
  <si>
    <t>http://transparencia.comitan.gob.mx/ART85/XXVII/DESARROLLO_URBANO/S004290.pdf</t>
  </si>
  <si>
    <t>S004291</t>
  </si>
  <si>
    <t>ELIACER SAULA</t>
  </si>
  <si>
    <t>http://transparencia.comitan.gob.mx/ART85/XXVII/DESARROLLO_URBANO/S004291.pdf</t>
  </si>
  <si>
    <t>S004293</t>
  </si>
  <si>
    <t>NOE</t>
  </si>
  <si>
    <t>http://transparencia.comitan.gob.mx/ART85/XXVII/DESARROLLO_URBANO/S004293.pdf</t>
  </si>
  <si>
    <t>http://transparencia.comitan.gob.mx/ART85/XXVII/DESARROLLO_URBANO/06172.pdf</t>
  </si>
  <si>
    <t>S004294</t>
  </si>
  <si>
    <t>MARTHA GUADALUPE</t>
  </si>
  <si>
    <t>http://transparencia.comitan.gob.mx/ART85/XXVII/DESARROLLO_URBANO/S004294.pdf</t>
  </si>
  <si>
    <t>http://transparencia.comitan.gob.mx/ART85/XXVII/DESARROLLO_URBANO/06175.pdf</t>
  </si>
  <si>
    <t>S004295</t>
  </si>
  <si>
    <t>http://transparencia.comitan.gob.mx/ART85/XXVII/DESARROLLO_URBANO/S004295.pdf</t>
  </si>
  <si>
    <t>http://transparencia.comitan.gob.mx/ART85/XXVII/DESARROLLO_URBANO/06176.pdf</t>
  </si>
  <si>
    <t>S004296</t>
  </si>
  <si>
    <t>MOISES</t>
  </si>
  <si>
    <t>http://transparencia.comitan.gob.mx/ART85/XXVII/DESARROLLO_URBANO/S004296.pdf</t>
  </si>
  <si>
    <t>S004297</t>
  </si>
  <si>
    <t>http://transparencia.comitan.gob.mx/ART85/XXVII/DESARROLLO_URBANO/S004297.pdf</t>
  </si>
  <si>
    <t>S004298</t>
  </si>
  <si>
    <t>CARMEN CANDELARIA</t>
  </si>
  <si>
    <t>http://transparencia.comitan.gob.mx/ART85/XXVII/DESARROLLO_URBANO/S004298.pdf</t>
  </si>
  <si>
    <t>S004299</t>
  </si>
  <si>
    <t>http://transparencia.comitan.gob.mx/ART85/XXVII/DESARROLLO_URBANO/S004299.pdf</t>
  </si>
  <si>
    <t>S004300</t>
  </si>
  <si>
    <t>WILIBALDO</t>
  </si>
  <si>
    <t>CIFUENTES</t>
  </si>
  <si>
    <t>http://transparencia.comitan.gob.mx/ART85/XXVII/DESARROLLO_URBANO/S004300.pdf</t>
  </si>
  <si>
    <t>S004301</t>
  </si>
  <si>
    <t>MARIAM SUSANA</t>
  </si>
  <si>
    <t>http://transparencia.comitan.gob.mx/ART85/XXVII/DESARROLLO_URBANO/S004301.pdf</t>
  </si>
  <si>
    <t>http://transparencia.comitan.gob.mx/ART85/XXVII/DESARROLLO_URBANO/06159.pdf</t>
  </si>
  <si>
    <t>S004302</t>
  </si>
  <si>
    <t>CRUZ CLARITA</t>
  </si>
  <si>
    <t>http://transparencia.comitan.gob.mx/ART85/XXVII/DESARROLLO_URBANO/S004302.pdf</t>
  </si>
  <si>
    <t>S004303</t>
  </si>
  <si>
    <t>KARLA YESENIA</t>
  </si>
  <si>
    <t>http://transparencia.comitan.gob.mx/ART85/XXVII/DESARROLLO_URBANO/S004303.pdf</t>
  </si>
  <si>
    <t>S004304</t>
  </si>
  <si>
    <t>CECILIA GUADALUPE</t>
  </si>
  <si>
    <t>http://transparencia.comitan.gob.mx/ART85/XXVII/DESARROLLO_URBANO/S004304.pdf</t>
  </si>
  <si>
    <t>S004305</t>
  </si>
  <si>
    <t>BERSAIN</t>
  </si>
  <si>
    <t>http://transparencia.comitan.gob.mx/ART85/XXVII/DESARROLLO_URBANO/S004305.pdf</t>
  </si>
  <si>
    <t>S004306</t>
  </si>
  <si>
    <t>http://transparencia.comitan.gob.mx/ART85/XXVII/DESARROLLO_URBANO/S004306.pdf</t>
  </si>
  <si>
    <t>S004307</t>
  </si>
  <si>
    <t>LILIANA</t>
  </si>
  <si>
    <t>http://transparencia.comitan.gob.mx/ART85/XXVII/DESARROLLO_URBANO/S004307.pdf</t>
  </si>
  <si>
    <t>http://transparencia.comitan.gob.mx/ART85/XXVII/DESARROLLO_URBANO/06173.pdf</t>
  </si>
  <si>
    <t>S004308</t>
  </si>
  <si>
    <t>ELOIDINA</t>
  </si>
  <si>
    <t>RUEDAS</t>
  </si>
  <si>
    <t>http://transparencia.comitan.gob.mx/ART85/XXVII/DESARROLLO_URBANO/S004308.pdf</t>
  </si>
  <si>
    <t>S004309</t>
  </si>
  <si>
    <t>JOSE RAUL</t>
  </si>
  <si>
    <t>ARROYO</t>
  </si>
  <si>
    <t>http://transparencia.comitan.gob.mx/ART85/XXVII/DESARROLLO_URBANO/S004309.pdf</t>
  </si>
  <si>
    <t>http://transparencia.comitan.gob.mx/ART85/XXVII/DESARROLLO_URBANO/06180.pdf</t>
  </si>
  <si>
    <t>S004310</t>
  </si>
  <si>
    <t>BLADIMIR JORGE</t>
  </si>
  <si>
    <t>MARROQUIN</t>
  </si>
  <si>
    <t>http://transparencia.comitan.gob.mx/ART85/XXVII/DESARROLLO_URBANO/S004310.pdf</t>
  </si>
  <si>
    <t>http://transparencia.comitan.gob.mx/ART85/XXVII/DESARROLLO_URBANO/06179.pdf</t>
  </si>
  <si>
    <t>S004312</t>
  </si>
  <si>
    <t>http://transparencia.comitan.gob.mx/ART85/XXVII/DESARROLLO_URBANO/S004312.pdf</t>
  </si>
  <si>
    <t>http://transparencia.comitan.gob.mx/ART85/XXVII/DESARROLLO_URBANO/26626.pdf</t>
  </si>
  <si>
    <t>S004313</t>
  </si>
  <si>
    <t>http://transparencia.comitan.gob.mx/ART85/XXVII/DESARROLLO_URBANO/S004313.pdf</t>
  </si>
  <si>
    <t>http://transparencia.comitan.gob.mx/ART85/XXVII/DESARROLLO_URBANO/06156.pdf</t>
  </si>
  <si>
    <t>S004314</t>
  </si>
  <si>
    <t>IVAN FERNANDO</t>
  </si>
  <si>
    <t>http://transparencia.comitan.gob.mx/ART85/XXVII/DESARROLLO_URBANO/S004314.pdf</t>
  </si>
  <si>
    <t>http://transparencia.comitan.gob.mx/ART85/XXVII/DESARROLLO_URBANO/06178.pdf</t>
  </si>
  <si>
    <t>S004315</t>
  </si>
  <si>
    <t>ORBELINA</t>
  </si>
  <si>
    <t>http://transparencia.comitan.gob.mx/ART85/XXVII/DESARROLLO_URBANO/S004315.pdf</t>
  </si>
  <si>
    <t>http://transparencia.comitan.gob.mx/ART85/XXVII/DESARROLLO_URBANO/06177.pdf</t>
  </si>
  <si>
    <t>S004316</t>
  </si>
  <si>
    <t>MIGAIL</t>
  </si>
  <si>
    <t>http://transparencia.comitan.gob.mx/ART85/XXVII/DESARROLLO_URBANO/S004316.pdf</t>
  </si>
  <si>
    <t>http://transparencia.comitan.gob.mx/ART85/XXVII/DESARROLLO_URBANO/06174.pdf</t>
  </si>
  <si>
    <t>S004317</t>
  </si>
  <si>
    <t>IRAN RUBIEL</t>
  </si>
  <si>
    <t>ENCINOS</t>
  </si>
  <si>
    <t>http://transparencia.comitan.gob.mx/ART85/XXVII/DESARROLLO_URBANO/S004317.pdf</t>
  </si>
  <si>
    <t>http://transparencia.comitan.gob.mx/ART85/XXVII/DESARROLLO_URBANO/06181.pdf</t>
  </si>
  <si>
    <t>S004318</t>
  </si>
  <si>
    <t>http://transparencia.comitan.gob.mx/ART85/XXVII/DESARROLLO_URBANO/S004318.pdf</t>
  </si>
  <si>
    <t>http://transparencia.comitan.gob.mx/ART85/XXVII/DESARROLLO_URBANO/06157.pdf</t>
  </si>
  <si>
    <t>S004319</t>
  </si>
  <si>
    <t>ABELARDO</t>
  </si>
  <si>
    <t>OBALLES</t>
  </si>
  <si>
    <t>http://transparencia.comitan.gob.mx/ART85/XXVII/DESARROLLO_URBANO/S004319.pdf</t>
  </si>
  <si>
    <t>http://transparencia.comitan.gob.mx/ART85/XXVII/DESARROLLO_URBANO/06155.pdf</t>
  </si>
  <si>
    <t>S004320</t>
  </si>
  <si>
    <t>NORMA ISELA</t>
  </si>
  <si>
    <t>http://transparencia.comitan.gob.mx/ART85/XXVII/DESARROLLO_URBANO/S004320.pdf</t>
  </si>
  <si>
    <t>http://transparencia.comitan.gob.mx/ART85/XXVII/DESARROLLO_URBANO/06190.pdf</t>
  </si>
  <si>
    <t>S004321</t>
  </si>
  <si>
    <t>ISELA ESTEFANIA</t>
  </si>
  <si>
    <t>TORIJA</t>
  </si>
  <si>
    <t>http://transparencia.comitan.gob.mx/ART85/XXVII/DESARROLLO_URBANO/S004321.pdf</t>
  </si>
  <si>
    <t>http://transparencia.comitan.gob.mx/ART85/XXVII/DESARROLLO_URBANO/06189.pdf</t>
  </si>
  <si>
    <t>S004322</t>
  </si>
  <si>
    <t>IGNACIA</t>
  </si>
  <si>
    <t>http://transparencia.comitan.gob.mx/ART85/XXVII/DESARROLLO_URBANO/S004322.pdf</t>
  </si>
  <si>
    <t>http://transparencia.comitan.gob.mx/ART85/XXVII/DESARROLLO_URBANO/06209.pdf</t>
  </si>
  <si>
    <t>S004323</t>
  </si>
  <si>
    <t>http://transparencia.comitan.gob.mx/ART85/XXVII/DESARROLLO_URBANO/S004323.pdf</t>
  </si>
  <si>
    <t>http://transparencia.comitan.gob.mx/ART85/XXVII/DESARROLLO_URBANO/06207.pdf</t>
  </si>
  <si>
    <t>S004324</t>
  </si>
  <si>
    <t>LUIS FELIPE</t>
  </si>
  <si>
    <t>http://transparencia.comitan.gob.mx/ART85/XXVII/DESARROLLO_URBANO/S004324.pdf</t>
  </si>
  <si>
    <t>http://transparencia.comitan.gob.mx/ART85/XXVII/DESARROLLO_URBANO/06187.pdf</t>
  </si>
  <si>
    <t>S004325</t>
  </si>
  <si>
    <t>GABRIELA</t>
  </si>
  <si>
    <t>http://transparencia.comitan.gob.mx/ART85/XXVII/DESARROLLO_URBANO/S004325.pdf</t>
  </si>
  <si>
    <t>http://transparencia.comitan.gob.mx/ART85/XXVII/DESARROLLO_URBANO/06208.pdf</t>
  </si>
  <si>
    <t>S004326</t>
  </si>
  <si>
    <t>EDGAR FERNANDO</t>
  </si>
  <si>
    <t>http://transparencia.comitan.gob.mx/ART85/XXVII/DESARROLLO_URBANO/S004326.pdf</t>
  </si>
  <si>
    <t>S004327</t>
  </si>
  <si>
    <t>NALLELY GUADALUPE</t>
  </si>
  <si>
    <t>http://transparencia.comitan.gob.mx/ART85/XXVII/DESARROLLO_URBANO/S004327.pdf</t>
  </si>
  <si>
    <t>S004328</t>
  </si>
  <si>
    <t>http://transparencia.comitan.gob.mx/ART85/XXVII/DESARROLLO_URBANO/S004328.pdf</t>
  </si>
  <si>
    <t>S004329</t>
  </si>
  <si>
    <t>NANCY YESENIA</t>
  </si>
  <si>
    <t>NARVAEZ</t>
  </si>
  <si>
    <t>http://transparencia.comitan.gob.mx/ART85/XXVII/DESARROLLO_URBANO/S004329.pdf</t>
  </si>
  <si>
    <t>http://transparencia.comitan.gob.mx/ART85/XXVII/DESARROLLO_URBANO/06197.pdf</t>
  </si>
  <si>
    <t>S004330</t>
  </si>
  <si>
    <t>HUGO CESAR</t>
  </si>
  <si>
    <t>http://transparencia.comitan.gob.mx/ART85/XXVII/DESARROLLO_URBANO/S004330.pdf</t>
  </si>
  <si>
    <t>http://transparencia.comitan.gob.mx/ART85/XXVII/DESARROLLO_URBANO/06196.pdf</t>
  </si>
  <si>
    <t>S004331</t>
  </si>
  <si>
    <t>http://transparencia.comitan.gob.mx/ART85/XXVII/DESARROLLO_URBANO/S004331.pdf</t>
  </si>
  <si>
    <t>http://transparencia.comitan.gob.mx/ART85/XXVII/DESARROLLO_URBANO/06198.pdf</t>
  </si>
  <si>
    <t>S004332</t>
  </si>
  <si>
    <t>CINTHYA</t>
  </si>
  <si>
    <t>http://transparencia.comitan.gob.mx/ART85/XXVII/DESARROLLO_URBANO/S004332.pdf</t>
  </si>
  <si>
    <t>http://transparencia.comitan.gob.mx/ART85/XXVII/DESARROLLO_URBANO/06195.pdf</t>
  </si>
  <si>
    <t>S004333</t>
  </si>
  <si>
    <t>JOSE HUMBERTO</t>
  </si>
  <si>
    <t>http://transparencia.comitan.gob.mx/ART85/XXVII/DESARROLLO_URBANO/S004333.pdf</t>
  </si>
  <si>
    <t>http://transparencia.comitan.gob.mx/ART85/XXVII/DESARROLLO_URBANO/06206.pdf</t>
  </si>
  <si>
    <t>S004334</t>
  </si>
  <si>
    <t>CARMELINO</t>
  </si>
  <si>
    <t>http://transparencia.comitan.gob.mx/ART85/XXVII/DESARROLLO_URBANO/S004334.pdf</t>
  </si>
  <si>
    <t>S004335</t>
  </si>
  <si>
    <t>http://transparencia.comitan.gob.mx/ART85/XXVII/DESARROLLO_URBANO/S004335.pdf</t>
  </si>
  <si>
    <t>S004336</t>
  </si>
  <si>
    <t>MARIA MARBELLA</t>
  </si>
  <si>
    <t>http://transparencia.comitan.gob.mx/ART85/XXVII/DESARROLLO_URBANO/S004336.pdf</t>
  </si>
  <si>
    <t>http://transparencia.comitan.gob.mx/ART85/XXVII/DESARROLLO_URBANO/06364.pdf</t>
  </si>
  <si>
    <t>S004337</t>
  </si>
  <si>
    <t>http://transparencia.comitan.gob.mx/ART85/XXVII/DESARROLLO_URBANO/S004337.pdf</t>
  </si>
  <si>
    <t>http://transparencia.comitan.gob.mx/ART85/XXVII/DESARROLLO_URBANO/06363.pdf</t>
  </si>
  <si>
    <t>S004339</t>
  </si>
  <si>
    <t>LESVIA</t>
  </si>
  <si>
    <t>http://transparencia.comitan.gob.mx/ART85/XXVII/DESARROLLO_URBANO/S004339.pdf</t>
  </si>
  <si>
    <t>http://transparencia.comitan.gob.mx/ART85/XXVII/DESARROLLO_URBANO/06417.pdf</t>
  </si>
  <si>
    <t>S004340</t>
  </si>
  <si>
    <t>http://transparencia.comitan.gob.mx/ART85/XXVII/DESARROLLO_URBANO/S004340.pdf</t>
  </si>
  <si>
    <t>S004341</t>
  </si>
  <si>
    <t>http://transparencia.comitan.gob.mx/ART85/XXVII/DESARROLLO_URBANO/S004341.pdf</t>
  </si>
  <si>
    <t>S004342</t>
  </si>
  <si>
    <t>CARALAMPIA</t>
  </si>
  <si>
    <t>http://transparencia.comitan.gob.mx/ART85/XXVII/DESARROLLO_URBANO/S004342.pdf</t>
  </si>
  <si>
    <t>http://transparencia.comitan.gob.mx/ART85/XXVII/DESARROLLO_URBANO/06340.pdf</t>
  </si>
  <si>
    <t>S004343</t>
  </si>
  <si>
    <t>MIGUEL EDUARDO</t>
  </si>
  <si>
    <t>http://transparencia.comitan.gob.mx/ART85/XXVII/DESARROLLO_URBANO/S004343.pdf</t>
  </si>
  <si>
    <t>S004344</t>
  </si>
  <si>
    <t>DULCE ESPERANZA</t>
  </si>
  <si>
    <t>http://transparencia.comitan.gob.mx/ART85/XXVII/DESARROLLO_URBANO/S004344.pdf</t>
  </si>
  <si>
    <t>S004345</t>
  </si>
  <si>
    <t>ELIAZER</t>
  </si>
  <si>
    <t>http://transparencia.comitan.gob.mx/ART85/XXVII/DESARROLLO_URBANO/S004345.pdf</t>
  </si>
  <si>
    <t>http://transparencia.comitan.gob.mx/ART85/XXVII/DESARROLLO_URBANO/06434.pdf</t>
  </si>
  <si>
    <t>S004346</t>
  </si>
  <si>
    <t>ANTONIO ALEJANDRO</t>
  </si>
  <si>
    <t>AGUEDA</t>
  </si>
  <si>
    <t>http://transparencia.comitan.gob.mx/ART85/XXVII/DESARROLLO_URBANO/S004346.pdf</t>
  </si>
  <si>
    <t>http://transparencia.comitan.gob.mx/ART85/XXVII/DESARROLLO_URBANO/06343.pdf</t>
  </si>
  <si>
    <t>S004347</t>
  </si>
  <si>
    <t>ROBERT ELI</t>
  </si>
  <si>
    <t>CALDERON</t>
  </si>
  <si>
    <t>http://transparencia.comitan.gob.mx/ART85/XXVII/DESARROLLO_URBANO/S004347.pdf</t>
  </si>
  <si>
    <t>http://transparencia.comitan.gob.mx/ART85/XXVII/DESARROLLO_URBANO/06377.pdf</t>
  </si>
  <si>
    <t>S004348</t>
  </si>
  <si>
    <t>http://transparencia.comitan.gob.mx/ART85/XXVII/DESARROLLO_URBANO/S004348.pdf</t>
  </si>
  <si>
    <t>http://transparencia.comitan.gob.mx/ART85/XXVII/DESARROLLO_URBANO/06379.pdf</t>
  </si>
  <si>
    <t>S004349</t>
  </si>
  <si>
    <t>ALICIA</t>
  </si>
  <si>
    <t>http://transparencia.comitan.gob.mx/ART85/XXVII/DESARROLLO_URBANO/S004349.pdf</t>
  </si>
  <si>
    <t>S004350</t>
  </si>
  <si>
    <t>ANA RAQUEL</t>
  </si>
  <si>
    <t>http://transparencia.comitan.gob.mx/ART85/XXVII/DESARROLLO_URBANO/S004350.pdf</t>
  </si>
  <si>
    <t>S004351</t>
  </si>
  <si>
    <t>http://transparencia.comitan.gob.mx/ART85/XXVII/DESARROLLO_URBANO/S004351.pdf</t>
  </si>
  <si>
    <t>S004352</t>
  </si>
  <si>
    <t>http://transparencia.comitan.gob.mx/ART85/XXVII/DESARROLLO_URBANO/S004352.pdf</t>
  </si>
  <si>
    <t>S004353</t>
  </si>
  <si>
    <t>http://transparencia.comitan.gob.mx/ART85/XXVII/DESARROLLO_URBANO/S004353.pdf</t>
  </si>
  <si>
    <t>S004354</t>
  </si>
  <si>
    <t>IRMA</t>
  </si>
  <si>
    <t>http://transparencia.comitan.gob.mx/ART85/XXVII/DESARROLLO_URBANO/S004354.pdf</t>
  </si>
  <si>
    <t>S004355</t>
  </si>
  <si>
    <t>http://transparencia.comitan.gob.mx/ART85/XXVII/DESARROLLO_URBANO/S004355.pdf</t>
  </si>
  <si>
    <t>S004356</t>
  </si>
  <si>
    <t>JOSE DORIAN</t>
  </si>
  <si>
    <t>http://transparencia.comitan.gob.mx/ART85/XXVII/DESARROLLO_URBANO/S004356.pdf</t>
  </si>
  <si>
    <t>S004357</t>
  </si>
  <si>
    <t>DERGI</t>
  </si>
  <si>
    <t>http://transparencia.comitan.gob.mx/ART85/XXVII/DESARROLLO_URBANO/S004357.pdf</t>
  </si>
  <si>
    <t>S004358</t>
  </si>
  <si>
    <t>http://transparencia.comitan.gob.mx/ART85/XXVII/DESARROLLO_URBANO/S004358.pdf</t>
  </si>
  <si>
    <t>S004359</t>
  </si>
  <si>
    <t>FREDY GUADALUPE</t>
  </si>
  <si>
    <t>http://transparencia.comitan.gob.mx/ART85/XXVII/DESARROLLO_URBANO/S004359.pdf</t>
  </si>
  <si>
    <t>S004360</t>
  </si>
  <si>
    <t>http://transparencia.comitan.gob.mx/ART85/XXVII/DESARROLLO_URBANO/S004360.pdf</t>
  </si>
  <si>
    <t>S004361</t>
  </si>
  <si>
    <t>http://transparencia.comitan.gob.mx/ART85/XXVII/DESARROLLO_URBANO/S004361.pdf</t>
  </si>
  <si>
    <t>S004362</t>
  </si>
  <si>
    <t>MEJIA</t>
  </si>
  <si>
    <t>http://transparencia.comitan.gob.mx/ART85/XXVII/DESARROLLO_URBANO/S004362.pdf</t>
  </si>
  <si>
    <t>http://transparencia.comitan.gob.mx/ART85/XXVII/DESARROLLO_URBANO/06337.pdf</t>
  </si>
  <si>
    <t>S004363</t>
  </si>
  <si>
    <t>http://transparencia.comitan.gob.mx/ART85/XXVII/DESARROLLO_URBANO/S004363.pdf</t>
  </si>
  <si>
    <t>http://transparencia.comitan.gob.mx/ART85/XXVII/DESARROLLO_URBANO/06336.pdf</t>
  </si>
  <si>
    <t>S004364</t>
  </si>
  <si>
    <t>http://transparencia.comitan.gob.mx/ART85/XXVII/DESARROLLO_URBANO/S004364.pdf</t>
  </si>
  <si>
    <t>http://transparencia.comitan.gob.mx/ART85/XXVII/DESARROLLO_URBANO/06338.pdf</t>
  </si>
  <si>
    <t>S004372</t>
  </si>
  <si>
    <t>REBECA</t>
  </si>
  <si>
    <t>MURILLO</t>
  </si>
  <si>
    <t>http://transparencia.comitan.gob.mx/ART85/XXVII/DESARROLLO_URBANO/S004372.pdf</t>
  </si>
  <si>
    <t>http://transparencia.comitan.gob.mx/ART85/XXVII/DESARROLLO_URBANO/06331.pdf</t>
  </si>
  <si>
    <t>S004373</t>
  </si>
  <si>
    <t>ERICK BLADIMIR</t>
  </si>
  <si>
    <t>TORRES/COPROP</t>
  </si>
  <si>
    <t>http://transparencia.comitan.gob.mx/ART85/XXVII/DESARROLLO_URBANO/S004373.pdf</t>
  </si>
  <si>
    <t>http://transparencia.comitan.gob.mx/ART85/XXVII/DESARROLLO_URBANO/06327.pdf</t>
  </si>
  <si>
    <t>S004374</t>
  </si>
  <si>
    <t>http://transparencia.comitan.gob.mx/ART85/XXVII/DESARROLLO_URBANO/S004374.pdf</t>
  </si>
  <si>
    <t>http://transparencia.comitan.gob.mx/ART85/XXVII/DESARROLLO_URBANO/06328.pdf</t>
  </si>
  <si>
    <t>S004375</t>
  </si>
  <si>
    <t>GUSTAVO ALEJANDRO</t>
  </si>
  <si>
    <t>http://transparencia.comitan.gob.mx/ART85/XXVII/DESARROLLO_URBANO/S004375.pdf</t>
  </si>
  <si>
    <t>http://transparencia.comitan.gob.mx/ART85/XXVII/DESARROLLO_URBANO/06326.pdf</t>
  </si>
  <si>
    <t>S004376</t>
  </si>
  <si>
    <t>http://transparencia.comitan.gob.mx/ART85/XXVII/DESARROLLO_URBANO/S004376.pdf</t>
  </si>
  <si>
    <t>http://transparencia.comitan.gob.mx/ART85/XXVII/DESARROLLO_URBANO/06324.pdf</t>
  </si>
  <si>
    <t>S004377</t>
  </si>
  <si>
    <t>http://transparencia.comitan.gob.mx/ART85/XXVII/DESARROLLO_URBANO/S004377.pdf</t>
  </si>
  <si>
    <t>http://transparencia.comitan.gob.mx/ART85/XXVII/DESARROLLO_URBANO/06325.pdf</t>
  </si>
  <si>
    <t>S004378</t>
  </si>
  <si>
    <t>http://transparencia.comitan.gob.mx/ART85/XXVII/DESARROLLO_URBANO/S004378.pdf</t>
  </si>
  <si>
    <t>S004379</t>
  </si>
  <si>
    <t>http://transparencia.comitan.gob.mx/ART85/XXVII/DESARROLLO_URBANO/S004379.pdf</t>
  </si>
  <si>
    <t>S004380</t>
  </si>
  <si>
    <t>VILLATORO/COPROP</t>
  </si>
  <si>
    <t>http://transparencia.comitan.gob.mx/ART85/XXVII/DESARROLLO_URBANO/S004380.pdf</t>
  </si>
  <si>
    <t>S004384</t>
  </si>
  <si>
    <t>GALDAMEZ</t>
  </si>
  <si>
    <t>http://transparencia.comitan.gob.mx/ART85/XXVII/DESARROLLO_URBANO/S004384.pdf</t>
  </si>
  <si>
    <t>S004385</t>
  </si>
  <si>
    <t>AIKENCI</t>
  </si>
  <si>
    <t>CAMACHO</t>
  </si>
  <si>
    <t>http://transparencia.comitan.gob.mx/ART85/XXVII/DESARROLLO_URBANO/S004385.pdf</t>
  </si>
  <si>
    <t>http://transparencia.comitan.gob.mx/ART85/XXVII/DESARROLLO_URBANO/06316.pdf</t>
  </si>
  <si>
    <t>S004386</t>
  </si>
  <si>
    <t>http://transparencia.comitan.gob.mx/ART85/XXVII/DESARROLLO_URBANO/S004386.pdf</t>
  </si>
  <si>
    <t>http://transparencia.comitan.gob.mx/ART85/XXVII/DESARROLLO_URBANO/06380.pdf</t>
  </si>
  <si>
    <t>S004387</t>
  </si>
  <si>
    <t>http://transparencia.comitan.gob.mx/ART85/XXVII/DESARROLLO_URBANO/S004387.pdf</t>
  </si>
  <si>
    <t>http://transparencia.comitan.gob.mx/ART85/XXVII/DESARROLLO_URBANO/06385.pdf</t>
  </si>
  <si>
    <t>S004388</t>
  </si>
  <si>
    <t>http://transparencia.comitan.gob.mx/ART85/XXVII/DESARROLLO_URBANO/S004388.pdf</t>
  </si>
  <si>
    <t>http://transparencia.comitan.gob.mx/ART85/XXVII/DESARROLLO_URBANO/06383.pdf</t>
  </si>
  <si>
    <t>S004389</t>
  </si>
  <si>
    <t>http://transparencia.comitan.gob.mx/ART85/XXVII/DESARROLLO_URBANO/S004389.pdf</t>
  </si>
  <si>
    <t>http://transparencia.comitan.gob.mx/ART85/XXVII/DESARROLLO_URBANO/06384.pdf</t>
  </si>
  <si>
    <t>S004390</t>
  </si>
  <si>
    <t>http://transparencia.comitan.gob.mx/ART85/XXVII/DESARROLLO_URBANO/S004390.pdf</t>
  </si>
  <si>
    <t>http://transparencia.comitan.gob.mx/ART85/XXVII/DESARROLLO_URBANO/06382.pdf</t>
  </si>
  <si>
    <t>S004391</t>
  </si>
  <si>
    <t>http://transparencia.comitan.gob.mx/ART85/XXVII/DESARROLLO_URBANO/S004391.pdf</t>
  </si>
  <si>
    <t>http://transparencia.comitan.gob.mx/ART85/XXVII/DESARROLLO_URBANO/06368.pdf</t>
  </si>
  <si>
    <t>S004392</t>
  </si>
  <si>
    <t>http://transparencia.comitan.gob.mx/ART85/XXVII/DESARROLLO_URBANO/S004392.pdf</t>
  </si>
  <si>
    <t>http://transparencia.comitan.gob.mx/ART85/XXVII/DESARROLLO_URBANO/06369.pdf</t>
  </si>
  <si>
    <t>S004393</t>
  </si>
  <si>
    <t>http://transparencia.comitan.gob.mx/ART85/XXVII/DESARROLLO_URBANO/S004393.pdf</t>
  </si>
  <si>
    <t>http://transparencia.comitan.gob.mx/ART85/XXVII/DESARROLLO_URBANO/06370.pdf</t>
  </si>
  <si>
    <t>S004394</t>
  </si>
  <si>
    <t>http://transparencia.comitan.gob.mx/ART85/XXVII/DESARROLLO_URBANO/S004394.pdf</t>
  </si>
  <si>
    <t>http://transparencia.comitan.gob.mx/ART85/XXVII/DESARROLLO_URBANO/06371.pdf</t>
  </si>
  <si>
    <t>S004395</t>
  </si>
  <si>
    <t>http://transparencia.comitan.gob.mx/ART85/XXVII/DESARROLLO_URBANO/S004395.pdf</t>
  </si>
  <si>
    <t>http://transparencia.comitan.gob.mx/ART85/XXVII/DESARROLLO_URBANO/06372.pdf</t>
  </si>
  <si>
    <t>S004396</t>
  </si>
  <si>
    <t>http://transparencia.comitan.gob.mx/ART85/XXVII/DESARROLLO_URBANO/S004396.pdf</t>
  </si>
  <si>
    <t>http://transparencia.comitan.gob.mx/ART85/XXVII/DESARROLLO_URBANO/06373.pdf</t>
  </si>
  <si>
    <t>S004397</t>
  </si>
  <si>
    <t>http://transparencia.comitan.gob.mx/ART85/XXVII/DESARROLLO_URBANO/S004397.pdf</t>
  </si>
  <si>
    <t>http://transparencia.comitan.gob.mx/ART85/XXVII/DESARROLLO_URBANO/06374.pdf</t>
  </si>
  <si>
    <t>S004398</t>
  </si>
  <si>
    <t>http://transparencia.comitan.gob.mx/ART85/XXVII/DESARROLLO_URBANO/S004398.pdf</t>
  </si>
  <si>
    <t>http://transparencia.comitan.gob.mx/ART85/XXVII/DESARROLLO_URBANO/06375..pdf</t>
  </si>
  <si>
    <t>S004399</t>
  </si>
  <si>
    <t>http://transparencia.comitan.gob.mx/ART85/XXVII/DESARROLLO_URBANO/S004399.pdf</t>
  </si>
  <si>
    <t>http://transparencia.comitan.gob.mx/ART85/XXVII/DESARROLLO_URBANO/06376.pdf</t>
  </si>
  <si>
    <t>S004400</t>
  </si>
  <si>
    <t>http://transparencia.comitan.gob.mx/ART85/XXVII/DESARROLLO_URBANO/S004400.pdf</t>
  </si>
  <si>
    <t>http://transparencia.comitan.gob.mx/ART85/XXVII/DESARROLLO_URBANO/06378.pdf</t>
  </si>
  <si>
    <t>S004401</t>
  </si>
  <si>
    <t>http://transparencia.comitan.gob.mx/ART85/XXVII/DESARROLLO_URBANO/S004401.pdf</t>
  </si>
  <si>
    <t>http://transparencia.comitan.gob.mx/ART85/XXVII/DESARROLLO_URBANO/06287.pdf</t>
  </si>
  <si>
    <t>S004402</t>
  </si>
  <si>
    <t>CRUZ SANTA</t>
  </si>
  <si>
    <t>http://transparencia.comitan.gob.mx/ART85/XXVII/DESARROLLO_URBANO/S004402.pdf</t>
  </si>
  <si>
    <t>http://transparencia.comitan.gob.mx/ART85/XXVII/DESARROLLO_URBANO/06288.pdf</t>
  </si>
  <si>
    <t>S004403</t>
  </si>
  <si>
    <t>http://transparencia.comitan.gob.mx/ART85/XXVII/DESARROLLO_URBANO/S004403.pdf</t>
  </si>
  <si>
    <t>http://transparencia.comitan.gob.mx/ART85/XXVII/DESARROLLO_URBANO/06289.pdf</t>
  </si>
  <si>
    <t>S004404</t>
  </si>
  <si>
    <t>MARTIN</t>
  </si>
  <si>
    <t>http://transparencia.comitan.gob.mx/ART85/XXVII/DESARROLLO_URBANO/S004404.pdf</t>
  </si>
  <si>
    <t>http://transparencia.comitan.gob.mx/ART85/XXVII/DESARROLLO_URBANO/06290.pdf</t>
  </si>
  <si>
    <t>S004405</t>
  </si>
  <si>
    <t>http://transparencia.comitan.gob.mx/ART85/XXVII/DESARROLLO_URBANO/S004405.pdf</t>
  </si>
  <si>
    <t>http://transparencia.comitan.gob.mx/ART85/XXVII/DESARROLLO_URBANO/06291.pdf</t>
  </si>
  <si>
    <t>S004406</t>
  </si>
  <si>
    <t>BERENISSE</t>
  </si>
  <si>
    <t>http://transparencia.comitan.gob.mx/ART85/XXVII/DESARROLLO_URBANO/S004406.pdf</t>
  </si>
  <si>
    <t>http://transparencia.comitan.gob.mx/ART85/XXVII/DESARROLLO_URBANO/06366.pdf</t>
  </si>
  <si>
    <t>S004407</t>
  </si>
  <si>
    <t>NEPTALI</t>
  </si>
  <si>
    <t>http://transparencia.comitan.gob.mx/ART85/XXVII/DESARROLLO_URBANO/S004407.pdf</t>
  </si>
  <si>
    <t>http://transparencia.comitan.gob.mx/ART85/XXVII/DESARROLLO_URBANO/06297.pdf</t>
  </si>
  <si>
    <t>S004408</t>
  </si>
  <si>
    <t>http://transparencia.comitan.gob.mx/ART85/XXVII/DESARROLLO_URBANO/S004408.pdf</t>
  </si>
  <si>
    <t>http://transparencia.comitan.gob.mx/ART85/XXVII/DESARROLLO_URBANO/06298.pdf</t>
  </si>
  <si>
    <t>S004409</t>
  </si>
  <si>
    <t>http://transparencia.comitan.gob.mx/ART85/XXVII/DESARROLLO_URBANO/S004409.pdf</t>
  </si>
  <si>
    <t>http://transparencia.comitan.gob.mx/ART85/XXVII/DESARROLLO_URBANO/06299.pdf</t>
  </si>
  <si>
    <t>S004410</t>
  </si>
  <si>
    <t>MARIA LUZ</t>
  </si>
  <si>
    <t>http://transparencia.comitan.gob.mx/ART85/XXVII/DESARROLLO_URBANO/S004410.pdf</t>
  </si>
  <si>
    <t>http://transparencia.comitan.gob.mx/ART85/XXVII/DESARROLLO_URBANO/06300.pdf</t>
  </si>
  <si>
    <t>S004411</t>
  </si>
  <si>
    <t>AMABLE</t>
  </si>
  <si>
    <t>http://transparencia.comitan.gob.mx/ART85/XXVII/DESARROLLO_URBANO/S004411.pdf</t>
  </si>
  <si>
    <t>http://transparencia.comitan.gob.mx/ART85/XXVII/DESARROLLO_URBANO/06304.pdf</t>
  </si>
  <si>
    <t>S004412</t>
  </si>
  <si>
    <t>BEATRIZ</t>
  </si>
  <si>
    <t>http://transparencia.comitan.gob.mx/ART85/XXVII/DESARROLLO_URBANO/S004412.pdf</t>
  </si>
  <si>
    <t>http://transparencia.comitan.gob.mx/ART85/XXVII/DESARROLLO_URBANO/06301.pdf</t>
  </si>
  <si>
    <t>S004413</t>
  </si>
  <si>
    <t>LUCILA AURENTINA</t>
  </si>
  <si>
    <t>http://transparencia.comitan.gob.mx/ART85/XXVII/DESARROLLO_URBANO/S004413.pdf</t>
  </si>
  <si>
    <t>http://transparencia.comitan.gob.mx/ART85/XXVII/DESARROLLO_URBANO/06305.pdf</t>
  </si>
  <si>
    <t>S004414</t>
  </si>
  <si>
    <t>http://transparencia.comitan.gob.mx/ART85/XXVII/DESARROLLO_URBANO/S004414.pdf</t>
  </si>
  <si>
    <t>S004415</t>
  </si>
  <si>
    <t>ESTEBAN</t>
  </si>
  <si>
    <t>http://transparencia.comitan.gob.mx/ART85/XXVII/DESARROLLO_URBANO/S004415.pdf</t>
  </si>
  <si>
    <t>http://transparencia.comitan.gob.mx/ART85/XXVII/DESARROLLO_URBANO/06307.pdf</t>
  </si>
  <si>
    <t>S004416</t>
  </si>
  <si>
    <t>http://transparencia.comitan.gob.mx/ART85/XXVII/DESARROLLO_URBANO/S004416.pdf</t>
  </si>
  <si>
    <t>http://transparencia.comitan.gob.mx/ART85/XXVII/DESARROLLO_URBANO/06248.pdf</t>
  </si>
  <si>
    <t>S004417</t>
  </si>
  <si>
    <t>ARANSI MERARI</t>
  </si>
  <si>
    <t>http://transparencia.comitan.gob.mx/ART85/XXVII/DESARROLLO_URBANO/S004417.pdf</t>
  </si>
  <si>
    <t>http://transparencia.comitan.gob.mx/ART85/XXVII/DESARROLLO_URBANO/06308.pdf</t>
  </si>
  <si>
    <t>S004419</t>
  </si>
  <si>
    <t>http://transparencia.comitan.gob.mx/ART85/XXVII/DESARROLLO_URBANO/S004419.pdf</t>
  </si>
  <si>
    <t>S004420</t>
  </si>
  <si>
    <t>MARCOS IVAN</t>
  </si>
  <si>
    <t>http://transparencia.comitan.gob.mx/ART85/XXVII/DESARROLLO_URBANO/S004420.pdf</t>
  </si>
  <si>
    <t>http://transparencia.comitan.gob.mx/ART85/XXVII/DESARROLLO_URBANO/06262.pdf</t>
  </si>
  <si>
    <t>S004421</t>
  </si>
  <si>
    <t>MARIA MARLENE</t>
  </si>
  <si>
    <t>http://transparencia.comitan.gob.mx/ART85/XXVII/DESARROLLO_URBANO/S004421.pdf</t>
  </si>
  <si>
    <t>http://transparencia.comitan.gob.mx/ART85/XXVII/DESARROLLO_URBANO/06263.pdf</t>
  </si>
  <si>
    <t>S004422</t>
  </si>
  <si>
    <t>FRANCISCO JOSAFAT</t>
  </si>
  <si>
    <t>http://transparencia.comitan.gob.mx/ART85/XXVII/DESARROLLO_URBANO/S004422.pdf</t>
  </si>
  <si>
    <t>http://transparencia.comitan.gob.mx/ART85/XXVII/DESARROLLO_URBANO/06264.pdf</t>
  </si>
  <si>
    <t>S004423</t>
  </si>
  <si>
    <t>MARILU</t>
  </si>
  <si>
    <t>http://transparencia.comitan.gob.mx/ART85/XXVII/DESARROLLO_URBANO/S004423.pdf</t>
  </si>
  <si>
    <t>http://transparencia.comitan.gob.mx/ART85/XXVII/DESARROLLO_URBANO/06265.pdf</t>
  </si>
  <si>
    <t>S004424</t>
  </si>
  <si>
    <t xml:space="preserve">SEBASTIAN </t>
  </si>
  <si>
    <t>http://transparencia.comitan.gob.mx/ART85/XXVII/DESARROLLO_URBANO/S004424.pdf</t>
  </si>
  <si>
    <t>http://transparencia.comitan.gob.mx/ART85/XXVII/DESARROLLO_URBANO/06266.pdf</t>
  </si>
  <si>
    <t>S004425</t>
  </si>
  <si>
    <t>NELCI MARLENE</t>
  </si>
  <si>
    <t>http://transparencia.comitan.gob.mx/ART85/XXVII/DESARROLLO_URBANO/S004425.pdf</t>
  </si>
  <si>
    <t>http://transparencia.comitan.gob.mx/ART85/XXVII/DESARROLLO_URBANO/06267.pdf</t>
  </si>
  <si>
    <t>S004426</t>
  </si>
  <si>
    <t>MARCO ANTONIO</t>
  </si>
  <si>
    <t>http://transparencia.comitan.gob.mx/ART85/XXVII/DESARROLLO_URBANO/S004426.pdf</t>
  </si>
  <si>
    <t>http://transparencia.comitan.gob.mx/ART85/XXVII/DESARROLLO_URBANO/06268.pdf</t>
  </si>
  <si>
    <t>S004427</t>
  </si>
  <si>
    <t>RICARDO ANGEL</t>
  </si>
  <si>
    <t>http://transparencia.comitan.gob.mx/ART85/XXVII/DESARROLLO_URBANO/S004427.pdf</t>
  </si>
  <si>
    <t>http://transparencia.comitan.gob.mx/ART85/XXVII/DESARROLLO_URBANO/06269.pdf</t>
  </si>
  <si>
    <t>S004428</t>
  </si>
  <si>
    <t>http://transparencia.comitan.gob.mx/ART85/XXVII/DESARROLLO_URBANO/S004428.pdf</t>
  </si>
  <si>
    <t>http://transparencia.comitan.gob.mx/ART85/XXVII/DESARROLLO_URBANO/06270.pdf</t>
  </si>
  <si>
    <t>S004429</t>
  </si>
  <si>
    <t>EMERITO</t>
  </si>
  <si>
    <t>VASQUEZ</t>
  </si>
  <si>
    <t>http://transparencia.comitan.gob.mx/ART85/XXVII/DESARROLLO_URBANO/S004429.pdf</t>
  </si>
  <si>
    <t>http://transparencia.comitan.gob.mx/ART85/XXVII/DESARROLLO_URBANO/06271.pdf</t>
  </si>
  <si>
    <t>S004430</t>
  </si>
  <si>
    <t>http://transparencia.comitan.gob.mx/ART85/XXVII/DESARROLLO_URBANO/S004430.pdf</t>
  </si>
  <si>
    <t>http://transparencia.comitan.gob.mx/ART85/XXVII/DESARROLLO_URBANO/06272.pdf</t>
  </si>
  <si>
    <t>S004431</t>
  </si>
  <si>
    <t>YADIRA</t>
  </si>
  <si>
    <t>http://transparencia.comitan.gob.mx/ART85/XXVII/DESARROLLO_URBANO/S004431.pdf</t>
  </si>
  <si>
    <t>http://transparencia.comitan.gob.mx/ART85/XXVII/DESARROLLO_URBANO/06273.pdf</t>
  </si>
  <si>
    <t>S004432</t>
  </si>
  <si>
    <t>MARIA ANTONIA</t>
  </si>
  <si>
    <t>http://transparencia.comitan.gob.mx/ART85/XXVII/DESARROLLO_URBANO/S004432.pdf</t>
  </si>
  <si>
    <t>http://transparencia.comitan.gob.mx/ART85/XXVII/DESARROLLO_URBANO/06274.pdf</t>
  </si>
  <si>
    <t>S004433</t>
  </si>
  <si>
    <t>ADEMIA TEODULA</t>
  </si>
  <si>
    <t>http://transparencia.comitan.gob.mx/ART85/XXVII/DESARROLLO_URBANO/S004433.pdf</t>
  </si>
  <si>
    <t>http://transparencia.comitan.gob.mx/ART85/XXVII/DESARROLLO_URBANO/06275.pdf</t>
  </si>
  <si>
    <t>S004434</t>
  </si>
  <si>
    <t>http://transparencia.comitan.gob.mx/ART85/XXVII/DESARROLLO_URBANO/S004434.pdf</t>
  </si>
  <si>
    <t>http://transparencia.comitan.gob.mx/ART85/XXVII/DESARROLLO_URBANO/06276.pdf</t>
  </si>
  <si>
    <t>S004435</t>
  </si>
  <si>
    <t>SAYURI JARIN</t>
  </si>
  <si>
    <t>http://transparencia.comitan.gob.mx/ART85/XXVII/DESARROLLO_URBANO/S004435.pdf</t>
  </si>
  <si>
    <t>http://transparencia.comitan.gob.mx/ART85/XXVII/DESARROLLO_URBANO/06279.pdf</t>
  </si>
  <si>
    <t>S004436</t>
  </si>
  <si>
    <t>AMADO</t>
  </si>
  <si>
    <t>http://transparencia.comitan.gob.mx/ART85/XXVII/DESARROLLO_URBANO/S004436.pdf</t>
  </si>
  <si>
    <t>http://transparencia.comitan.gob.mx/ART85/XXVII/DESARROLLO_URBANO/06286.pdf</t>
  </si>
  <si>
    <t>S004438</t>
  </si>
  <si>
    <t>VICTOR MANUEL</t>
  </si>
  <si>
    <t>LAZARO</t>
  </si>
  <si>
    <t>http://transparencia.comitan.gob.mx/ART85/XXVII/DESARROLLO_URBANO/S004438.pdf</t>
  </si>
  <si>
    <t>http://transparencia.comitan.gob.mx/ART85/XXVII/DESARROLLO_URBANO/06285.pdf</t>
  </si>
  <si>
    <t>S004439</t>
  </si>
  <si>
    <t>MATEO</t>
  </si>
  <si>
    <t>http://transparencia.comitan.gob.mx/ART85/XXVII/DESARROLLO_URBANO/S004439.pdf</t>
  </si>
  <si>
    <t>http://transparencia.comitan.gob.mx/ART85/XXVII/DESARROLLO_URBANO/06280.pdf</t>
  </si>
  <si>
    <t>S004440</t>
  </si>
  <si>
    <t>SOSA</t>
  </si>
  <si>
    <t>http://transparencia.comitan.gob.mx/ART85/XXVII/DESARROLLO_URBANO/S004440.pdf</t>
  </si>
  <si>
    <t>http://transparencia.comitan.gob.mx/ART85/XXVII/DESARROLLO_URBANO/06310.pdf</t>
  </si>
  <si>
    <t>S004441</t>
  </si>
  <si>
    <t>http://transparencia.comitan.gob.mx/ART85/XXVII/DESARROLLO_URBANO/S004441.pdf</t>
  </si>
  <si>
    <t>http://transparencia.comitan.gob.mx/ART85/XXVII/DESARROLLO_URBANO/06311.pdf</t>
  </si>
  <si>
    <t>S004442</t>
  </si>
  <si>
    <t>PAOLA</t>
  </si>
  <si>
    <t>http://transparencia.comitan.gob.mx/ART85/XXVII/DESARROLLO_URBANO/S004442.pdf</t>
  </si>
  <si>
    <t>http://transparencia.comitan.gob.mx/ART85/XXVII/DESARROLLO_URBANO/06312.pdf</t>
  </si>
  <si>
    <t>S004443</t>
  </si>
  <si>
    <t>http://transparencia.comitan.gob.mx/ART85/XXVII/DESARROLLO_URBANO/S004443.pdf</t>
  </si>
  <si>
    <t>http://transparencia.comitan.gob.mx/ART85/XXVII/DESARROLLO_URBANO/06313.pdf</t>
  </si>
  <si>
    <t>S004453</t>
  </si>
  <si>
    <t>http://transparencia.comitan.gob.mx/ART85/XXVII/DESARROLLO_URBANO/S004453.pdf</t>
  </si>
  <si>
    <t>http://transparencia.comitan.gob.mx/ART85/XXVII/DESARROLLO_URBANO/06538.pdf</t>
  </si>
  <si>
    <t>S004459</t>
  </si>
  <si>
    <t>MARIO ALFREDO</t>
  </si>
  <si>
    <t>http://transparencia.comitan.gob.mx/ART85/XXVII/DESARROLLO_URBANO/S004459.pdf</t>
  </si>
  <si>
    <t>S004460</t>
  </si>
  <si>
    <t>ESMERALDA GUADALUPE</t>
  </si>
  <si>
    <t>ROMERO</t>
  </si>
  <si>
    <t>http://transparencia.comitan.gob.mx/ART85/XXVII/DESARROLLO_URBANO/S004460.pdf</t>
  </si>
  <si>
    <t>http://transparencia.comitan.gob.mx/ART85/XXVII/DESARROLLO_URBANO/06531.pdf</t>
  </si>
  <si>
    <t>S004490</t>
  </si>
  <si>
    <t>INOCENTE</t>
  </si>
  <si>
    <t>TOALA</t>
  </si>
  <si>
    <t>SAMAYOA</t>
  </si>
  <si>
    <t>http://transparencia.comitan.gob.mx/ART85/XXVII/DESARROLLO_URBANO/S004490.pdf</t>
  </si>
  <si>
    <t>http://transparencia.comitan.gob.mx/ART85/XXVII/DESARROLLO_URBANO/06555.pdf</t>
  </si>
  <si>
    <t>S004501</t>
  </si>
  <si>
    <t>http://transparencia.comitan.gob.mx/ART85/XXVII/DESARROLLO_URBANO/S004501.pdf</t>
  </si>
  <si>
    <t>http://transparencia.comitan.gob.mx/ART85/XXVII/DESARROLLO_URBANO/06381.pdf</t>
  </si>
  <si>
    <t>S004502</t>
  </si>
  <si>
    <t>http://transparencia.comitan.gob.mx/ART85/XXVII/DESARROLLO_URBANO/S004502.pdf</t>
  </si>
  <si>
    <t>http://transparencia.comitan.gob.mx/ART85/XXVII/DESARROLLO_URBANO/06386.pdf</t>
  </si>
  <si>
    <t>S004503</t>
  </si>
  <si>
    <t>http://transparencia.comitan.gob.mx/ART85/XXVII/DESARROLLO_URBANO/S004503.pdf</t>
  </si>
  <si>
    <t>http://transparencia.comitan.gob.mx/ART85/XXVII/DESARROLLO_URBANO/06387.pdf</t>
  </si>
  <si>
    <t>S004504</t>
  </si>
  <si>
    <t>http://transparencia.comitan.gob.mx/ART85/XXVII/DESARROLLO_URBANO/S004504.pdf</t>
  </si>
  <si>
    <t>http://transparencia.comitan.gob.mx/ART85/XXVII/DESARROLLO_URBANO/06388.pdf</t>
  </si>
  <si>
    <t>S004505</t>
  </si>
  <si>
    <t>http://transparencia.comitan.gob.mx/ART85/XXVII/DESARROLLO_URBANO/S004505.pdf</t>
  </si>
  <si>
    <t>http://transparencia.comitan.gob.mx/ART85/XXVII/DESARROLLO_URBANO/06389.pdf</t>
  </si>
  <si>
    <t>S004506</t>
  </si>
  <si>
    <t>MARIA ESTHER</t>
  </si>
  <si>
    <t>MATA</t>
  </si>
  <si>
    <t>http://transparencia.comitan.gob.mx/ART85/XXVII/DESARROLLO_URBANO/S004506.pdf</t>
  </si>
  <si>
    <t>http://transparencia.comitan.gob.mx/ART85/XXVII/DESARROLLO_URBANO/26631.pdf</t>
  </si>
  <si>
    <t>S004507</t>
  </si>
  <si>
    <t>MARIA SOLEDAD</t>
  </si>
  <si>
    <t>NOYOLA</t>
  </si>
  <si>
    <t>http://transparencia.comitan.gob.mx/ART85/XXVII/DESARROLLO_URBANO/S004507.pdf</t>
  </si>
  <si>
    <t>http://transparencia.comitan.gob.mx/ART85/XXVII/DESARROLLO_URBANO/26632.pdf</t>
  </si>
  <si>
    <t>S004508</t>
  </si>
  <si>
    <t>GUADALUPE DEL CARMEN</t>
  </si>
  <si>
    <t>http://transparencia.comitan.gob.mx/ART85/XXVII/DESARROLLO_URBANO/S004508.pdf</t>
  </si>
  <si>
    <t>S004509</t>
  </si>
  <si>
    <t>LESLIE MARITZA</t>
  </si>
  <si>
    <t>AXPUAC</t>
  </si>
  <si>
    <t>http://transparencia.comitan.gob.mx/ART85/XXVII/DESARROLLO_URBANO/S004509.pdf</t>
  </si>
  <si>
    <t>http://transparencia.comitan.gob.mx/ART85/XXVII/DESARROLLO_URBANO/26629.pdf</t>
  </si>
  <si>
    <t>S004510</t>
  </si>
  <si>
    <t>http://transparencia.comitan.gob.mx/ART85/XXVII/DESARROLLO_URBANO/S004510.pdf</t>
  </si>
  <si>
    <t>S004511</t>
  </si>
  <si>
    <t>http://transparencia.comitan.gob.mx/ART85/XXVII/DESARROLLO_URBANO/S004511.pdf</t>
  </si>
  <si>
    <t>S004512</t>
  </si>
  <si>
    <t>http://transparencia.comitan.gob.mx/ART85/XXVII/DESARROLLO_URBANO/S004512.pdf</t>
  </si>
  <si>
    <t>S004513</t>
  </si>
  <si>
    <t>http://transparencia.comitan.gob.mx/ART85/XXVII/DESARROLLO_URBANO/S004513.pdf</t>
  </si>
  <si>
    <t>S004514</t>
  </si>
  <si>
    <t>http://transparencia.comitan.gob.mx/ART85/XXVII/DESARROLLO_URBANO/S004514.pdf</t>
  </si>
  <si>
    <t>S004515</t>
  </si>
  <si>
    <t>http://transparencia.comitan.gob.mx/ART85/XXVII/DESARROLLO_URBANO/S004515.pdf</t>
  </si>
  <si>
    <t>S004516</t>
  </si>
  <si>
    <t>http://transparencia.comitan.gob.mx/ART85/XXVII/DESARROLLO_URBANO/S004516.pdf</t>
  </si>
  <si>
    <t>S004517</t>
  </si>
  <si>
    <t>http://transparencia.comitan.gob.mx/ART85/XXVII/DESARROLLO_URBANO/S004517.pdf</t>
  </si>
  <si>
    <t>S004518</t>
  </si>
  <si>
    <t>http://transparencia.comitan.gob.mx/ART85/XXVII/DESARROLLO_URBANO/S004518.pdf</t>
  </si>
  <si>
    <t>S004519</t>
  </si>
  <si>
    <t>http://transparencia.comitan.gob.mx/ART85/XXVII/DESARROLLO_URBANO/S004519.pdf</t>
  </si>
  <si>
    <t>S004520</t>
  </si>
  <si>
    <t>MARIA HARUMI</t>
  </si>
  <si>
    <t>YOMOGUITA</t>
  </si>
  <si>
    <t>http://transparencia.comitan.gob.mx/ART85/XXVII/DESARROLLO_URBANO/S004520.pdf</t>
  </si>
  <si>
    <t>http://transparencia.comitan.gob.mx/ART85/XXVII/DESARROLLO_URBANO/06350.pdf</t>
  </si>
  <si>
    <t>S004521</t>
  </si>
  <si>
    <t>http://transparencia.comitan.gob.mx/ART85/XXVII/DESARROLLO_URBANO/S004521.pdf</t>
  </si>
  <si>
    <t>S004522</t>
  </si>
  <si>
    <t>http://transparencia.comitan.gob.mx/ART85/XXVII/DESARROLLO_URBANO/S004522.pdf</t>
  </si>
  <si>
    <t>S004523</t>
  </si>
  <si>
    <t>BLANCA ESTELA</t>
  </si>
  <si>
    <t>http://transparencia.comitan.gob.mx/ART85/XXVII/DESARROLLO_URBANO/S004523.pdf</t>
  </si>
  <si>
    <t>http://transparencia.comitan.gob.mx/ART85/XXVII/DESARROLLO_URBANO/02522.pdf</t>
  </si>
  <si>
    <t>S004524</t>
  </si>
  <si>
    <t>CRUZ MARINA</t>
  </si>
  <si>
    <t>http://transparencia.comitan.gob.mx/ART85/XXVII/DESARROLLO_URBANO/S004524.pdf</t>
  </si>
  <si>
    <t>S004525</t>
  </si>
  <si>
    <t>FLOR MARIA</t>
  </si>
  <si>
    <t>http://transparencia.comitan.gob.mx/ART85/XXVII/DESARROLLO_URBANO/S004525.pdf</t>
  </si>
  <si>
    <t>S004526</t>
  </si>
  <si>
    <t>DORY</t>
  </si>
  <si>
    <t>BRAVO</t>
  </si>
  <si>
    <t>http://transparencia.comitan.gob.mx/ART85/XXVII/DESARROLLO_URBANO/S004526.pdf</t>
  </si>
  <si>
    <t>http://transparencia.comitan.gob.mx/ART85/XXVII/DESARROLLO_URBANO/06413.pdf</t>
  </si>
  <si>
    <t>S004527</t>
  </si>
  <si>
    <t>http://transparencia.comitan.gob.mx/ART85/XXVII/DESARROLLO_URBANO/S004527.pdf</t>
  </si>
  <si>
    <t>http://transparencia.comitan.gob.mx/ART85/XXVII/DESARROLLO_URBANO/06408.pdf</t>
  </si>
  <si>
    <t>S004528</t>
  </si>
  <si>
    <t>EUGENIO</t>
  </si>
  <si>
    <t>MOGUEL</t>
  </si>
  <si>
    <t>http://transparencia.comitan.gob.mx/ART85/XXVII/DESARROLLO_URBANO/S004528.pdf</t>
  </si>
  <si>
    <t>S004529</t>
  </si>
  <si>
    <t>WALTER DANIEL</t>
  </si>
  <si>
    <t>http://transparencia.comitan.gob.mx/ART85/XXVII/DESARROLLO_URBANO/S004529.pdf</t>
  </si>
  <si>
    <t>S004530</t>
  </si>
  <si>
    <t>GABRIELA AZUCENA</t>
  </si>
  <si>
    <t>http://transparencia.comitan.gob.mx/ART85/XXVII/DESARROLLO_URBANO/S004530.pdf</t>
  </si>
  <si>
    <t>S004531</t>
  </si>
  <si>
    <t>OZUNA</t>
  </si>
  <si>
    <t>http://transparencia.comitan.gob.mx/ART85/XXVII/DESARROLLO_URBANO/S004531.pdf</t>
  </si>
  <si>
    <t>S004532</t>
  </si>
  <si>
    <t>RENE</t>
  </si>
  <si>
    <t>http://transparencia.comitan.gob.mx/ART85/XXVII/DESARROLLO_URBANO/S004532.pdf</t>
  </si>
  <si>
    <t>S004533</t>
  </si>
  <si>
    <t>CHRISTIAN ALLELET</t>
  </si>
  <si>
    <t>http://transparencia.comitan.gob.mx/ART85/XXVII/DESARROLLO_URBANO/S004533.pdf</t>
  </si>
  <si>
    <t>S004535</t>
  </si>
  <si>
    <t>VALERIA ALEJANDRA</t>
  </si>
  <si>
    <t>COLMENARES</t>
  </si>
  <si>
    <t>http://transparencia.comitan.gob.mx/ART85/XXVII/DESARROLLO_URBANO/S004535.pdf</t>
  </si>
  <si>
    <t>S004536</t>
  </si>
  <si>
    <t>ITZEL NICTE</t>
  </si>
  <si>
    <t>http://transparencia.comitan.gob.mx/ART85/XXVII/DESARROLLO_URBANO/S004536.pdf</t>
  </si>
  <si>
    <t>S004537</t>
  </si>
  <si>
    <t>http://transparencia.comitan.gob.mx/ART85/XXVII/DESARROLLO_URBANO/S004537.pdf</t>
  </si>
  <si>
    <t>S004538</t>
  </si>
  <si>
    <t>http://transparencia.comitan.gob.mx/ART85/XXVII/DESARROLLO_URBANO/S004538.pdf</t>
  </si>
  <si>
    <t>S004539</t>
  </si>
  <si>
    <t>EUGENIO ANTONIO</t>
  </si>
  <si>
    <t>http://transparencia.comitan.gob.mx/ART85/XXVII/DESARROLLO_URBANO/S004539.pdf</t>
  </si>
  <si>
    <t>S004540</t>
  </si>
  <si>
    <t>http://transparencia.comitan.gob.mx/ART85/XXVII/DESARROLLO_URBANO/S004540.pdf</t>
  </si>
  <si>
    <t>http://transparencia.comitan.gob.mx/ART85/XXVII/DESARROLLO_URBANO/06422.pdf</t>
  </si>
  <si>
    <t>S004541</t>
  </si>
  <si>
    <t>EMMANUEL</t>
  </si>
  <si>
    <t>http://transparencia.comitan.gob.mx/ART85/XXVII/DESARROLLO_URBANO/S006425.pdf</t>
  </si>
  <si>
    <t>http://transparencia.comitan.gob.mx/ART85/XXVII/DESARROLLO_URBANO/06425.pdf</t>
  </si>
  <si>
    <t>S004542</t>
  </si>
  <si>
    <t>JOSUE PABLO</t>
  </si>
  <si>
    <t>http://transparencia.comitan.gob.mx/ART85/XXVII/DESARROLLO_URBANO/S004542.pdf</t>
  </si>
  <si>
    <t>http://transparencia.comitan.gob.mx/ART85/XXVII/DESARROLLO_URBANO/06423.pdf</t>
  </si>
  <si>
    <t>S004543</t>
  </si>
  <si>
    <t>http://transparencia.comitan.gob.mx/ART85/XXVII/DESARROLLO_URBANO/S004543.pdf</t>
  </si>
  <si>
    <t>http://transparencia.comitan.gob.mx/ART85/XXVII/DESARROLLO_URBANO/06424.pdf</t>
  </si>
  <si>
    <t>S004544</t>
  </si>
  <si>
    <t>AHURORA</t>
  </si>
  <si>
    <t>http://transparencia.comitan.gob.mx/ART85/XXVII/DESARROLLO_URBANO/S004544.pdf</t>
  </si>
  <si>
    <t>S004545</t>
  </si>
  <si>
    <t>http://transparencia.comitan.gob.mx/ART85/XXVII/DESARROLLO_URBANO/S004545.pdf</t>
  </si>
  <si>
    <t>http://transparencia.comitan.gob.mx/ART85/XXVII/DESARROLLO_URBANO/06450.pdf</t>
  </si>
  <si>
    <t>S004546</t>
  </si>
  <si>
    <t>QUIÑONEZ</t>
  </si>
  <si>
    <t>http://transparencia.comitan.gob.mx/ART85/XXVII/DESARROLLO_URBANO/S004546.pdf</t>
  </si>
  <si>
    <t>http://transparencia.comitan.gob.mx/ART85/XXVII/DESARROLLO_URBANO/06419.pdf</t>
  </si>
  <si>
    <t>S004547</t>
  </si>
  <si>
    <t>http://transparencia.comitan.gob.mx/ART85/XXVII/DESARROLLO_URBANO/S004547.pdf</t>
  </si>
  <si>
    <t>S004548</t>
  </si>
  <si>
    <t>http://transparencia.comitan.gob.mx/ART85/XXVII/DESARROLLO_URBANO/S004548.pdf</t>
  </si>
  <si>
    <t>S004549</t>
  </si>
  <si>
    <t>http://transparencia.comitan.gob.mx/ART85/XXVII/DESARROLLO_URBANO/S004549.pdf</t>
  </si>
  <si>
    <t>S004550</t>
  </si>
  <si>
    <t>MERCEDES DE MARIA</t>
  </si>
  <si>
    <t>http://transparencia.comitan.gob.mx/ART85/XXVII/DESARROLLO_URBANO/S004550.pdf</t>
  </si>
  <si>
    <t>S004551</t>
  </si>
  <si>
    <t>JESUS ALBERTO</t>
  </si>
  <si>
    <t>CHINO/COPROP</t>
  </si>
  <si>
    <t>http://transparencia.comitan.gob.mx/ART85/XXVII/DESARROLLO_URBANO/S004551.pdf</t>
  </si>
  <si>
    <t>http://transparencia.comitan.gob.mx/ART85/XXVII/DESARROLLO_URBANO/06457.pdf</t>
  </si>
  <si>
    <t>S004552</t>
  </si>
  <si>
    <t>ERASTO</t>
  </si>
  <si>
    <t>http://transparencia.comitan.gob.mx/ART85/XXVII/DESARROLLO_URBANO/S004552.pdf</t>
  </si>
  <si>
    <t>S004553</t>
  </si>
  <si>
    <t>JAIME JUAN PABLO</t>
  </si>
  <si>
    <t>PARDO</t>
  </si>
  <si>
    <t>http://transparencia.comitan.gob.mx/ART85/XXVII/DESARROLLO_URBANO/S004553.pdf</t>
  </si>
  <si>
    <t>S004554</t>
  </si>
  <si>
    <t>http://transparencia.comitan.gob.mx/ART85/XXVII/DESARROLLO_URBANO/S004554.pdf</t>
  </si>
  <si>
    <t>S004555</t>
  </si>
  <si>
    <t>HUGO ANTONIO</t>
  </si>
  <si>
    <t>http://transparencia.comitan.gob.mx/ART85/XXVII/DESARROLLO_URBANO/S004555.pdf</t>
  </si>
  <si>
    <t>http://transparencia.comitan.gob.mx/ART85/XXVII/DESARROLLO_URBANO/06466.pdf</t>
  </si>
  <si>
    <t>S004556</t>
  </si>
  <si>
    <t>JUAN DANIEL</t>
  </si>
  <si>
    <t>http://transparencia.comitan.gob.mx/ART85/XXVII/DESARROLLO_URBANO/S004556.pdf</t>
  </si>
  <si>
    <t>http://transparencia.comitan.gob.mx/ART85/XXVII/DESARROLLO_URBANO/06463.pdf</t>
  </si>
  <si>
    <t>S004557</t>
  </si>
  <si>
    <t>ROBERTO CARLOS</t>
  </si>
  <si>
    <t>http://transparencia.comitan.gob.mx/ART85/XXVII/DESARROLLO_URBANO/S004557.pdf</t>
  </si>
  <si>
    <t>S004558</t>
  </si>
  <si>
    <t>OSCAR ENRIQUE</t>
  </si>
  <si>
    <t>http://transparencia.comitan.gob.mx/ART85/XXVII/DESARROLLO_URBANO/S004558.pdf</t>
  </si>
  <si>
    <t>S004559</t>
  </si>
  <si>
    <t>http://transparencia.comitan.gob.mx/ART85/XXVII/DESARROLLO_URBANO/S004559.pdf</t>
  </si>
  <si>
    <t>http://transparencia.comitan.gob.mx/ART85/XXVII/DESARROLLO_URBANO/06534.pdf</t>
  </si>
  <si>
    <t>S004561</t>
  </si>
  <si>
    <t>http://transparencia.comitan.gob.mx/ART85/XXVII/DESARROLLO_URBANO/S004561.pdf</t>
  </si>
  <si>
    <t>S004562</t>
  </si>
  <si>
    <t>VALERIA</t>
  </si>
  <si>
    <t>ROBLES</t>
  </si>
  <si>
    <t>http://transparencia.comitan.gob.mx/ART85/XXVII/DESARROLLO_URBANO/S004562.pdf</t>
  </si>
  <si>
    <t>S004563</t>
  </si>
  <si>
    <t>NALLELI DEL CARMEN</t>
  </si>
  <si>
    <t>MELGAR</t>
  </si>
  <si>
    <t>http://transparencia.comitan.gob.mx/ART85/XXVII/DESARROLLO_URBANO/S004563.pdf</t>
  </si>
  <si>
    <t>S004564</t>
  </si>
  <si>
    <t>MARIA ANTONIETA</t>
  </si>
  <si>
    <t>http://transparencia.comitan.gob.mx/ART85/XXVII/DESARROLLO_URBANO/S004564.pdf</t>
  </si>
  <si>
    <t>S004565</t>
  </si>
  <si>
    <t>KARLA ELIZABETH</t>
  </si>
  <si>
    <t>MENDOZA</t>
  </si>
  <si>
    <t>http://transparencia.comitan.gob.mx/ART85/XXVII/DESARROLLO_URBANO/S004565.pdf</t>
  </si>
  <si>
    <t>S004566</t>
  </si>
  <si>
    <t>http://transparencia.comitan.gob.mx/ART85/XXVII/DESARROLLO_URBANO/S004566.pdf</t>
  </si>
  <si>
    <t>S004567</t>
  </si>
  <si>
    <t>http://transparencia.comitan.gob.mx/ART85/XXVII/DESARROLLO_URBANO/S004567.pdf</t>
  </si>
  <si>
    <t>S004569</t>
  </si>
  <si>
    <t>CRISANTINA</t>
  </si>
  <si>
    <t>http://transparencia.comitan.gob.mx/ART85/XXVII/DESARROLLO_URBANO/S004569.pdf</t>
  </si>
  <si>
    <t>http://transparencia.comitan.gob.mx/ART85/XXVII/DESARROLLO_URBANO/06435.pdf</t>
  </si>
  <si>
    <t>S004570</t>
  </si>
  <si>
    <t>http://transparencia.comitan.gob.mx/ART85/XXVII/DESARROLLO_URBANO/S004570.pdf</t>
  </si>
  <si>
    <t>S004571</t>
  </si>
  <si>
    <t>S004572</t>
  </si>
  <si>
    <t>http://transparencia.comitan.gob.mx/ART85/XXVII/DESARROLLO_URBANO/S004572.pdf</t>
  </si>
  <si>
    <t>S004573</t>
  </si>
  <si>
    <t>http://transparencia.comitan.gob.mx/ART85/XXVII/DESARROLLO_URBANO/S004573.pdf</t>
  </si>
  <si>
    <t>S004574</t>
  </si>
  <si>
    <t>http://transparencia.comitan.gob.mx/ART85/XXVII/DESARROLLO_URBANO/S004574.pdf</t>
  </si>
  <si>
    <t>S004575</t>
  </si>
  <si>
    <t>http://transparencia.comitan.gob.mx/ART85/XXVII/DESARROLLO_URBANO/S004575.pdf</t>
  </si>
  <si>
    <t>S004576</t>
  </si>
  <si>
    <t>http://transparencia.comitan.gob.mx/ART85/XXVII/DESARROLLO_URBANO/S004576.pdf</t>
  </si>
  <si>
    <t>S004577</t>
  </si>
  <si>
    <t>http://transparencia.comitan.gob.mx/ART85/XXVII/DESARROLLO_URBANO/S004577.pdf</t>
  </si>
  <si>
    <t>S004578</t>
  </si>
  <si>
    <t>http://transparencia.comitan.gob.mx/ART85/XXVII/DESARROLLO_URBANO/S004578.pdf</t>
  </si>
  <si>
    <t>S004579</t>
  </si>
  <si>
    <t>http://transparencia.comitan.gob.mx/ART85/XXVII/DESARROLLO_URBANO/S004579.pdf</t>
  </si>
  <si>
    <t>S004580</t>
  </si>
  <si>
    <t>http://transparencia.comitan.gob.mx/ART85/XXVII/DESARROLLO_URBANO/S004580.pdf</t>
  </si>
  <si>
    <t>S004581</t>
  </si>
  <si>
    <t>http://transparencia.comitan.gob.mx/ART85/XXVII/DESARROLLO_URBANO/S004581.pdf</t>
  </si>
  <si>
    <t>S004582</t>
  </si>
  <si>
    <t>http://transparencia.comitan.gob.mx/ART85/XXVII/DESARROLLO_URBANO/S004582.pdf</t>
  </si>
  <si>
    <t>S004583</t>
  </si>
  <si>
    <t>http://transparencia.comitan.gob.mx/ART85/XXVII/DESARROLLO_URBANO/S004583.pdf</t>
  </si>
  <si>
    <t>S004584</t>
  </si>
  <si>
    <t>http://transparencia.comitan.gob.mx/ART85/XXVII/DESARROLLO_URBANO/S004584.pdf</t>
  </si>
  <si>
    <t>S004585</t>
  </si>
  <si>
    <t>http://transparencia.comitan.gob.mx/ART85/XXVII/DESARROLLO_URBANO/S004585.pdf</t>
  </si>
  <si>
    <t>S004586</t>
  </si>
  <si>
    <t>http://transparencia.comitan.gob.mx/ART85/XXVII/DESARROLLO_URBANO/S004586.pdf</t>
  </si>
  <si>
    <t>S004587</t>
  </si>
  <si>
    <t>http://transparencia.comitan.gob.mx/ART85/XXVII/DESARROLLO_URBANO/S004587.pdf</t>
  </si>
  <si>
    <t>S004588</t>
  </si>
  <si>
    <t>BALBINA</t>
  </si>
  <si>
    <t>BENITEZ</t>
  </si>
  <si>
    <t>http://transparencia.comitan.gob.mx/ART85/XXVII/DESARROLLO_URBANO/S004588.pdf</t>
  </si>
  <si>
    <t>S004589</t>
  </si>
  <si>
    <t>http://transparencia.comitan.gob.mx/ART85/XXVII/DESARROLLO_URBANO/S004589.pdf</t>
  </si>
  <si>
    <t>S004590</t>
  </si>
  <si>
    <t>http://transparencia.comitan.gob.mx/ART85/XXVII/DESARROLLO_URBANO/S004590.pdf</t>
  </si>
  <si>
    <t>S004591</t>
  </si>
  <si>
    <t>http://transparencia.comitan.gob.mx/ART85/XXVII/DESARROLLO_URBANO/S004591.pdf</t>
  </si>
  <si>
    <t>S004592</t>
  </si>
  <si>
    <t>http://transparencia.comitan.gob.mx/ART85/XXVII/DESARROLLO_URBANO/S004592.pdf</t>
  </si>
  <si>
    <t>S004593</t>
  </si>
  <si>
    <t>http://transparencia.comitan.gob.mx/ART85/XXVII/DESARROLLO_URBANO/S004593.pdf</t>
  </si>
  <si>
    <t>S004594</t>
  </si>
  <si>
    <t>http://transparencia.comitan.gob.mx/ART85/XXVII/DESARROLLO_URBANO/S004594.pdf</t>
  </si>
  <si>
    <t>S004595</t>
  </si>
  <si>
    <t>http://transparencia.comitan.gob.mx/ART85/XXVII/DESARROLLO_URBANO/S004595.pdf</t>
  </si>
  <si>
    <t>S004596</t>
  </si>
  <si>
    <t>http://transparencia.comitan.gob.mx/ART85/XXVII/DESARROLLO_URBANO/S004596.pdf</t>
  </si>
  <si>
    <t>S004597</t>
  </si>
  <si>
    <t>http://transparencia.comitan.gob.mx/ART85/XXVII/DESARROLLO_URBANO/S004597.pdf</t>
  </si>
  <si>
    <t>S004598</t>
  </si>
  <si>
    <t>http://transparencia.comitan.gob.mx/ART85/XXVII/DESARROLLO_URBANO/S004598.pdf</t>
  </si>
  <si>
    <t>S004599</t>
  </si>
  <si>
    <t>http://transparencia.comitan.gob.mx/ART85/XXVII/DESARROLLO_URBANO/S004599.pdf</t>
  </si>
  <si>
    <t>S004600</t>
  </si>
  <si>
    <t>http://transparencia.comitan.gob.mx/ART85/XXVII/DESARROLLO_URBANO/S004600.pdf</t>
  </si>
  <si>
    <t>S004601</t>
  </si>
  <si>
    <t>http://transparencia.comitan.gob.mx/ART85/XXVII/DESARROLLO_URBANO/S004601.pdf</t>
  </si>
  <si>
    <t>S004603</t>
  </si>
  <si>
    <t>http://transparencia.comitan.gob.mx/ART85/XXVII/DESARROLLO_URBANO/S004603.pdf</t>
  </si>
  <si>
    <t>S004604</t>
  </si>
  <si>
    <t>http://transparencia.comitan.gob.mx/ART85/XXVII/DESARROLLO_URBANO/S004604.pdf</t>
  </si>
  <si>
    <t>S004605</t>
  </si>
  <si>
    <t>http://transparencia.comitan.gob.mx/ART85/XXVII/DESARROLLO_URBANO/S004605.pdf</t>
  </si>
  <si>
    <t>S004606</t>
  </si>
  <si>
    <t>http://transparencia.comitan.gob.mx/ART85/XXVII/DESARROLLO_URBANO/S004606.pdf</t>
  </si>
  <si>
    <t>S004607</t>
  </si>
  <si>
    <t>http://transparencia.comitan.gob.mx/ART85/XXVII/DESARROLLO_URBANO/S004607.pdf</t>
  </si>
  <si>
    <t>S004608</t>
  </si>
  <si>
    <t>http://transparencia.comitan.gob.mx/ART85/XXVII/DESARROLLO_URBANO/S004608.pdf</t>
  </si>
  <si>
    <t>S004609</t>
  </si>
  <si>
    <t>http://transparencia.comitan.gob.mx/ART85/XXVII/DESARROLLO_URBANO/S004609.pdf</t>
  </si>
  <si>
    <t>S004610</t>
  </si>
  <si>
    <t>http://transparencia.comitan.gob.mx/ART85/XXVII/DESARROLLO_URBANO/S004610.pdf</t>
  </si>
  <si>
    <t>S004611</t>
  </si>
  <si>
    <t>http://transparencia.comitan.gob.mx/ART85/XXVII/DESARROLLO_URBANO/S004611.pdf</t>
  </si>
  <si>
    <t>S004612</t>
  </si>
  <si>
    <t>http://transparencia.comitan.gob.mx/ART85/XXVII/DESARROLLO_URBANO/S004612.pdf</t>
  </si>
  <si>
    <t>S004613</t>
  </si>
  <si>
    <t>http://transparencia.comitan.gob.mx/ART85/XXVII/DESARROLLO_URBANO/S004613.pdf</t>
  </si>
  <si>
    <t>S004614</t>
  </si>
  <si>
    <t>http://transparencia.comitan.gob.mx/ART85/XXVII/DESARROLLO_URBANO/S004614.pdf</t>
  </si>
  <si>
    <t>S004615</t>
  </si>
  <si>
    <t>http://transparencia.comitan.gob.mx/ART85/XXVII/DESARROLLO_URBANO/S004615.pdf</t>
  </si>
  <si>
    <t>S004616</t>
  </si>
  <si>
    <t>http://transparencia.comitan.gob.mx/ART85/XXVII/DESARROLLO_URBANO/S004616.pdf</t>
  </si>
  <si>
    <t>S004617</t>
  </si>
  <si>
    <t>http://transparencia.comitan.gob.mx/ART85/XXVII/DESARROLLO_URBANO/S004617.pdf</t>
  </si>
  <si>
    <t>S004618</t>
  </si>
  <si>
    <t>http://transparencia.comitan.gob.mx/ART85/XXVII/DESARROLLO_URBANO/S004618.pdf</t>
  </si>
  <si>
    <t>S004619</t>
  </si>
  <si>
    <t>http://transparencia.comitan.gob.mx/ART85/XXVII/DESARROLLO_URBANO/S004619.pdf</t>
  </si>
  <si>
    <t>S004620</t>
  </si>
  <si>
    <t>http://transparencia.comitan.gob.mx/ART85/XXVII/DESARROLLO_URBANO/S004620.pdf</t>
  </si>
  <si>
    <t>S004621</t>
  </si>
  <si>
    <t>http://transparencia.comitan.gob.mx/ART85/XXVII/DESARROLLO_URBANO/S004621.pdf</t>
  </si>
  <si>
    <t>http://transparencia.comitan.gob.mx/ART85/XXVII/DESARROLLO_URBANO/06521.pdf</t>
  </si>
  <si>
    <t>S004622</t>
  </si>
  <si>
    <t>CINTLI DAYANA</t>
  </si>
  <si>
    <t>http://transparencia.comitan.gob.mx/ART85/XXVII/DESARROLLO_URBANO/S004622.pdf</t>
  </si>
  <si>
    <t>http://transparencia.comitan.gob.mx/ART85/XXVII/DESARROLLO_URBANO/06530.pdf</t>
  </si>
  <si>
    <t>S004623</t>
  </si>
  <si>
    <t>MARCO GABRIEL</t>
  </si>
  <si>
    <t>ARANDA</t>
  </si>
  <si>
    <t>http://transparencia.comitan.gob.mx/ART85/XXVII/DESARROLLO_URBANO/S004623.pdf</t>
  </si>
  <si>
    <t>http://transparencia.comitan.gob.mx/ART85/XXVII/DESARROLLO_URBANO/06518.pdf</t>
  </si>
  <si>
    <t>S004624</t>
  </si>
  <si>
    <t>CIRIA PROFETA</t>
  </si>
  <si>
    <t>http://transparencia.comitan.gob.mx/ART85/XXVII/DESARROLLO_URBANO/S004624.pdf</t>
  </si>
  <si>
    <t>S004625</t>
  </si>
  <si>
    <t>http://transparencia.comitan.gob.mx/ART85/XXVII/DESARROLLO_URBANO/S004625.pdf</t>
  </si>
  <si>
    <t>S004626</t>
  </si>
  <si>
    <t>JOSE</t>
  </si>
  <si>
    <t>http://transparencia.comitan.gob.mx/ART85/XXVII/DESARROLLO_URBANO/S004626.pdf</t>
  </si>
  <si>
    <t>S004627</t>
  </si>
  <si>
    <t>ISMAEL</t>
  </si>
  <si>
    <t>http://transparencia.comitan.gob.mx/ART85/XXVII/DESARROLLO_URBANO/S004627.pdf</t>
  </si>
  <si>
    <t>http://transparencia.comitan.gob.mx/ART85/XXVII/DESARROLLO_URBANO/06576.pdf</t>
  </si>
  <si>
    <t>S004628</t>
  </si>
  <si>
    <t>REYMUNDO</t>
  </si>
  <si>
    <t>http://transparencia.comitan.gob.mx/ART85/XXVII/DESARROLLO_URBANO/S004628.pdf</t>
  </si>
  <si>
    <t>http://transparencia.comitan.gob.mx/ART85/XXVII/DESARROLLO_URBANO/06575.pdf</t>
  </si>
  <si>
    <t>S004629</t>
  </si>
  <si>
    <t>http://transparencia.comitan.gob.mx/ART85/XXVII/DESARROLLO_URBANO/S004629.pdf</t>
  </si>
  <si>
    <t>http://transparencia.comitan.gob.mx/ART85/XXVII/DESARROLLO_URBANO/06574.pdf</t>
  </si>
  <si>
    <t>S004630</t>
  </si>
  <si>
    <t>NANCI DILENI</t>
  </si>
  <si>
    <t>http://transparencia.comitan.gob.mx/ART85/XXVII/DESARROLLO_URBANO/S004630.pdf</t>
  </si>
  <si>
    <t>http://transparencia.comitan.gob.mx/ART85/XXVII/DESARROLLO_URBANO/06578.pdf</t>
  </si>
  <si>
    <t>S004631</t>
  </si>
  <si>
    <t>http://transparencia.comitan.gob.mx/ART85/XXVII/DESARROLLO_URBANO/S004631.pdf</t>
  </si>
  <si>
    <t>http://transparencia.comitan.gob.mx/ART85/XXVII/DESARROLLO_URBANO/06579.pdf</t>
  </si>
  <si>
    <t>S004632</t>
  </si>
  <si>
    <t>http://transparencia.comitan.gob.mx/ART85/XXVII/DESARROLLO_URBANO/S004632.pdf</t>
  </si>
  <si>
    <t>http://transparencia.comitan.gob.mx/ART85/XXVII/DESARROLLO_URBANO/06573.pdf</t>
  </si>
  <si>
    <t>S004633</t>
  </si>
  <si>
    <t>http://transparencia.comitan.gob.mx/ART85/XXVII/DESARROLLO_URBANO/S004633.pdf</t>
  </si>
  <si>
    <t>http://transparencia.comitan.gob.mx/ART85/XXVII/DESARROLLO_URBANO/06572.pdf</t>
  </si>
  <si>
    <t>S004634</t>
  </si>
  <si>
    <t>EFRAIN</t>
  </si>
  <si>
    <t>http://transparencia.comitan.gob.mx/ART85/XXVII/DESARROLLO_URBANO/S004634.pdf</t>
  </si>
  <si>
    <t>http://transparencia.comitan.gob.mx/ART85/XXVII/DESARROLLO_URBANO/06571.pdf</t>
  </si>
  <si>
    <t>S004635</t>
  </si>
  <si>
    <t>http://transparencia.comitan.gob.mx/ART85/XXVII/DESARROLLO_URBANO/S004635.pdf</t>
  </si>
  <si>
    <t>http://transparencia.comitan.gob.mx/ART85/XXVII/DESARROLLO_URBANO/06577.pdf</t>
  </si>
  <si>
    <t>S004636</t>
  </si>
  <si>
    <t>http://transparencia.comitan.gob.mx/ART85/XXVII/DESARROLLO_URBANO/S004636.pdf</t>
  </si>
  <si>
    <t>http://transparencia.comitan.gob.mx/ART85/XXVII/DESARROLLO_URBANO/06570.pdf</t>
  </si>
  <si>
    <t>S004637</t>
  </si>
  <si>
    <t>http://transparencia.comitan.gob.mx/ART85/XXVII/DESARROLLO_URBANO/S004637.pdf</t>
  </si>
  <si>
    <t>http://transparencia.comitan.gob.mx/ART85/XXVII/DESARROLLO_URBANO/06568.pdf</t>
  </si>
  <si>
    <t>S004639</t>
  </si>
  <si>
    <t>LEYVA GABRIELA</t>
  </si>
  <si>
    <t>http://transparencia.comitan.gob.mx/ART85/XXVII/DESARROLLO_URBANO/S004639.pdf</t>
  </si>
  <si>
    <t>S004640</t>
  </si>
  <si>
    <t>ANA ROSA</t>
  </si>
  <si>
    <t>CLAUSTRO</t>
  </si>
  <si>
    <t>http://transparencia.comitan.gob.mx/ART85/XXVII/DESARROLLO_URBANO/S004640.pdf</t>
  </si>
  <si>
    <t>S004641</t>
  </si>
  <si>
    <t>JUANA ELVIRA</t>
  </si>
  <si>
    <t>BONILLA</t>
  </si>
  <si>
    <t>http://transparencia.comitan.gob.mx/ART85/XXVII/DESARROLLO_URBANO/S004641.pdf</t>
  </si>
  <si>
    <t>S004642</t>
  </si>
  <si>
    <t xml:space="preserve">JOEL </t>
  </si>
  <si>
    <t>ZACARIAS</t>
  </si>
  <si>
    <t>http://transparencia.comitan.gob.mx/ART85/XXVII/DESARROLLO_URBANO/S004642.pdf</t>
  </si>
  <si>
    <t>http://transparencia.comitan.gob.mx/ART85/XXVII/DESARROLLO_URBANO/02523.pdf</t>
  </si>
  <si>
    <t>S004643</t>
  </si>
  <si>
    <t>MARIO</t>
  </si>
  <si>
    <t>http://transparencia.comitan.gob.mx/ART85/XXVII/DESARROLLO_URBANO/S004643.pdf</t>
  </si>
  <si>
    <t>S004644</t>
  </si>
  <si>
    <t>PERUYERO/COPROP</t>
  </si>
  <si>
    <t>http://transparencia.comitan.gob.mx/ART85/XXVII/DESARROLLO_URBANO/S004644.pdf</t>
  </si>
  <si>
    <t>http://transparencia.comitan.gob.mx/ART85/XXVII/DESARROLLO_URBANO/06519.pdf</t>
  </si>
  <si>
    <t>S004645</t>
  </si>
  <si>
    <t>http://transparencia.comitan.gob.mx/ART85/XXVII/DESARROLLO_URBANO/S004645.pdf</t>
  </si>
  <si>
    <t>http://transparencia.comitan.gob.mx/ART85/XXVII/DESARROLLO_URBANO/06514.pdf</t>
  </si>
  <si>
    <t>S004646</t>
  </si>
  <si>
    <t>EDEN DE JESUS</t>
  </si>
  <si>
    <t>http://transparencia.comitan.gob.mx/ART85/XXVII/DESARROLLO_URBANO/S004646.pdf</t>
  </si>
  <si>
    <t>S004647</t>
  </si>
  <si>
    <t>http://transparencia.comitan.gob.mx/ART85/XXVII/DESARROLLO_URBANO/S004647.pdf</t>
  </si>
  <si>
    <t>S004648</t>
  </si>
  <si>
    <t>http://transparencia.comitan.gob.mx/ART85/XXVII/DESARROLLO_URBANO/S004648.pdf</t>
  </si>
  <si>
    <t>S004651</t>
  </si>
  <si>
    <t>http://transparencia.comitan.gob.mx/ART85/XXVII/DESARROLLO_URBANO/S004651.pdf</t>
  </si>
  <si>
    <t>S004652</t>
  </si>
  <si>
    <t>http://transparencia.comitan.gob.mx/ART85/XXVII/DESARROLLO_URBANO/S004652.pdf</t>
  </si>
  <si>
    <t>S004653</t>
  </si>
  <si>
    <t>OSCAR ARMANDO</t>
  </si>
  <si>
    <t>http://transparencia.comitan.gob.mx/ART85/XXVII/DESARROLLO_URBANO/S004653.pdf</t>
  </si>
  <si>
    <t>S004654</t>
  </si>
  <si>
    <t>http://transparencia.comitan.gob.mx/ART85/XXVII/DESARROLLO_URBANO/S004654.pdf</t>
  </si>
  <si>
    <t>S004655</t>
  </si>
  <si>
    <t>http://transparencia.comitan.gob.mx/ART85/XXVII/DESARROLLO_URBANO/S004655.pdf</t>
  </si>
  <si>
    <t>S004656</t>
  </si>
  <si>
    <t>http://transparencia.comitan.gob.mx/ART85/XXVII/DESARROLLO_URBANO/S004656.pdf</t>
  </si>
  <si>
    <t>http://transparencia.comitan.gob.mx/ART85/XXVII/DESARROLLO_URBANO/06451.pdf</t>
  </si>
  <si>
    <t>S004657</t>
  </si>
  <si>
    <t>http://transparencia.comitan.gob.mx/ART85/XXVII/DESARROLLO_URBANO/S004657.pdf</t>
  </si>
  <si>
    <t>http://transparencia.comitan.gob.mx/ART85/XXVII/DESARROLLO_URBANO/06452.pdf</t>
  </si>
  <si>
    <t>S004669</t>
  </si>
  <si>
    <t>DUARTE</t>
  </si>
  <si>
    <t>http://transparencia.comitan.gob.mx/ART85/XXVII/DESARROLLO_URBANO/S004669.pdf</t>
  </si>
  <si>
    <t>http://transparencia.comitan.gob.mx/ART85/XXVII/DESARROLLO_URBANO/06559.pdf</t>
  </si>
  <si>
    <t>S004670</t>
  </si>
  <si>
    <t>http://transparencia.comitan.gob.mx/ART85/XXVII/DESARROLLO_URBANO/S004670.pdf</t>
  </si>
  <si>
    <t>http://transparencia.comitan.gob.mx/ART85/XXVII/DESARROLLO_URBANO/06522.pdf</t>
  </si>
  <si>
    <t>S004671</t>
  </si>
  <si>
    <t>H. AYUNTAMIENTO MUNICIPAL DE COMITAN DE DOMINGUEZ</t>
  </si>
  <si>
    <t>http://transparencia.comitan.gob.mx/ART85/XXVII/DESARROLLO_URBANO/S004671.pdf</t>
  </si>
  <si>
    <t>http://transparencia.comitan.gob.mx/ART85/XXVII/DESARROLLO_URBANO/06588.pdf</t>
  </si>
  <si>
    <t>S004672</t>
  </si>
  <si>
    <t>http://transparencia.comitan.gob.mx/ART85/XXVII/DESARROLLO_URBANO/S004672.pdf</t>
  </si>
  <si>
    <t>http://transparencia.comitan.gob.mx/ART85/XXVII/DESARROLLO_URBANO/06589.pdf</t>
  </si>
  <si>
    <t>S004673</t>
  </si>
  <si>
    <t>http://transparencia.comitan.gob.mx/ART85/XXVII/DESARROLLO_URBANO/S004673.pdf</t>
  </si>
  <si>
    <t>http://transparencia.comitan.gob.mx/ART85/XXVII/DESARROLLO_URBANO/06590.pdf</t>
  </si>
  <si>
    <t>S004674</t>
  </si>
  <si>
    <t>http://transparencia.comitan.gob.mx/ART85/XXVII/DESARROLLO_URBANO/S004674.pdf</t>
  </si>
  <si>
    <t>http://transparencia.comitan.gob.mx/ART85/XXVII/DESARROLLO_URBANO/06587.pdf</t>
  </si>
  <si>
    <t>S004675</t>
  </si>
  <si>
    <t>http://transparencia.comitan.gob.mx/ART85/XXVII/DESARROLLO_URBANO/S004675.pdf</t>
  </si>
  <si>
    <t>http://transparencia.comitan.gob.mx/ART85/XXVII/DESARROLLO_URBANO/06586.pdf</t>
  </si>
  <si>
    <t>S004676</t>
  </si>
  <si>
    <t>http://transparencia.comitan.gob.mx/ART85/XXVII/DESARROLLO_URBANO/S004676.pdf</t>
  </si>
  <si>
    <t>http://transparencia.comitan.gob.mx/ART85/XXVII/DESARROLLO_URBANO/06585.pdf</t>
  </si>
  <si>
    <t>S004677</t>
  </si>
  <si>
    <t>http://transparencia.comitan.gob.mx/ART85/XXVII/DESARROLLO_URBANO/S004677.pdf</t>
  </si>
  <si>
    <t>http://transparencia.comitan.gob.mx/ART85/XXVII/DESARROLLO_URBANO/06527.pdf</t>
  </si>
  <si>
    <t>S004678</t>
  </si>
  <si>
    <t>NELLY ALEJANDRA</t>
  </si>
  <si>
    <t>http://transparencia.comitan.gob.mx/ART85/XXVII/DESARROLLO_URBANO/S004678.pdf</t>
  </si>
  <si>
    <t>http://transparencia.comitan.gob.mx/ART85/XXVII/DESARROLLO_URBANO/06528.pdf</t>
  </si>
  <si>
    <t>S004679</t>
  </si>
  <si>
    <t>TANIA</t>
  </si>
  <si>
    <t>http://transparencia.comitan.gob.mx/ART85/XXVII/DESARROLLO_URBANO/S004679.pdf</t>
  </si>
  <si>
    <t>http://transparencia.comitan.gob.mx/ART85/XXVII/DESARROLLO_URBANO/06552.pdf</t>
  </si>
  <si>
    <t>S004680</t>
  </si>
  <si>
    <t>http://transparencia.comitan.gob.mx/ART85/XXVII/DESARROLLO_URBANO/S004680.pdf</t>
  </si>
  <si>
    <t>http://transparencia.comitan.gob.mx/ART85/XXVII/DESARROLLO_URBANO/06525.pdf</t>
  </si>
  <si>
    <t>S004681</t>
  </si>
  <si>
    <t>http://transparencia.comitan.gob.mx/ART85/XXVII/DESARROLLO_URBANO/S004681.pdf</t>
  </si>
  <si>
    <t>S004682</t>
  </si>
  <si>
    <t>MERIDA</t>
  </si>
  <si>
    <t>http://transparencia.comitan.gob.mx/ART85/XXVII/DESARROLLO_URBANO/S004682.pdf</t>
  </si>
  <si>
    <t>http://transparencia.comitan.gob.mx/ART85/XXVII/DESARROLLO_URBANO/06523.pdf</t>
  </si>
  <si>
    <t>S004683</t>
  </si>
  <si>
    <t>http://transparencia.comitan.gob.mx/ART85/XXVII/DESARROLLO_URBANO/S004683.pdf</t>
  </si>
  <si>
    <t>http://transparencia.comitan.gob.mx/ART85/XXVII/DESARROLLO_URBANO/06529.pdf</t>
  </si>
  <si>
    <t>S004684</t>
  </si>
  <si>
    <t>TORRES</t>
  </si>
  <si>
    <t>http://transparencia.comitan.gob.mx/ART85/XXVII/DESARROLLO_URBANO/S004684.pdf</t>
  </si>
  <si>
    <t>http://transparencia.comitan.gob.mx/ART85/XXVII/DESARROLLO_URBANO/06524.pdf</t>
  </si>
  <si>
    <t>S004685</t>
  </si>
  <si>
    <t>MANUEL ENRIQUE</t>
  </si>
  <si>
    <t>http://transparencia.comitan.gob.mx/ART85/XXVII/DESARROLLO_URBANO/S004685.pdf</t>
  </si>
  <si>
    <t>http://transparencia.comitan.gob.mx/ART85/XXVII/DESARROLLO_URBANO/06558.pdf</t>
  </si>
  <si>
    <t>S004687</t>
  </si>
  <si>
    <t>http://transparencia.comitan.gob.mx/ART85/XXVII/DESARROLLO_URBANO/S004687.pdf</t>
  </si>
  <si>
    <t>http://transparencia.comitan.gob.mx/ART85/XXVII/DESARROLLO_URBANO/06645.pdf</t>
  </si>
  <si>
    <t>S004689</t>
  </si>
  <si>
    <t>http://transparencia.comitan.gob.mx/ART85/XXVII/DESARROLLO_URBANO/S004689.pdf</t>
  </si>
  <si>
    <t>http://transparencia.comitan.gob.mx/ART85/XXVII/DESARROLLO_URBANO/06583.pdf</t>
  </si>
  <si>
    <t>S004690</t>
  </si>
  <si>
    <t>JHONY</t>
  </si>
  <si>
    <t>http://transparencia.comitan.gob.mx/ART85/XXVII/DESARROLLO_URBANO/S004690.pdf</t>
  </si>
  <si>
    <t>http://transparencia.comitan.gob.mx/ART85/XXVII/DESARROLLO_URBANO/06539.pdf</t>
  </si>
  <si>
    <t>S004692</t>
  </si>
  <si>
    <t>ERIK</t>
  </si>
  <si>
    <t>MONZON</t>
  </si>
  <si>
    <t>http://transparencia.comitan.gob.mx/ART85/XXVII/DESARROLLO_URBANO/S004692.pdf</t>
  </si>
  <si>
    <t>http://transparencia.comitan.gob.mx/ART85/XXVII/DESARROLLO_URBANO/06551.pdf</t>
  </si>
  <si>
    <t>S004693</t>
  </si>
  <si>
    <t>IKER NICOLAS</t>
  </si>
  <si>
    <t>http://transparencia.comitan.gob.mx/ART85/XXVII/DESARROLLO_URBANO/S004693.pdf</t>
  </si>
  <si>
    <t>http://transparencia.comitan.gob.mx/ART85/XXVII/DESARROLLO_URBANO/06561.pdf</t>
  </si>
  <si>
    <t>S004694</t>
  </si>
  <si>
    <t>MARIA PATRICIA</t>
  </si>
  <si>
    <t>http://transparencia.comitan.gob.mx/ART85/XXVII/DESARROLLO_URBANO/S004694.pdf</t>
  </si>
  <si>
    <t>S004695</t>
  </si>
  <si>
    <t>MARIA ELSA</t>
  </si>
  <si>
    <t>http://transparencia.comitan.gob.mx/ART85/XXVII/DESARROLLO_URBANO/S004695.pdf</t>
  </si>
  <si>
    <t>S004696</t>
  </si>
  <si>
    <t>FABIOLA</t>
  </si>
  <si>
    <t>http://transparencia.comitan.gob.mx/ART85/XXVII/DESARROLLO_URBANO/S004696.pdf</t>
  </si>
  <si>
    <t>S004697</t>
  </si>
  <si>
    <t>http://transparencia.comitan.gob.mx/ART85/XXVII/DESARROLLO_URBANO/S004697.pdf</t>
  </si>
  <si>
    <t>S004698</t>
  </si>
  <si>
    <t>JUANA CARMEN</t>
  </si>
  <si>
    <t>DEL VALLE</t>
  </si>
  <si>
    <t>http://transparencia.comitan.gob.mx/ART85/XXVII/DESARROLLO_URBANO/S004698.pdf</t>
  </si>
  <si>
    <t>http://transparencia.comitan.gob.mx/ART85/XXVII/DESARROLLO_URBANO/26978.pdf</t>
  </si>
  <si>
    <t>S004699</t>
  </si>
  <si>
    <t>GUANER</t>
  </si>
  <si>
    <t>PERES</t>
  </si>
  <si>
    <t>http://transparencia.comitan.gob.mx/ART85/XXVII/DESARROLLO_URBANO/S004699.pdf</t>
  </si>
  <si>
    <t>http://transparencia.comitan.gob.mx/ART85/XXVII/DESARROLLO_URBANO/06563.pdf</t>
  </si>
  <si>
    <t>S004700</t>
  </si>
  <si>
    <t>http://transparencia.comitan.gob.mx/ART85/XXVII/DESARROLLO_URBANO/S004700.pdf</t>
  </si>
  <si>
    <t>S004843</t>
  </si>
  <si>
    <t>LUDI BELTRAN</t>
  </si>
  <si>
    <t>http://transparencia.comitan.gob.mx/ART85/XXVII/DESARROLLO_URBANO/S004843.pdf</t>
  </si>
  <si>
    <t>S004866</t>
  </si>
  <si>
    <t>http://transparencia.comitan.gob.mx/ART85/XXVII/DESARROLLO_URBANO/S004866.pdf</t>
  </si>
  <si>
    <t>S004880</t>
  </si>
  <si>
    <t>LILIANA DEL CARMEN</t>
  </si>
  <si>
    <t>http://transparencia.comitan.gob.mx/ART85/XXVII/DESARROLLO_URBANO/S004880.pdf</t>
  </si>
  <si>
    <t>C000204</t>
  </si>
  <si>
    <t>LICENCIA DE CONSTRUCCIÓN</t>
  </si>
  <si>
    <t>http://transparencia.comitan.gob.mx/ART85/XXVII/DESARROLLO_URBANO/C000204.pdf</t>
  </si>
  <si>
    <t>C000319</t>
  </si>
  <si>
    <t>http://transparencia.comitan.gob.mx/ART85/XXVII/DESARROLLO_URBANO/C000319.pdf</t>
  </si>
  <si>
    <t>http://transparencia.comitan.gob.mx/ART85/XXVII/DESARROLLO_URBANO/01339.pdf</t>
  </si>
  <si>
    <t>C000731</t>
  </si>
  <si>
    <t>http://transparencia.comitan.gob.mx/ART85/XXVII/DESARROLLO_URBANO/C000731.pdf</t>
  </si>
  <si>
    <t>C000779</t>
  </si>
  <si>
    <t>http://transparencia.comitan.gob.mx/ART85/XXVII/DESARROLLO_URBANO/C000779.pdf</t>
  </si>
  <si>
    <t>C000852</t>
  </si>
  <si>
    <t>http://transparencia.comitan.gob.mx/ART85/XXVII/DESARROLLO_URBANO/C000852.pdf</t>
  </si>
  <si>
    <t>C000863</t>
  </si>
  <si>
    <t>http://transparencia.comitan.gob.mx/ART85/XXVII/DESARROLLO_URBANO/C000863.pdf</t>
  </si>
  <si>
    <t>C000864</t>
  </si>
  <si>
    <t>http://transparencia.comitan.gob.mx/ART85/XXVII/DESARROLLO_URBANO/C000864.pdf</t>
  </si>
  <si>
    <t>C000871</t>
  </si>
  <si>
    <t>OSCAR ALEJANDRO</t>
  </si>
  <si>
    <t>COELLO</t>
  </si>
  <si>
    <t>VAZQUEZ/COPROP</t>
  </si>
  <si>
    <t>http://transparencia.comitan.gob.mx/ART85/XXVII/DESARROLLO_URBANO/C000871.pdf</t>
  </si>
  <si>
    <t>http://transparencia.comitan.gob.mx/ART85/XXVII/DESARROLLO_URBANO/06442.pdf</t>
  </si>
  <si>
    <t>C000873</t>
  </si>
  <si>
    <t>http://transparencia.comitan.gob.mx/ART85/XXVII/DESARROLLO_URBANO/C000873.pdf</t>
  </si>
  <si>
    <t>C000875</t>
  </si>
  <si>
    <t>http://transparencia.comitan.gob.mx/ART85/XXVII/DESARROLLO_URBANO/C000875.pdf</t>
  </si>
  <si>
    <t>C000888</t>
  </si>
  <si>
    <t>MIGUEL ANTONIO</t>
  </si>
  <si>
    <t>DURAN</t>
  </si>
  <si>
    <t>ZUÑIGA</t>
  </si>
  <si>
    <t>http://transparencia.comitan.gob.mx/ART85/XXVII/DESARROLLO_URBANO/C000888.pdf</t>
  </si>
  <si>
    <t>http://transparencia.comitan.gob.mx/ART85/XXVII/DESARROLLO_URBANO/25311.pdf</t>
  </si>
  <si>
    <t>C000890</t>
  </si>
  <si>
    <t>KAREN ANGELICA</t>
  </si>
  <si>
    <t>http://transparencia.comitan.gob.mx/ART85/XXVII/DESARROLLO_URBANO/C000890.pdf</t>
  </si>
  <si>
    <t>C000896</t>
  </si>
  <si>
    <t>ARQASA CONSTRUCTORES S.A. DE C.V. (35 VIVIENDAS)</t>
  </si>
  <si>
    <t>http://transparencia.comitan.gob.mx/ART85/XXVII/DESARROLLO_URBANO/C000896.pdf</t>
  </si>
  <si>
    <t>C000901</t>
  </si>
  <si>
    <t>http://transparencia.comitan.gob.mx/ART85/XXVII/DESARROLLO_URBANO/C000901.pdf</t>
  </si>
  <si>
    <t>C000903</t>
  </si>
  <si>
    <t>http://transparencia.comitan.gob.mx/ART85/XXVII/DESARROLLO_URBANO/C000903.pdf</t>
  </si>
  <si>
    <t>C000908</t>
  </si>
  <si>
    <t>http://transparencia.comitan.gob.mx/ART85/XXVII/DESARROLLO_URBANO/C000908.pdf</t>
  </si>
  <si>
    <t>http://transparencia.comitan.gob.mx/ART85/XXVII/DESARROLLO_URBANO/05845.pdf</t>
  </si>
  <si>
    <t>C000909</t>
  </si>
  <si>
    <t>http://transparencia.comitan.gob.mx/ART85/XXVII/DESARROLLO_URBANO/C000909.pdf</t>
  </si>
  <si>
    <t>C000911</t>
  </si>
  <si>
    <t>http://transparencia.comitan.gob.mx/ART85/XXVII/DESARROLLO_URBANO/C000911.pdf</t>
  </si>
  <si>
    <t>C000912</t>
  </si>
  <si>
    <t>ROCIO CAROLINA</t>
  </si>
  <si>
    <t>http://transparencia.comitan.gob.mx/ART85/XXVII/DESARROLLO_URBANO/C000912.pdf</t>
  </si>
  <si>
    <t>http://transparencia.comitan.gob.mx/ART85/XXVII/DESARROLLO_URBANO/05868.pdf</t>
  </si>
  <si>
    <t>C000919</t>
  </si>
  <si>
    <t>http://transparencia.comitan.gob.mx/ART85/XXVII/DESARROLLO_URBANO/C000919.pdf</t>
  </si>
  <si>
    <t>http://transparencia.comitan.gob.mx/ART85/XXVII/DESARROLLO_URBANO/05879.pdf</t>
  </si>
  <si>
    <t>C000921</t>
  </si>
  <si>
    <t>http://transparencia.comitan.gob.mx/ART85/XXVII/DESARROLLO_URBANO/C000921.pdf</t>
  </si>
  <si>
    <t>http://transparencia.comitan.gob.mx/ART85/XXVII/DESARROLLO_URBANO/06490.pdf</t>
  </si>
  <si>
    <t>C000916</t>
  </si>
  <si>
    <t>http://transparencia.comitan.gob.mx/ART85/XXVII/DESARROLLO_URBANO/C000916.pdf</t>
  </si>
  <si>
    <t>C000917</t>
  </si>
  <si>
    <t>BENEDICTO JOSE</t>
  </si>
  <si>
    <t>http://transparencia.comitan.gob.mx/ART85/XXVII/DESARROLLO_URBANO/C000917.pdf</t>
  </si>
  <si>
    <t>http://transparencia.comitan.gob.mx/ART85/XXVII/DESARROLLO_URBANO/05984.pdf</t>
  </si>
  <si>
    <t>C000918</t>
  </si>
  <si>
    <t>http://transparencia.comitan.gob.mx/ART85/XXVII/DESARROLLO_URBANO/C000918.pdf</t>
  </si>
  <si>
    <t>C000920</t>
  </si>
  <si>
    <t xml:space="preserve">MARISOL </t>
  </si>
  <si>
    <t>http://transparencia.comitan.gob.mx/ART85/XXVII/DESARROLLO_URBANO/C000920.pdf</t>
  </si>
  <si>
    <t>http://transparencia.comitan.gob.mx/ART85/XXVII/DESARROLLO_URBANO/06033.pdf</t>
  </si>
  <si>
    <t>C000923</t>
  </si>
  <si>
    <t>MARIA ILDA</t>
  </si>
  <si>
    <t>http://transparencia.comitan.gob.mx/ART85/XXVII/DESARROLLO_URBANO/C000923.pdf</t>
  </si>
  <si>
    <t>http://transparencia.comitan.gob.mx/ART85/XXVII/DESARROLLO_URBANO/05907.pdf</t>
  </si>
  <si>
    <t>C000924</t>
  </si>
  <si>
    <t>JERMAN</t>
  </si>
  <si>
    <t>http://transparencia.comitan.gob.mx/ART85/XXVII/DESARROLLO_URBANO/C000924.pdf</t>
  </si>
  <si>
    <t>http://transparencia.comitan.gob.mx/ART85/XXVII/DESARROLLO_URBANO/05908.pdf</t>
  </si>
  <si>
    <t>C000925</t>
  </si>
  <si>
    <t>NUEVA WALMART DE MEXICO S. DE R.L. DE C.V.</t>
  </si>
  <si>
    <t>http://transparencia.comitan.gob.mx/ART85/XXVII/DESARROLLO_URBANO/C000925.pdf</t>
  </si>
  <si>
    <t>http://transparencia.comitan.gob.mx/ART85/XXVII/DESARROLLO_URBANO/06022.pdf</t>
  </si>
  <si>
    <t>C000927</t>
  </si>
  <si>
    <t>http://transparencia.comitan.gob.mx/ART85/XXVII/DESARROLLO_URBANO/C000927.pdf</t>
  </si>
  <si>
    <t>C000929</t>
  </si>
  <si>
    <t>http://transparencia.comitan.gob.mx/ART85/XXVII/DESARROLLO_URBANO/C000929.pdf</t>
  </si>
  <si>
    <t>C000930</t>
  </si>
  <si>
    <t>ARQASA CONSTRUCTORES S.A. DE C.V. (26 VIVIENDAS)</t>
  </si>
  <si>
    <t>http://transparencia.comitan.gob.mx/ART85/XXVII/DESARROLLO_URBANO/C000930.pdf</t>
  </si>
  <si>
    <t>C000932</t>
  </si>
  <si>
    <t>http://transparencia.comitan.gob.mx/ART85/XXVII/DESARROLLO_URBANO/C000932.pdf</t>
  </si>
  <si>
    <t>C000933</t>
  </si>
  <si>
    <t>BERTHA</t>
  </si>
  <si>
    <t>LIDIA</t>
  </si>
  <si>
    <t>PALMA</t>
  </si>
  <si>
    <t>http://transparencia.comitan.gob.mx/ART85/XXVII/DESARROLLO_URBANO/C000933.pdf</t>
  </si>
  <si>
    <t>http://transparencia.comitan.gob.mx/ART85/XXVII/DESARROLLO_URBANO/05941.pdf</t>
  </si>
  <si>
    <t>C000936</t>
  </si>
  <si>
    <t>CLARA</t>
  </si>
  <si>
    <t>http://transparencia.comitan.gob.mx/ART85/XXVII/DESARROLLO_URBANO/C000936.pdf</t>
  </si>
  <si>
    <t>http://transparencia.comitan.gob.mx/ART85/XXVII/DESARROLLO_URBANO/06029.pdf</t>
  </si>
  <si>
    <t>C000937</t>
  </si>
  <si>
    <t>http://transparencia.comitan.gob.mx/ART85/XXVII/DESARROLLO_URBANO/C000937.pdf</t>
  </si>
  <si>
    <t>http://transparencia.comitan.gob.mx/ART85/XXVII/DESARROLLO_URBANO/26062.pdf</t>
  </si>
  <si>
    <t>C000938</t>
  </si>
  <si>
    <t>VICTOR GABRIEL</t>
  </si>
  <si>
    <t>CANCINO/COPROP</t>
  </si>
  <si>
    <t>http://transparencia.comitan.gob.mx/ART85/XXVII/DESARROLLO_URBANO/C000938.pdf</t>
  </si>
  <si>
    <t>http://transparencia.comitan.gob.mx/ART85/XXVII/DESARROLLO_URBANO/06002.pdf</t>
  </si>
  <si>
    <t>C000939</t>
  </si>
  <si>
    <t>http://transparencia.comitan.gob.mx/ART85/XXVII/DESARROLLO_URBANO/C000939.pdf</t>
  </si>
  <si>
    <t>http://transparencia.comitan.gob.mx/ART85/XXVII/DESARROLLO_URBANO/06182.pdf</t>
  </si>
  <si>
    <t>C000941</t>
  </si>
  <si>
    <t>http://transparencia.comitan.gob.mx/ART85/XXVII/DESARROLLO_URBANO/C000941.pdf</t>
  </si>
  <si>
    <t>C000942</t>
  </si>
  <si>
    <t>MAGNOLIA NOEMI</t>
  </si>
  <si>
    <t>http://transparencia.comitan.gob.mx/ART85/XXVII/DESARROLLO_URBANO/C000942.pdf</t>
  </si>
  <si>
    <t>http://transparencia.comitan.gob.mx/ART85/XXVII/DESARROLLO_URBANO/06020.pdf</t>
  </si>
  <si>
    <t>C000943</t>
  </si>
  <si>
    <t>http://transparencia.comitan.gob.mx/ART85/XXVII/DESARROLLO_URBANO/C000943.pdf</t>
  </si>
  <si>
    <t>C000945</t>
  </si>
  <si>
    <t>MARY CARMEN</t>
  </si>
  <si>
    <t>VIVES</t>
  </si>
  <si>
    <t>http://transparencia.comitan.gob.mx/ART85/XXVII/DESARROLLO_URBANO/C000945.pdf</t>
  </si>
  <si>
    <t>http://transparencia.comitan.gob.mx/ART85/XXVII/DESARROLLO_URBANO/06026.pdf</t>
  </si>
  <si>
    <t>C000946</t>
  </si>
  <si>
    <t>http://transparencia.comitan.gob.mx/ART85/XXVII/DESARROLLO_URBANO/C000946.pdf</t>
  </si>
  <si>
    <t>C000947</t>
  </si>
  <si>
    <t>COMERCIALIZADORA FARMACEUTICA DE CHIAPAS S.A.P.I. DE C.V.</t>
  </si>
  <si>
    <t>http://transparencia.comitan.gob.mx/ART85/XXVII/DESARROLLO_URBANO/C000947.pdf</t>
  </si>
  <si>
    <t>http://transparencia.comitan.gob.mx/ART85/XXVII/DESARROLLO_URBANO/06191.pdf</t>
  </si>
  <si>
    <t>C000948</t>
  </si>
  <si>
    <t>MARISA ELIZABETH</t>
  </si>
  <si>
    <t>RICO</t>
  </si>
  <si>
    <t>http://transparencia.comitan.gob.mx/ART85/XXVII/DESARROLLO_URBANO/C000948.pdf</t>
  </si>
  <si>
    <t>http://transparencia.comitan.gob.mx/ART85/XXVII/DESARROLLO_URBANO/26332.pdf</t>
  </si>
  <si>
    <t>C000950</t>
  </si>
  <si>
    <t>http://transparencia.comitan.gob.mx/ART85/XXVII/DESARROLLO_URBANO/C000950.pdf</t>
  </si>
  <si>
    <t>http://transparencia.comitan.gob.mx/ART85/XXVII/DESARROLLO_URBANO/06149.pdf</t>
  </si>
  <si>
    <t>C000952</t>
  </si>
  <si>
    <t>http://transparencia.comitan.gob.mx/ART85/XXVII/DESARROLLO_URBANO/C000952.pdf</t>
  </si>
  <si>
    <t>C000954</t>
  </si>
  <si>
    <t>GLORIA MARGARITA</t>
  </si>
  <si>
    <t>PULIDO</t>
  </si>
  <si>
    <t>MAYORCA</t>
  </si>
  <si>
    <t>http://transparencia.comitan.gob.mx/ART85/XXVII/DESARROLLO_URBANO/C000954.pdf</t>
  </si>
  <si>
    <t>http://transparencia.comitan.gob.mx/ART85/XXVII/DESARROLLO_URBANO/06491.pdf</t>
  </si>
  <si>
    <t>C000955</t>
  </si>
  <si>
    <t>http://transparencia.comitan.gob.mx/ART85/XXVII/DESARROLLO_URBANO/C000955.pdf</t>
  </si>
  <si>
    <t>http://transparencia.comitan.gob.mx/ART85/XXVII/DESARROLLO_URBANO/06411.pdf</t>
  </si>
  <si>
    <t>C000956</t>
  </si>
  <si>
    <t>http://transparencia.comitan.gob.mx/ART85/XXVII/DESARROLLO_URBANO/C000956.pdf</t>
  </si>
  <si>
    <t>C000957</t>
  </si>
  <si>
    <t>http://transparencia.comitan.gob.mx/ART85/XXVII/DESARROLLO_URBANO/C000957.pdf</t>
  </si>
  <si>
    <t>http://transparencia.comitan.gob.mx/ART85/XXVII/DESARROLLO_URBANO/06567.pdf</t>
  </si>
  <si>
    <t>C000958</t>
  </si>
  <si>
    <t>http://transparencia.comitan.gob.mx/ART85/XXVII/DESARROLLO_URBANO/C000958.pdf</t>
  </si>
  <si>
    <t>C000959</t>
  </si>
  <si>
    <t>http://transparencia.comitan.gob.mx/ART85/XXVII/DESARROLLO_URBANO/C000959.pdf</t>
  </si>
  <si>
    <t>C000960</t>
  </si>
  <si>
    <t>http://transparencia.comitan.gob.mx/ART85/XXVII/DESARROLLO_URBANO/C000960.pdf</t>
  </si>
  <si>
    <t>C000961</t>
  </si>
  <si>
    <t>http://transparencia.comitan.gob.mx/ART85/XXVII/DESARROLLO_URBANO/C000961.pdf</t>
  </si>
  <si>
    <t>C000962</t>
  </si>
  <si>
    <t>NEFI JARED</t>
  </si>
  <si>
    <t>ESTRADA</t>
  </si>
  <si>
    <t>http://transparencia.comitan.gob.mx/ART85/XXVII/DESARROLLO_URBANO/C000962.pdf</t>
  </si>
  <si>
    <t>http://transparencia.comitan.gob.mx/ART85/XXVII/DESARROLLO_URBANO/06582.pdf</t>
  </si>
  <si>
    <t>C000965</t>
  </si>
  <si>
    <t>JOSE HELADIO</t>
  </si>
  <si>
    <t>MAGOS</t>
  </si>
  <si>
    <t>http://transparencia.comitan.gob.mx/ART85/XXVII/DESARROLLO_URBANO/C000965.pdf</t>
  </si>
  <si>
    <t>http://transparencia.comitan.gob.mx/ART85/XXVII/DESARROLLO_URBANO/06535.pdf</t>
  </si>
  <si>
    <t>C000966</t>
  </si>
  <si>
    <t>http://transparencia.comitan.gob.mx/ART85/XXVII/DESARROLLO_URBANO/C000966.pdf</t>
  </si>
  <si>
    <t>C000968</t>
  </si>
  <si>
    <t>ABDULIO MORENO MONZON Y/O ENRIQUE MORENO MONZON</t>
  </si>
  <si>
    <t>http://transparencia.comitan.gob.mx/ART85/XXVII/DESARROLLO_URBANO/C000968.pdf</t>
  </si>
  <si>
    <t>http://transparencia.comitan.gob.mx/ART85/XXVII/DESARROLLO_URBANO/06643.pdf</t>
  </si>
  <si>
    <t>C000970</t>
  </si>
  <si>
    <t>ROCIO MAGDALENA</t>
  </si>
  <si>
    <t>http://transparencia.comitan.gob.mx/ART85/XXVII/DESARROLLO_URBANO/C000970.pdf</t>
  </si>
  <si>
    <t>http://transparencia.comitan.gob.mx/ART85/XXVII/DESARROLLO_URBANO/06584.pdf</t>
  </si>
  <si>
    <t>C000972</t>
  </si>
  <si>
    <t>http://transparencia.comitan.gob.mx/ART85/XXVII/DESARROLLO_URBANO/C000972.pdf</t>
  </si>
  <si>
    <t>R000163</t>
  </si>
  <si>
    <t>RUPTURA DE CALLES</t>
  </si>
  <si>
    <t>http://transparencia.comitan.gob.mx/ART85/XXVII/DESARROLLO_URBANO/R000163.pdf</t>
  </si>
  <si>
    <t>http://transparencia.comitan.gob.mx/ART85/XXVII/DESARROLLO_URBANO/04089.pdf</t>
  </si>
  <si>
    <t>R000332</t>
  </si>
  <si>
    <t>CONSUELO</t>
  </si>
  <si>
    <t>http://transparencia.comitan.gob.mx/ART85/XXVII/DESARROLLO_URBANO/R000332.pdf</t>
  </si>
  <si>
    <t>http://transparencia.comitan.gob.mx/ART85/XXVII/DESARROLLO_URBANO/05826.pdf</t>
  </si>
  <si>
    <t>R000334</t>
  </si>
  <si>
    <t>PEAD'S INMOBILIARIA S.A. DE C.V.</t>
  </si>
  <si>
    <t>http://transparencia.comitan.gob.mx/ART85/XXVII/DESARROLLO_URBANO/R000334.pdf</t>
  </si>
  <si>
    <t>http://transparencia.comitan.gob.mx/ART85/XXVII/DESARROLLO_URBANO/05895.pdf</t>
  </si>
  <si>
    <t>R000336</t>
  </si>
  <si>
    <t>MARIA LETICIA</t>
  </si>
  <si>
    <t>GORDILLO/COPROP</t>
  </si>
  <si>
    <t>http://transparencia.comitan.gob.mx/ART85/XXVII/DESARROLLO_URBANO/R000336.pdf</t>
  </si>
  <si>
    <t>http://transparencia.comitan.gob.mx/ART85/XXVII/DESARROLLO_URBANO/06511.pdf</t>
  </si>
  <si>
    <t>R000338</t>
  </si>
  <si>
    <t>VIRGINIA</t>
  </si>
  <si>
    <t>http://transparencia.comitan.gob.mx/ART85/XXVII/DESARROLLO_URBANO/R000338.pdf</t>
  </si>
  <si>
    <t>http://transparencia.comitan.gob.mx/ART85/XXVII/DESARROLLO_URBANO/05835.pdf</t>
  </si>
  <si>
    <t>R000339</t>
  </si>
  <si>
    <t>http://transparencia.comitan.gob.mx/ART85/XXVII/DESARROLLO_URBANO/R000339.pdf</t>
  </si>
  <si>
    <t>http://transparencia.comitan.gob.mx/ART85/XXVII/DESARROLLO_URBANO/05906.pdf</t>
  </si>
  <si>
    <t>R000341</t>
  </si>
  <si>
    <t>ANTONIO BERLAIN</t>
  </si>
  <si>
    <t>http://transparencia.comitan.gob.mx/ART85/XXVII/DESARROLLO_URBANO/R000341.pdf</t>
  </si>
  <si>
    <t>http://transparencia.comitan.gob.mx/ART85/XXVII/DESARROLLO_URBANO/05821.pdf</t>
  </si>
  <si>
    <t>R000343</t>
  </si>
  <si>
    <t>http://transparencia.comitan.gob.mx/ART85/XXVII/DESARROLLO_URBANO/R000343.pdf</t>
  </si>
  <si>
    <t>http://transparencia.comitan.gob.mx/ART85/XXVII/DESARROLLO_URBANO/05795.pdf</t>
  </si>
  <si>
    <t>R000345</t>
  </si>
  <si>
    <t>http://transparencia.comitan.gob.mx/ART85/XXVII/DESARROLLO_URBANO/R000345.pdf</t>
  </si>
  <si>
    <t>R000346</t>
  </si>
  <si>
    <t>http://transparencia.comitan.gob.mx/ART85/XXVII/DESARROLLO_URBANO/R000346.pdf</t>
  </si>
  <si>
    <t>http://transparencia.comitan.gob.mx/ART85/XXVII/DESARROLLO_URBANO/05861df</t>
  </si>
  <si>
    <t>R000347</t>
  </si>
  <si>
    <t>http://transparencia.comitan.gob.mx/ART85/XXVII/DESARROLLO_URBANO/R000347.pdf</t>
  </si>
  <si>
    <t>R000349</t>
  </si>
  <si>
    <t>http://transparencia.comitan.gob.mx/ART85/XXVII/DESARROLLO_URBANO/R000349.pdf</t>
  </si>
  <si>
    <t>http://transparencia.comitan.gob.mx/ART85/XXVII/DESARROLLO_URBANO/05838.pdf</t>
  </si>
  <si>
    <t>R000351</t>
  </si>
  <si>
    <t>YONNI JOSUE</t>
  </si>
  <si>
    <t>http://transparencia.comitan.gob.mx/ART85/XXVII/DESARROLLO_URBANO/R000351.pdf</t>
  </si>
  <si>
    <t>http://transparencia.comitan.gob.mx/ART85/XXVII/DESARROLLO_URBANO/05823.pdf</t>
  </si>
  <si>
    <t>R000352</t>
  </si>
  <si>
    <t>MARIA ASUNCION</t>
  </si>
  <si>
    <t>http://transparencia.comitan.gob.mx/ART85/XXVII/DESARROLLO_URBANO/R000352.pdf</t>
  </si>
  <si>
    <t>http://transparencia.comitan.gob.mx/ART85/XXVII/DESARROLLO_URBANO/05975.pdf</t>
  </si>
  <si>
    <t>R000353</t>
  </si>
  <si>
    <t>http://transparencia.comitan.gob.mx/ART85/XXVII/DESARROLLO_URBANO/R000353.pdf</t>
  </si>
  <si>
    <t>http://transparencia.comitan.gob.mx/ART85/XXVII/DESARROLLO_URBANO/05862.pdf</t>
  </si>
  <si>
    <t>R000354</t>
  </si>
  <si>
    <t>http://transparencia.comitan.gob.mx/ART85/XXVII/DESARROLLO_URBANO/R000354.pdf</t>
  </si>
  <si>
    <t>http://transparencia.comitan.gob.mx/ART85/XXVII/DESARROLLO_URBANO/05958.pdf</t>
  </si>
  <si>
    <t>R000355</t>
  </si>
  <si>
    <t>ISMAEL DE JESUS</t>
  </si>
  <si>
    <t>CRISTIANI</t>
  </si>
  <si>
    <t>http://transparencia.comitan.gob.mx/ART85/XXVII/DESARROLLO_URBANO/R000355.pdf</t>
  </si>
  <si>
    <t>http://transparencia.comitan.gob.mx/ART85/XXVII/DESARROLLO_URBANO/06515.pdf</t>
  </si>
  <si>
    <t>R000357</t>
  </si>
  <si>
    <t>http://transparencia.comitan.gob.mx/ART85/XXVII/DESARROLLO_URBANO/R000357.pdf</t>
  </si>
  <si>
    <t>http://transparencia.comitan.gob.mx/ART85/XXVII/DESARROLLO_URBANO/05878.pdf</t>
  </si>
  <si>
    <t>R000358</t>
  </si>
  <si>
    <t>SERGIO DAMIAN</t>
  </si>
  <si>
    <t>MORGAN</t>
  </si>
  <si>
    <t>http://transparencia.comitan.gob.mx/ART85/XXVII/DESARROLLO_URBANO/R000358.pdf</t>
  </si>
  <si>
    <t>http://transparencia.comitan.gob.mx/ART85/XXVII/DESARROLLO_URBANO/05900.pdf</t>
  </si>
  <si>
    <t>R000359</t>
  </si>
  <si>
    <t>TRANSITO</t>
  </si>
  <si>
    <t>http://transparencia.comitan.gob.mx/ART85/XXVII/DESARROLLO_URBANO/R000359.pdf</t>
  </si>
  <si>
    <t>http://transparencia.comitan.gob.mx/ART85/XXVII/DESARROLLO_URBANO/06046.pdf</t>
  </si>
  <si>
    <t>R000360</t>
  </si>
  <si>
    <t>ISAAC MIGUEL PEREZ MORALES/ALEXA MENDEZ CULEBRO</t>
  </si>
  <si>
    <t>http://transparencia.comitan.gob.mx/ART85/XXVII/DESARROLLO_URBANO/R000360.pdf</t>
  </si>
  <si>
    <t>http://transparencia.comitan.gob.mx/ART85/XXVII/DESARROLLO_URBANO/05890.pdf</t>
  </si>
  <si>
    <t>R000361</t>
  </si>
  <si>
    <t>http://transparencia.comitan.gob.mx/ART85/XXVII/DESARROLLO_URBANO/R000361.pdf</t>
  </si>
  <si>
    <t>http://transparencia.comitan.gob.mx/ART85/XXVII/DESARROLLO_URBANO/05914.pdf</t>
  </si>
  <si>
    <t>R000363</t>
  </si>
  <si>
    <t>JULIAN</t>
  </si>
  <si>
    <t>http://transparencia.comitan.gob.mx/ART85/XXVII/DESARROLLO_URBANO/R000363.pdf</t>
  </si>
  <si>
    <t>http://transparencia.comitan.gob.mx/ART85/XXVII/DESARROLLO_URBANO/06035.pdf</t>
  </si>
  <si>
    <t>R000366</t>
  </si>
  <si>
    <t>http://transparencia.comitan.gob.mx/ART85/XXVII/DESARROLLO_URBANO/R000366.pdf</t>
  </si>
  <si>
    <t>http://transparencia.comitan.gob.mx/ART85/XXVII/DESARROLLO_URBANO/06251.pdf</t>
  </si>
  <si>
    <t>R000367</t>
  </si>
  <si>
    <t>ROSA MARIA</t>
  </si>
  <si>
    <t>http://transparencia.comitan.gob.mx/ART85/XXVII/DESARROLLO_URBANO/R000367.pdf</t>
  </si>
  <si>
    <t>http://transparencia.comitan.gob.mx/ART85/XXVII/DESARROLLO_URBANO/06416.pdf</t>
  </si>
  <si>
    <t>R000368</t>
  </si>
  <si>
    <t>http://transparencia.comitan.gob.mx/ART85/XXVII/DESARROLLO_URBANO/R000368.pdf</t>
  </si>
  <si>
    <t>http://transparencia.comitan.gob.mx/ART85/XXVII/DESARROLLO_URBANO/06140.pdf</t>
  </si>
  <si>
    <t>R000369</t>
  </si>
  <si>
    <t>http://transparencia.comitan.gob.mx/ART85/XXVII/DESARROLLO_URBANO/R000369.pdf</t>
  </si>
  <si>
    <t>R000370</t>
  </si>
  <si>
    <t>HERNAN</t>
  </si>
  <si>
    <t>http://transparencia.comitan.gob.mx/ART85/XXVII/DESARROLLO_URBANO/R000370.pdf</t>
  </si>
  <si>
    <t>http://transparencia.comitan.gob.mx/ART85/XXVII/DESARROLLO_URBANO/27074.pdf</t>
  </si>
  <si>
    <t>R000372</t>
  </si>
  <si>
    <t>http://transparencia.comitan.gob.mx/ART85/XXVII/DESARROLLO_URBANO/R000372.pdf</t>
  </si>
  <si>
    <t>http://transparencia.comitan.gob.mx/ART85/XXVII/DESARROLLO_URBANO/06322.pdf</t>
  </si>
  <si>
    <t>R000373</t>
  </si>
  <si>
    <t>http://transparencia.comitan.gob.mx/ART85/XXVII/DESARROLLO_URBANO/R000373.pdf</t>
  </si>
  <si>
    <t>http://transparencia.comitan.gob.mx/ART85/XXVII/DESARROLLO_URBANO/06436.pdf</t>
  </si>
  <si>
    <t>R000374</t>
  </si>
  <si>
    <t>http://transparencia.comitan.gob.mx/ART85/XXVII/DESARROLLO_URBANO/R000374.pdf</t>
  </si>
  <si>
    <t>http://transparencia.comitan.gob.mx/ART85/XXVII/DESARROLLO_URBANO/06397.pdf</t>
  </si>
  <si>
    <t>R000375</t>
  </si>
  <si>
    <t>http://transparencia.comitan.gob.mx/ART85/XXVII/DESARROLLO_URBANO/R000375.pdf</t>
  </si>
  <si>
    <t>http://transparencia.comitan.gob.mx/ART85/XXVII/DESARROLLO_URBANO/06533.pdf</t>
  </si>
  <si>
    <t>R000376</t>
  </si>
  <si>
    <t>JOSE NOE</t>
  </si>
  <si>
    <t>http://transparencia.comitan.gob.mx/ART85/XXVII/DESARROLLO_URBANO/R000376.pdf</t>
  </si>
  <si>
    <t>http://transparencia.comitan.gob.mx/ART85/XXVII/DESARROLLO_URBANO/06342.pdf</t>
  </si>
  <si>
    <t>R000377</t>
  </si>
  <si>
    <t>DANIEL ALONSO</t>
  </si>
  <si>
    <t>http://transparencia.comitan.gob.mx/ART85/XXVII/DESARROLLO_URBANO/R000377.pdf</t>
  </si>
  <si>
    <t>http://transparencia.comitan.gob.mx/ART85/XXVII/DESARROLLO_URBANO/06488.pdf</t>
  </si>
  <si>
    <t>R000378</t>
  </si>
  <si>
    <t>MAGALI DEL CARMEN</t>
  </si>
  <si>
    <t>TOVAR</t>
  </si>
  <si>
    <t>http://transparencia.comitan.gob.mx/ART85/XXVII/DESARROLLO_URBANO/R000378.pdf</t>
  </si>
  <si>
    <t>http://transparencia.comitan.gob.mx/ART85/XXVII/DESARROLLO_URBANO/06349.pdf</t>
  </si>
  <si>
    <t>R000379</t>
  </si>
  <si>
    <t>DORA LETICIA</t>
  </si>
  <si>
    <t>OGANDO</t>
  </si>
  <si>
    <t>http://transparencia.comitan.gob.mx/ART85/XXVII/DESARROLLO_URBANO/R000379.pdf</t>
  </si>
  <si>
    <t>http://transparencia.comitan.gob.mx/ART85/XXVII/DESARROLLO_URBANO/06404.pdf</t>
  </si>
  <si>
    <t>R000380</t>
  </si>
  <si>
    <t>RAQUEL DEL SOCORRO</t>
  </si>
  <si>
    <t>http://transparencia.comitan.gob.mx/ART85/XXVII/DESARROLLO_URBANO/R000380.pdf</t>
  </si>
  <si>
    <t>http://transparencia.comitan.gob.mx/ART85/XXVII/DESARROLLO_URBANO/06401.pdf</t>
  </si>
  <si>
    <t>R000381</t>
  </si>
  <si>
    <t>LESVIA ELENA</t>
  </si>
  <si>
    <t>http://transparencia.comitan.gob.mx/ART85/XXVII/DESARROLLO_URBANO/R000381.pdf</t>
  </si>
  <si>
    <t>http://transparencia.comitan.gob.mx/ART85/XXVII/DESARROLLO_URBANO/06399.pdf</t>
  </si>
  <si>
    <t>R000382</t>
  </si>
  <si>
    <t>http://transparencia.comitan.gob.mx/ART85/XXVII/DESARROLLO_URBANO/R000382.pdf</t>
  </si>
  <si>
    <t>http://transparencia.comitan.gob.mx/ART85/XXVII/DESARROLLO_URBANO/06400.pdf</t>
  </si>
  <si>
    <t>R000383</t>
  </si>
  <si>
    <t>http://transparencia.comitan.gob.mx/ART85/XXVII/DESARROLLO_URBANO/R000383.pdf</t>
  </si>
  <si>
    <t>http://transparencia.comitan.gob.mx/ART85/XXVII/DESARROLLO_URBANO/06443.pdf</t>
  </si>
  <si>
    <t>R000384</t>
  </si>
  <si>
    <t>C.A.M. CENTRO DE ATENCION MULTIPLE "ANNE MANSFIELD SULLIVAN"</t>
  </si>
  <si>
    <t>http://transparencia.comitan.gob.mx/ART85/XXVII/DESARROLLO_URBANO/R000384.pdf</t>
  </si>
  <si>
    <t>http://transparencia.comitan.gob.mx/ART85/XXVII/DESARROLLO_URBANO/06766.pdf</t>
  </si>
  <si>
    <t>R000385</t>
  </si>
  <si>
    <t>CENTRO DE ATENCION MULTIPLE LABORAL C.A.M. MARIA ADELINA FLORES</t>
  </si>
  <si>
    <t>http://transparencia.comitan.gob.mx/ART85/XXVII/DESARROLLO_URBANO/R000385.pdf</t>
  </si>
  <si>
    <t>http://transparencia.comitan.gob.mx/ART85/XXVII/DESARROLLO_URBANO/06556.pdf</t>
  </si>
  <si>
    <t>R000386</t>
  </si>
  <si>
    <t>http://transparencia.comitan.gob.mx/ART85/XXVII/DESARROLLO_URBANO/R000386.pdf</t>
  </si>
  <si>
    <t>http://transparencia.comitan.gob.mx/ART85/XXVII/DESARROLLO_URBANO/06481.pdf</t>
  </si>
  <si>
    <t>R000387</t>
  </si>
  <si>
    <t>http://transparencia.comitan.gob.mx/ART85/XXVII/DESARROLLO_URBANO/R000387.pdf</t>
  </si>
  <si>
    <t>R000388</t>
  </si>
  <si>
    <t>RIVERA/COPROP</t>
  </si>
  <si>
    <t>http://transparencia.comitan.gob.mx/ART85/XXVII/DESARROLLO_URBANO/R000388.pdf</t>
  </si>
  <si>
    <t>http://transparencia.comitan.gob.mx/ART85/XXVII/DESARROLLO_URBANO/06560.pdf</t>
  </si>
  <si>
    <t>R000389</t>
  </si>
  <si>
    <t>JOSE OSWALDO</t>
  </si>
  <si>
    <t>http://transparencia.comitan.gob.mx/ART85/XXVII/DESARROLLO_URBANO/R000389.pdf</t>
  </si>
  <si>
    <t>http://transparencia.comitan.gob.mx/ART85/XXVII/DESARROLLO_URBANO/06767.pdf</t>
  </si>
  <si>
    <t>PA000157</t>
  </si>
  <si>
    <t>REMODELACIÓN PARA CAPILLA O GAVETA FUNERARIA</t>
  </si>
  <si>
    <t>FAMILIA PEREZ FLORES</t>
  </si>
  <si>
    <t>http://transparencia.comitan.gob.mx/ART85/XXVII/DESARROLLO_URBANO/PA000157.pdf</t>
  </si>
  <si>
    <t>http://transparencia.comitan.gob.mx/ART85/XXVII/DESARROLLO_URBANO/05827.pdf</t>
  </si>
  <si>
    <t>PA000161</t>
  </si>
  <si>
    <t>FAMILIA MAURICIO GORDILLO</t>
  </si>
  <si>
    <t>http://transparencia.comitan.gob.mx/ART85/XXVII/DESARROLLO_URBANO/PA000161.pdf</t>
  </si>
  <si>
    <t>http://transparencia.comitan.gob.mx/ART85/XXVII/DESARROLLO_URBANO/05828.pdf</t>
  </si>
  <si>
    <t>PA000163</t>
  </si>
  <si>
    <t>FAMILIA RIVAS GARCIA</t>
  </si>
  <si>
    <t>http://transparencia.comitan.gob.mx/ART85/XXVII/DESARROLLO_URBANO/PA000163.pdf</t>
  </si>
  <si>
    <t>http://transparencia.comitan.gob.mx/ART85/XXVII/DESARROLLO_URBANO/05840.pdf</t>
  </si>
  <si>
    <t>PA000164</t>
  </si>
  <si>
    <t>FAMILIA NARVAEZ AVENDAÑO</t>
  </si>
  <si>
    <t>http://transparencia.comitan.gob.mx/ART85/XXVII/DESARROLLO_URBANO/PA000164.pdf</t>
  </si>
  <si>
    <t>http://transparencia.comitan.gob.mx/ART85/XXVII/DESARROLLO_URBANO/05819.pdf</t>
  </si>
  <si>
    <t>PA000165</t>
  </si>
  <si>
    <t>FAMILIA MORALES GOMEZ</t>
  </si>
  <si>
    <t>http://transparencia.comitan.gob.mx/ART85/XXVII/DESARROLLO_URBANO/PA000165.pdf</t>
  </si>
  <si>
    <t>http://transparencia.comitan.gob.mx/ART85/XXVII/DESARROLLO_URBANO/05805.pdf</t>
  </si>
  <si>
    <t>PA000166</t>
  </si>
  <si>
    <t>FAMILIA LOPEZ RUIZ</t>
  </si>
  <si>
    <t>http://transparencia.comitan.gob.mx/ART85/XXVII/DESARROLLO_URBANO/PA000166.pdf</t>
  </si>
  <si>
    <t>http://transparencia.comitan.gob.mx/ART85/XXVII/DESARROLLO_URBANO/05839.pdf</t>
  </si>
  <si>
    <t>PA000168</t>
  </si>
  <si>
    <t>FAMILIA GORDILLO TORRES</t>
  </si>
  <si>
    <t>http://transparencia.comitan.gob.mx/ART85/XXVII/DESARROLLO_URBANO/PA000168.pdf</t>
  </si>
  <si>
    <t>http://transparencia.comitan.gob.mx/ART85/XXVII/DESARROLLO_URBANO/05831.pdf</t>
  </si>
  <si>
    <t>PA000169</t>
  </si>
  <si>
    <t>FAMILIA MORALES AGUILAR</t>
  </si>
  <si>
    <t>http://transparencia.comitan.gob.mx/ART85/XXVII/DESARROLLO_URBANO/PA000169.pdf</t>
  </si>
  <si>
    <t>http://transparencia.comitan.gob.mx/ART85/XXVII/DESARROLLO_URBANO/05834.pdf</t>
  </si>
  <si>
    <t>PA000170</t>
  </si>
  <si>
    <t>FAMILIA GORDILLO AGUILAR</t>
  </si>
  <si>
    <t>http://transparencia.comitan.gob.mx/ART85/XXVII/DESARROLLO_URBANO/PA000170.pdf</t>
  </si>
  <si>
    <t>http://transparencia.comitan.gob.mx/ART85/XXVII/DESARROLLO_URBANO/05846.pdf</t>
  </si>
  <si>
    <t>PA000172</t>
  </si>
  <si>
    <t>FAMILIA MARTINEZ HERNANDEZ</t>
  </si>
  <si>
    <t>http://transparencia.comitan.gob.mx/ART85/XXVII/DESARROLLO_URBANO/PA000172.pdf</t>
  </si>
  <si>
    <t>http://transparencia.comitan.gob.mx/ART85/XXVII/DESARROLLO_URBANO/05943.pdf</t>
  </si>
  <si>
    <t>PA000173</t>
  </si>
  <si>
    <t>FAMILIA ESTRADA RODAS</t>
  </si>
  <si>
    <t>http://transparencia.comitan.gob.mx/ART85/XXVII/DESARROLLO_URBANO/PA000173.pdf</t>
  </si>
  <si>
    <t>http://transparencia.comitan.gob.mx/ART85/XXVII/DESARROLLO_URBANO/05863.pdf</t>
  </si>
  <si>
    <t>PA000174</t>
  </si>
  <si>
    <t>FAMILIA AGUILAR AVENDAÑO</t>
  </si>
  <si>
    <t>http://transparencia.comitan.gob.mx/ART85/XXVII/DESARROLLO_URBANO/PA000174.pdf</t>
  </si>
  <si>
    <t>http://transparencia.comitan.gob.mx/ART85/XXVII/DESARROLLO_URBANO/05894.pdf</t>
  </si>
  <si>
    <t>PA000175</t>
  </si>
  <si>
    <t>FAMILIA AVILES VILLATORO</t>
  </si>
  <si>
    <t>http://transparencia.comitan.gob.mx/ART85/XXVII/DESARROLLO_URBANO/PA000175.pdf</t>
  </si>
  <si>
    <t>http://transparencia.comitan.gob.mx/ART85/XXVII/DESARROLLO_URBANO/06201.pdf</t>
  </si>
  <si>
    <t>PA000176</t>
  </si>
  <si>
    <t>FAMILIA ARANDA GUILLEN</t>
  </si>
  <si>
    <t>http://transparencia.comitan.gob.mx/ART85/XXVII/DESARROLLO_URBANO/PA000176.pdf</t>
  </si>
  <si>
    <t>http://transparencia.comitan.gob.mx/ART85/XXVII/DESARROLLO_URBANO/06203.pdf</t>
  </si>
  <si>
    <t>PA000177</t>
  </si>
  <si>
    <t>FAMILIA ALMEIDAS SALAS</t>
  </si>
  <si>
    <t>http://transparencia.comitan.gob.mx/ART85/XXVII/DESARROLLO_URBANO/PA000177.pdf</t>
  </si>
  <si>
    <t>http://transparencia.comitan.gob.mx/ART85/XXVII/DESARROLLO_URBANO/06204.pdf</t>
  </si>
  <si>
    <t>PA000178</t>
  </si>
  <si>
    <t>FAMILIA ABADIA RODRIGUEZ</t>
  </si>
  <si>
    <t>http://transparencia.comitan.gob.mx/ART85/XXVII/DESARROLLO_URBANO/PA000178.pdf</t>
  </si>
  <si>
    <t>http://transparencia.comitan.gob.mx/ART85/XXVII/DESARROLLO_URBANO/06468.pdf</t>
  </si>
  <si>
    <t>PA000179</t>
  </si>
  <si>
    <t>FAMILIA GOMEZ TORRES</t>
  </si>
  <si>
    <t>http://transparencia.comitan.gob.mx/ART85/XXVII/DESARROLLO_URBANO/PA000179.pdf</t>
  </si>
  <si>
    <t>http://transparencia.comitan.gob.mx/ART85/XXVII/DESARROLLO_URBANO/06321.pdf</t>
  </si>
  <si>
    <t>PA000180</t>
  </si>
  <si>
    <t>http://transparencia.comitan.gob.mx/ART85/XXVII/DESARROLLO_URBANO/PA000180.pdf</t>
  </si>
  <si>
    <t>http://transparencia.comitan.gob.mx/ART85/XXVII/DESARROLLO_URBANO/06200.pdf</t>
  </si>
  <si>
    <t>PA000181</t>
  </si>
  <si>
    <t>FAMILIA VALDES RAMIREZ</t>
  </si>
  <si>
    <t>http://transparencia.comitan.gob.mx/ART85/XXVII/DESARROLLO_URBANO/PA000181.pdf</t>
  </si>
  <si>
    <t>http://transparencia.comitan.gob.mx/ART85/XXVII/DESARROLLO_URBANO/06302.pdf</t>
  </si>
  <si>
    <t>PA000182</t>
  </si>
  <si>
    <t>FAMILIA VAZQUEZ HERNANDEZ</t>
  </si>
  <si>
    <t>http://transparencia.comitan.gob.mx/ART85/XXVII/DESARROLLO_URBANO/PA000182.pdf</t>
  </si>
  <si>
    <t>http://transparencia.comitan.gob.mx/ART85/XXVII/DESARROLLO_URBANO/26681.pdf</t>
  </si>
  <si>
    <t>PA000184</t>
  </si>
  <si>
    <t>FAMILIA BALLINAS AGUILAR</t>
  </si>
  <si>
    <t>http://transparencia.comitan.gob.mx/ART85/XXVII/DESARROLLO_URBANO/PA000184.pdf</t>
  </si>
  <si>
    <t>http://transparencia.comitan.gob.mx/ART85/XXVII/DESARROLLO_URBANO/06403.pdf</t>
  </si>
  <si>
    <t>PA000185</t>
  </si>
  <si>
    <t>FAMILIA GORDILLO SOSA</t>
  </si>
  <si>
    <t>http://transparencia.comitan.gob.mx/ART85/XXVII/DESARROLLO_URBANO/PA000185.pdf</t>
  </si>
  <si>
    <t>PA000186</t>
  </si>
  <si>
    <t>FAMILIA DOMINGUEZ SANTIZO</t>
  </si>
  <si>
    <t>http://transparencia.comitan.gob.mx/ART85/XXVII/DESARROLLO_URBANO/PA000186.pdf</t>
  </si>
  <si>
    <t>http://transparencia.comitan.gob.mx/ART85/XXVII/DESARROLLO_URBANO/06472.pdf</t>
  </si>
  <si>
    <t>PA000187</t>
  </si>
  <si>
    <t>http://transparencia.comitan.gob.mx/ART85/XXVII/DESARROLLO_URBANO/PA000187.pdf</t>
  </si>
  <si>
    <t>http://transparencia.comitan.gob.mx/ART85/XXVII/DESARROLLO_URBANO/06648.pdf</t>
  </si>
  <si>
    <t>CUS0009</t>
  </si>
  <si>
    <t>CONSTANCIA DE USO DE SUELO</t>
  </si>
  <si>
    <t>Programa de Desarrollo Urbano del Centro de  Población de la Ciudad de Comitán de Domínguez, Chiapas, 2018, mediante Publicación No. 740-C-2018, publicado en el Periódico Oficial No. 377 de fecha 18 de Junio del año 2018.</t>
  </si>
  <si>
    <t>ESPERANZA DE JESUS CRUZ ZAPATA (FINANCIERA DEL BINESTAR)</t>
  </si>
  <si>
    <t>http://transparencia.comitan.gob.mx/ART85/XXVII/DESARROLLO_URBANO/CUS0009.pdf</t>
  </si>
  <si>
    <t>http://transparencia.comitan.gob.mx/ART85/XXVII/DESARROLLO_URBANO/06532.pdf</t>
  </si>
  <si>
    <t>CUS0010</t>
  </si>
  <si>
    <t>http://transparencia.comitan.gob.mx/ART85/XXVII/DESARROLLO_URBANO/CUS0010.pdf</t>
  </si>
  <si>
    <t>http://transparencia.comitan.gob.mx/ART85/XXVII/DESARROLLO_URBANO/0585.pdf</t>
  </si>
  <si>
    <t>CUS0057</t>
  </si>
  <si>
    <t>http://transparencia.comitan.gob.mx/ART85/XXVII/DESARROLLO_URBANO/CUS0057.pdf</t>
  </si>
  <si>
    <t>CUS0058</t>
  </si>
  <si>
    <t>ARCENIA</t>
  </si>
  <si>
    <t>TRINIDAD</t>
  </si>
  <si>
    <t>http://transparencia.comitan.gob.mx/ART85/XXVII/DESARROLLO_URBANO/CUS0058.pdf</t>
  </si>
  <si>
    <t>http://transparencia.comitan.gob.mx/ART85/XXVII/DESARROLLO_URBANO/05988.pdf</t>
  </si>
  <si>
    <t>CUS0059</t>
  </si>
  <si>
    <t>http://transparencia.comitan.gob.mx/ART85/XXVII/DESARROLLO_URBANO/CUS0059.pdf</t>
  </si>
  <si>
    <t>http://transparencia.comitan.gob.mx/ART85/XXVII/DESARROLLO_URBANO/05989.pdf</t>
  </si>
  <si>
    <t>CUS0060</t>
  </si>
  <si>
    <t>CONSTANCIA DE CAMBIO DE USO DE SUELO</t>
  </si>
  <si>
    <t>Con funadamen en el Plan Municipal de Desarrollo Urbano de Comitán de Domínguez, Chiapas, 2018, mediante Publicación No. 740-C-2018, publicado en el Periódico Oficial No. 377 de fecha 18 de Junio del año 2018.</t>
  </si>
  <si>
    <t>LUIS ENRIQUE</t>
  </si>
  <si>
    <t>http://transparencia.comitan.gob.mx/ART85/XXVII/DESARROLLO_URBANO/CUS0060.pdf</t>
  </si>
  <si>
    <t>http://transparencia.comitan.gob.mx/ART85/XXVII/DESARROLLO_URBANO/06294.pdf</t>
  </si>
  <si>
    <t>CUS0061</t>
  </si>
  <si>
    <t>MARIO ARTURO</t>
  </si>
  <si>
    <t>http://transparencia.comitan.gob.mx/ART85/XXVII/DESARROLLO_URBANO/CUS0061.pdf</t>
  </si>
  <si>
    <t>http://transparencia.comitan.gob.mx/ART85/XXVII/DESARROLLO_URBANO/06194.pdf</t>
  </si>
  <si>
    <t>US0575</t>
  </si>
  <si>
    <t>LICENCIA DE USO DE SUELO</t>
  </si>
  <si>
    <t>ESTAFETA MEXICANA S.A. DE C.V.</t>
  </si>
  <si>
    <t>http://transparencia.comitan.gob.mx/ART85/XXVII/DESARROLLO_URBANO/US0575.pdf</t>
  </si>
  <si>
    <t>http://transparencia.comitan.gob.mx/ART85/XXVII/DESARROLLO_URBANO/25427.pdf</t>
  </si>
  <si>
    <t>US0600</t>
  </si>
  <si>
    <t>COMERCIAL IAC S.A. DE C.V. (VERTICHE)</t>
  </si>
  <si>
    <t>http://transparencia.comitan.gob.mx/ART85/XXVII/DESARROLLO_URBANO/US0600.pdf</t>
  </si>
  <si>
    <t>http://transparencia.comitan.gob.mx/ART85/XXVII/DESARROLLO_URBANO/06024.pdf</t>
  </si>
  <si>
    <t>US0603</t>
  </si>
  <si>
    <t>http://transparencia.comitan.gob.mx/ART85/XXVII/DESARROLLO_URBANO/US0603.pdf</t>
  </si>
  <si>
    <t>http://transparencia.comitan.gob.mx/ART85/XXVII/DESARROLLO_URBANO/05976.pdf</t>
  </si>
  <si>
    <t>US0610</t>
  </si>
  <si>
    <t>http://transparencia.comitan.gob.mx/ART85/XXVII/DESARROLLO_URBANO/US0610.pdf</t>
  </si>
  <si>
    <t>http://transparencia.comitan.gob.mx/ART85/XXVII/DESARROLLO_URBANO/05954.pdf</t>
  </si>
  <si>
    <t>US0614</t>
  </si>
  <si>
    <t>CALZADOS CIGA S.A. DE C.V.</t>
  </si>
  <si>
    <t>http://transparencia.comitan.gob.mx/ART85/XXVII/DESARROLLO_URBANO/US0614.pdf</t>
  </si>
  <si>
    <t>http://transparencia.comitan.gob.mx/ART85/XXVII/DESARROLLO_URBANO/05794.pdf</t>
  </si>
  <si>
    <t>US0618</t>
  </si>
  <si>
    <t>FILANTROPICA Y EDUCATIVA ALTOS DE CHIAPAS, A.C.</t>
  </si>
  <si>
    <t>http://transparencia.comitan.gob.mx/ART85/XXVII/DESARROLLO_URBANO/US0618.pdf</t>
  </si>
  <si>
    <t>http://transparencia.comitan.gob.mx/ART85/XXVII/DESARROLLO_URBANO/05859.pdf</t>
  </si>
  <si>
    <t>US0619</t>
  </si>
  <si>
    <t>CENTRO EDUCATIVO INFANTITOS PAOLA GUADALUPE MUÑIZ TRUJILLO</t>
  </si>
  <si>
    <t>http://transparencia.comitan.gob.mx/ART85/XXVII/DESARROLLO_URBANO/US0619.pdf</t>
  </si>
  <si>
    <t>http://transparencia.comitan.gob.mx/ART85/XXVII/DESARROLLO_URBANO/05816.pdf</t>
  </si>
  <si>
    <t>US0620</t>
  </si>
  <si>
    <t>OPERADORA EXE S.A. DE C.V. (BURGER KING)</t>
  </si>
  <si>
    <t>http://transparencia.comitan.gob.mx/ART85/XXVII/DESARROLLO_URBANO/US0620.pdf</t>
  </si>
  <si>
    <t>http://transparencia.comitan.gob.mx/ART85/XXVII/DESARROLLO_URBANO/05936.pdf</t>
  </si>
  <si>
    <t>US0621</t>
  </si>
  <si>
    <t>http://transparencia.comitan.gob.mx/ART85/XXVII/DESARROLLO_URBANO/US0621.pdf</t>
  </si>
  <si>
    <t>US0622</t>
  </si>
  <si>
    <t>OPERADORA DE TIENDAS VOLUNTARIAS S.A. DE C.V.</t>
  </si>
  <si>
    <t>http://transparencia.comitan.gob.mx/ART85/XXVII/DESARROLLO_URBANO/US0622.pdf</t>
  </si>
  <si>
    <t>http://transparencia.comitan.gob.mx/ART85/XXVII/DESARROLLO_URBANO/05850.pdf</t>
  </si>
  <si>
    <t>US0628</t>
  </si>
  <si>
    <t>MINSA COMERCIAL</t>
  </si>
  <si>
    <t>http://transparencia.comitan.gob.mx/ART85/XXVII/DESARROLLO_URBANO/US0628.pdf</t>
  </si>
  <si>
    <t>http://transparencia.comitan.gob.mx/ART85/XXVII/DESARROLLO_URBANO/05897.pdf</t>
  </si>
  <si>
    <t>US0629</t>
  </si>
  <si>
    <t>COPPEL S.A. DE C.V. (ZAPATERIA COPPEL 882 PLAZA LAS FLORES)</t>
  </si>
  <si>
    <t>http://transparencia.comitan.gob.mx/ART85/XXVII/DESARROLLO_URBANO/US0629.pdf</t>
  </si>
  <si>
    <t>http://transparencia.comitan.gob.mx/ART85/XXVII/DESARROLLO_URBANO/06230.pdf</t>
  </si>
  <si>
    <t>US0631</t>
  </si>
  <si>
    <t>OPERADORA TAGGART S DE R.L. DE C.V.</t>
  </si>
  <si>
    <t>http://transparencia.comitan.gob.mx/ART85/XXVII/DESARROLLO_URBANO/US0631.pdf</t>
  </si>
  <si>
    <t>http://transparencia.comitan.gob.mx/ART85/XXVII/DESARROLLO_URBANO/05803.pdf</t>
  </si>
  <si>
    <t>US0632</t>
  </si>
  <si>
    <t>INSTITUTO DE ESTUDIOS SUPERIORES DE CHIAPAS EN TAPACHULA, S.C.</t>
  </si>
  <si>
    <t>http://transparencia.comitan.gob.mx/ART85/XXVII/DESARROLLO_URBANO/US0632.pdf</t>
  </si>
  <si>
    <t>http://transparencia.comitan.gob.mx/ART85/XXVII/DESARROLLO_URBANO/05837.pdf</t>
  </si>
  <si>
    <t>US0633</t>
  </si>
  <si>
    <t>GRUPO PROFESIONAL DE TALENTO HUMANO S. DE R.L.DE C.V. (RED NATURA)</t>
  </si>
  <si>
    <t>http://transparencia.comitan.gob.mx/ART85/XXVII/DESARROLLO_URBANO/US0633.pdf</t>
  </si>
  <si>
    <t>http://transparencia.comitan.gob.mx/ART85/XXVII/DESARROLLO_URBANO/05825.pdf</t>
  </si>
  <si>
    <t>US0634</t>
  </si>
  <si>
    <t>TIENDAS CHEDRAUI S.A. DE C.V.</t>
  </si>
  <si>
    <t>http://transparencia.comitan.gob.mx/ART85/XXVII/DESARROLLO_URBANO/US0634.pdf</t>
  </si>
  <si>
    <t>http://transparencia.comitan.gob.mx/ART85/XXVII/DESARROLLO_URBANO/26323.pdf</t>
  </si>
  <si>
    <t>US0636</t>
  </si>
  <si>
    <t>http://transparencia.comitan.gob.mx/ART85/XXVII/DESARROLLO_URBANO/US0636.pdf</t>
  </si>
  <si>
    <t>http://transparencia.comitan.gob.mx/ART85/XXVII/DESARROLLO_URBANO/06222.pdf</t>
  </si>
  <si>
    <t>US0637</t>
  </si>
  <si>
    <t>TELEFONOS DE MEXICO S.A.B. DE C.V.</t>
  </si>
  <si>
    <t>http://transparencia.comitan.gob.mx/ART85/XXVII/DESARROLLO_URBANO/US0637.pdf</t>
  </si>
  <si>
    <t>http://transparencia.comitan.gob.mx/ART85/XXVII/DESARROLLO_URBANO/05898.pdf</t>
  </si>
  <si>
    <t>US0639</t>
  </si>
  <si>
    <t>BODEGA MERCADO DE VIDRIO Y ALUMINIO YESENIA DEL CARMEN HERNANDEZ GOMEZ/COPROP</t>
  </si>
  <si>
    <t>http://transparencia.comitan.gob.mx/ART85/XXVII/DESARROLLO_URBANO/US0639.pdf</t>
  </si>
  <si>
    <t>http://transparencia.comitan.gob.mx/ART85/XXVII/DESARROLLO_URBANO/05888.pdf</t>
  </si>
  <si>
    <t>US0641</t>
  </si>
  <si>
    <t>VISION PRENDARIA S.A. DE C.V. (MEGAEMPEÑOS)</t>
  </si>
  <si>
    <t>http://transparencia.comitan.gob.mx/ART85/XXVII/DESARROLLO_URBANO/US0641.pdf</t>
  </si>
  <si>
    <t>http://transparencia.comitan.gob.mx/ART85/XXVII/DESARROLLO_URBANO/06030.pdf</t>
  </si>
  <si>
    <t>US0642</t>
  </si>
  <si>
    <t>http://transparencia.comitan.gob.mx/ART85/XXVII/DESARROLLO_URBANO/US0642.pdf</t>
  </si>
  <si>
    <t>http://transparencia.comitan.gob.mx/ART85/XXVII/DESARROLLO_URBANO/026806.pdf</t>
  </si>
  <si>
    <t>US0643</t>
  </si>
  <si>
    <t>DELMAR CASTO DOMINGUEZ AGUILAR (TRANSPORTE SANTA MARGARITA)</t>
  </si>
  <si>
    <t>http://transparencia.comitan.gob.mx/ART85/XXVII/DESARROLLO_URBANO/US0643.pdf</t>
  </si>
  <si>
    <t>http://transparencia.comitan.gob.mx/ART85/XXVII/DESARROLLO_URBANO/05944.pdf</t>
  </si>
  <si>
    <t>US0644</t>
  </si>
  <si>
    <t>ESTRELLAS DE LA FRONTERA SUR SC. DE R.L. IVAN ALEJANDRO RAMIREZ GORDILLO</t>
  </si>
  <si>
    <t>http://transparencia.comitan.gob.mx/ART85/XXVII/DESARROLLO_URBANO/US0644.pdf</t>
  </si>
  <si>
    <t>http://transparencia.comitan.gob.mx/ART85/XXVII/DESARROLLO_URBANO/05891.pdf</t>
  </si>
  <si>
    <t>US0645</t>
  </si>
  <si>
    <t>(CABAÑAS ORO Y PLATA) OCATVIO MEZA GUILLEN</t>
  </si>
  <si>
    <t>http://transparencia.comitan.gob.mx/ART85/XXVII/DESARROLLO_URBANO/US0645.pdf</t>
  </si>
  <si>
    <t>http://transparencia.comitan.gob.mx/ART85/XXVII/DESARROLLO_URBANO/05992.pdf</t>
  </si>
  <si>
    <t>US0647</t>
  </si>
  <si>
    <t>ZIMIOSWEB S.A. DE C.V. (CHINA BU) DANIELA DELGADO FELIX</t>
  </si>
  <si>
    <t>http://transparencia.comitan.gob.mx/ART85/XXVII/DESARROLLO_URBANO/US0647.pdf</t>
  </si>
  <si>
    <t>http://transparencia.comitan.gob.mx/ART85/XXVII/DESARROLLO_URBANO/06612.pdf</t>
  </si>
  <si>
    <t>US0654</t>
  </si>
  <si>
    <t>MULTIBRAND OUTLET STORES S.A.P.I. DE C.V.</t>
  </si>
  <si>
    <t>http://transparencia.comitan.gob.mx/ART85/XXVII/DESARROLLO_URBANO/US0654.pdf</t>
  </si>
  <si>
    <t>http://transparencia.comitan.gob.mx/ART85/XXVII/DESARROLLO_URBANO/26392.pdf</t>
  </si>
  <si>
    <t>US0655</t>
  </si>
  <si>
    <t>CHRISTIAN</t>
  </si>
  <si>
    <t>CUBIAS</t>
  </si>
  <si>
    <t>http://transparencia.comitan.gob.mx/ART85/XXVII/DESARROLLO_URBANO/US0655.pdf</t>
  </si>
  <si>
    <t>http://transparencia.comitan.gob.mx/ART85/XXVII/DESARROLLO_URBANO/05820.pdf</t>
  </si>
  <si>
    <t>US0656</t>
  </si>
  <si>
    <t>SERVICIOS SHASA S. DE R.L. DE C.V.</t>
  </si>
  <si>
    <t>http://transparencia.comitan.gob.mx/ART85/XXVII/DESARROLLO_URBANO/US0656.pdf</t>
  </si>
  <si>
    <t>http://transparencia.comitan.gob.mx/ART85/XXVII/DESARROLLO_URBANO/06229.pdf</t>
  </si>
  <si>
    <t>US0657</t>
  </si>
  <si>
    <t>http://transparencia.comitan.gob.mx/ART85/XXVII/DESARROLLO_URBANO/US0657.pdf</t>
  </si>
  <si>
    <t>http://transparencia.comitan.gob.mx/ART85/XXVII/DESARROLLO_URBANO/06223.pdf</t>
  </si>
  <si>
    <t>US0658</t>
  </si>
  <si>
    <t>http://transparencia.comitan.gob.mx/ART85/XXVII/DESARROLLO_URBANO/US0658.pdf</t>
  </si>
  <si>
    <t>http://transparencia.comitan.gob.mx/ART85/XXVII/DESARROLLO_URBANO/06009.pdf</t>
  </si>
  <si>
    <t>US0659</t>
  </si>
  <si>
    <t>OFFICE DEPOT DE MEXICO S.A. DE C.V.</t>
  </si>
  <si>
    <t>http://transparencia.comitan.gob.mx/ART85/XXVII/DESARROLLO_URBANO/US0659.pdf</t>
  </si>
  <si>
    <t>http://transparencia.comitan.gob.mx/ART85/XXVII/DESARROLLO_URBANO/06170.pdf</t>
  </si>
  <si>
    <t>US0661</t>
  </si>
  <si>
    <t>AGROSERVICIOS NACIONALES S.A.P.I. DE C.V.</t>
  </si>
  <si>
    <t>http://transparencia.comitan.gob.mx/ART85/XXVII/DESARROLLO_URBANO/US0661.pdf</t>
  </si>
  <si>
    <t>http://transparencia.comitan.gob.mx/ART85/XXVII/DESARROLLO_URBANO/05974.pdf</t>
  </si>
  <si>
    <t>US0662</t>
  </si>
  <si>
    <t>http://transparencia.comitan.gob.mx/ART85/XXVII/DESARROLLO_URBANO/US0662.pdf</t>
  </si>
  <si>
    <t>http://transparencia.comitan.gob.mx/ART85/XXVII/DESARROLLO_URBANO/06132.pdf</t>
  </si>
  <si>
    <t>US0663</t>
  </si>
  <si>
    <t>SALON DE EVENTOS "CHARIS" RUBEN ISAURO PEREZ VAZQUEZ/COPRP</t>
  </si>
  <si>
    <t>http://transparencia.comitan.gob.mx/ART85/XXVII/DESARROLLO_URBANO/US0663.pdf</t>
  </si>
  <si>
    <t>http://transparencia.comitan.gob.mx/ART85/XXVII/DESARROLLO_URBANO/06001.pdf</t>
  </si>
  <si>
    <t>US0664</t>
  </si>
  <si>
    <t>TELEFONIA POR CABLE S.A. DE C.V.</t>
  </si>
  <si>
    <t>http://transparencia.comitan.gob.mx/ART85/XXVII/DESARROLLO_URBANO/26428.pdf</t>
  </si>
  <si>
    <t>US0665</t>
  </si>
  <si>
    <t>CENTRO UNIVERSITARIO "JOSE VASCONCELOS CALDERON" (LIC. MIGUEL ANGEL ARGUELLO HIDALGO)</t>
  </si>
  <si>
    <t>http://transparencia.comitan.gob.mx/ART85/XXVII/DESARROLLO_URBANO/US0665.pdf</t>
  </si>
  <si>
    <t>http://transparencia.comitan.gob.mx/ART85/XXVII/DESARROLLO_URBANO/06010.pdf</t>
  </si>
  <si>
    <t>US0666</t>
  </si>
  <si>
    <t>DESARROLLO DE LA EDUCACION EN COMITAN CHIAPAS A.C.</t>
  </si>
  <si>
    <t>http://transparencia.comitan.gob.mx/ART85/XXVII/DESARROLLO_URBANO/US0666.pdf</t>
  </si>
  <si>
    <t>http://transparencia.comitan.gob.mx/ART85/XXVII/DESARROLLO_URBANO/06144.pdf</t>
  </si>
  <si>
    <t>US0667</t>
  </si>
  <si>
    <t>UNIVERSIDAD SAN CRISTOBAL, PLANTEL COMITAN CLAVE: 079SU0188Z</t>
  </si>
  <si>
    <t>http://transparencia.comitan.gob.mx/ART85/XXVII/DESARROLLO_URBANO/US0667.pdf</t>
  </si>
  <si>
    <t>http://transparencia.comitan.gob.mx/ART85/XXVII/DESARROLLO_URBANO/06161.pdf</t>
  </si>
  <si>
    <t>US0668</t>
  </si>
  <si>
    <t>DIMEX CAPITAL S.A. DE C.V. SOFOM ENR.</t>
  </si>
  <si>
    <t>http://transparencia.comitan.gob.mx/ART85/XXVII/DESARROLLO_URBANO/US0668.pdf</t>
  </si>
  <si>
    <t>http://transparencia.comitan.gob.mx/ART85/XXVII/DESARROLLO_URBANO/06135.pdf</t>
  </si>
  <si>
    <t>US0669</t>
  </si>
  <si>
    <t>SBCBSG COMPANY DE MEXICO S. DE R.L. DE C.V. (SALLY BEAUTY)</t>
  </si>
  <si>
    <t>http://transparencia.comitan.gob.mx/ART85/XXVII/DESARROLLO_URBANO/US0669.pdf</t>
  </si>
  <si>
    <t>http://transparencia.comitan.gob.mx/ART85/XXVII/DESARROLLO_URBANO/06771.pdf</t>
  </si>
  <si>
    <t>US0670</t>
  </si>
  <si>
    <t>ALBA DOMINGUEZ COLEGIOS PARTICULARES S.C.</t>
  </si>
  <si>
    <t>http://transparencia.comitan.gob.mx/ART85/XXVII/DESARROLLO_URBANO/US0670.pdf</t>
  </si>
  <si>
    <t>http://transparencia.comitan.gob.mx/ART85/XXVII/DESARROLLO_URBANO/06139.pdf</t>
  </si>
  <si>
    <t>US0671</t>
  </si>
  <si>
    <t>LA FERRE COMERCIALIZADORA S.A. DE C.V.</t>
  </si>
  <si>
    <t>http://transparencia.comitan.gob.mx/ART85/XXVII/DESARROLLO_URBANO/US0671.pdf</t>
  </si>
  <si>
    <t>http://transparencia.comitan.gob.mx/ART85/XXVII/DESARROLLO_URBANO/06650.pdf</t>
  </si>
  <si>
    <t>US0672</t>
  </si>
  <si>
    <t>http://transparencia.comitan.gob.mx/ART85/XXVII/DESARROLLO_URBANO/US0672.pdf</t>
  </si>
  <si>
    <t>http://transparencia.comitan.gob.mx/ART85/XXVII/DESARROLLO_URBANO/06652.pdf</t>
  </si>
  <si>
    <t>US0673</t>
  </si>
  <si>
    <t>"FRACCIONAMIENTO LOS OLIVOS" JOSE JULIO OLVERA GONZALEZ</t>
  </si>
  <si>
    <t>http://transparencia.comitan.gob.mx/ART85/XXVII/DESARROLLO_URBANO/US0673.pdf</t>
  </si>
  <si>
    <t>http://transparencia.comitan.gob.mx/ART85/XXVII/DESARROLLO_URBANO/06224.pdf</t>
  </si>
  <si>
    <t>US0674</t>
  </si>
  <si>
    <t>CENTRO EDUCATIVO MARIA ANTONIETA PAOLINI</t>
  </si>
  <si>
    <t>http://transparencia.comitan.gob.mx/ART85/XXVII/DESARROLLO_URBANO/US0674.pdf</t>
  </si>
  <si>
    <t>http://transparencia.comitan.gob.mx/ART85/XXVII/DESARROLLO_URBANO/06143.pdf</t>
  </si>
  <si>
    <t>US0675</t>
  </si>
  <si>
    <t>FERTILIZANTES TEPEYAC S.A. DE C.V.</t>
  </si>
  <si>
    <t>http://transparencia.comitan.gob.mx/ART85/XXVII/DESARROLLO_URBANO/US0675.pdf</t>
  </si>
  <si>
    <t>http://transparencia.comitan.gob.mx/ART85/XXVII/DESARROLLO_URBANO/06431.pdf</t>
  </si>
  <si>
    <t>US0676</t>
  </si>
  <si>
    <t>SALON DE EVENTOS "EL CAMPEADOR" GUSTAVO DIAZ ALVAREZ</t>
  </si>
  <si>
    <t>http://transparencia.comitan.gob.mx/ART85/XXVII/DESARROLLO_URBANO/US0676.pdf</t>
  </si>
  <si>
    <t>http://transparencia.comitan.gob.mx/ART85/XXVII/DESARROLLO_URBANO/06214.pdf</t>
  </si>
  <si>
    <t>US0677</t>
  </si>
  <si>
    <t>INSTITUTO TECNOLOGICO AVANZADO EN EDUCACION DEL SURESTE, S.C.</t>
  </si>
  <si>
    <t>http://transparencia.comitan.gob.mx/ART85/XXVII/DESARROLLO_URBANO/US0677.pdf</t>
  </si>
  <si>
    <t>http://transparencia.comitan.gob.mx/ART85/XXVII/DESARROLLO_URBANO/06303.pdf</t>
  </si>
  <si>
    <t>US0678</t>
  </si>
  <si>
    <t>UNIVERSIDAD DE PUEBLA S.C. PLANTEL COMITAN</t>
  </si>
  <si>
    <t>http://transparencia.comitan.gob.mx/ART85/XXVII/DESARROLLO_URBANO/US0678.pdf</t>
  </si>
  <si>
    <t>http://transparencia.comitan.gob.mx/ART85/XXVII/DESARROLLO_URBANO/06410.pdf</t>
  </si>
  <si>
    <t>US0679</t>
  </si>
  <si>
    <t>http://transparencia.comitan.gob.mx/ART85/XXVII/DESARROLLO_URBANO/US0679.pdf</t>
  </si>
  <si>
    <t>http://transparencia.comitan.gob.mx/ART85/XXVII/DESARROLLO_URBANO/06339.pdf</t>
  </si>
  <si>
    <t>US0680</t>
  </si>
  <si>
    <t>US0682</t>
  </si>
  <si>
    <t>CENTRO EDUCATIVO "MALALA"</t>
  </si>
  <si>
    <t>http://transparencia.comitan.gob.mx/ART85/XXVII/DESARROLLO_URBANO/US0682.pdf</t>
  </si>
  <si>
    <t>http://transparencia.comitan.gob.mx/ART85/XXVII/DESARROLLO_URBANO/06367.pdf</t>
  </si>
  <si>
    <t>US0683</t>
  </si>
  <si>
    <t>BANCOPPEL S.A. INSTITUCION DE BANCA MULTIPLE</t>
  </si>
  <si>
    <t>http://transparencia.comitan.gob.mx/ART85/XXVII/DESARROLLO_URBANO/US0683.pdf</t>
  </si>
  <si>
    <t>http://transparencia.comitan.gob.mx/ART85/XXVII/DESARROLLO_URBANO/06646.pdf</t>
  </si>
  <si>
    <t>US0686</t>
  </si>
  <si>
    <t>http://transparencia.comitan.gob.mx/ART85/XXVII/DESARROLLO_URBANO/US0686.pdf</t>
  </si>
  <si>
    <t>http://transparencia.comitan.gob.mx/ART85/XXVII/DESARROLLO_URBANO/06784.pdf</t>
  </si>
  <si>
    <t>US0687</t>
  </si>
  <si>
    <t>CENTRO EDUCATIVO INFANTIL IVAN PETROVICH PAVLOV</t>
  </si>
  <si>
    <t>http://transparencia.comitan.gob.mx/ART85/XXVII/DESARROLLO_URBANO/US0687.pdf</t>
  </si>
  <si>
    <t>http://transparencia.comitan.gob.mx/ART85/XXVII/DESARROLLO_URBANO/06409.pdf</t>
  </si>
  <si>
    <t>US0690</t>
  </si>
  <si>
    <t>BBVA MEXICO S.A. INSTITUCION DE BANCA MULTIPLE, GRUPO FINANCIERO BBVA MEXICO</t>
  </si>
  <si>
    <t>http://transparencia.comitan.gob.mx/ART85/XXVII/DESARROLLO_URBANO/US0690.pdf</t>
  </si>
  <si>
    <t>http://transparencia.comitan.gob.mx/ART85/XXVII/DESARROLLO_URBANO/26623.pdf</t>
  </si>
  <si>
    <t>US0691</t>
  </si>
  <si>
    <t>http://transparencia.comitan.gob.mx/ART85/XXVII/DESARROLLO_URBANO/US0691.pdf</t>
  </si>
  <si>
    <t>http://transparencia.comitan.gob.mx/ART85/XXVII/DESARROLLO_URBANO/26622.pdf</t>
  </si>
  <si>
    <t>US0692</t>
  </si>
  <si>
    <t>DISTRIBUIDOR DE MAQUINARIA DEL SUR</t>
  </si>
  <si>
    <t>http://transparencia.comitan.gob.mx/ART85/XXVII/DESARROLLO_URBANO/US0692.pdf</t>
  </si>
  <si>
    <t>http://transparencia.comitan.gob.mx/ART85/XXVII/DESARROLLO_URBANO/27163.pdf</t>
  </si>
  <si>
    <t>US0693</t>
  </si>
  <si>
    <t>http://transparencia.comitan.gob.mx/ART85/XXVII/DESARROLLO_URBANO/US0693.pdf</t>
  </si>
  <si>
    <t>US0694</t>
  </si>
  <si>
    <t>INSTITUTO EDUCATIVO DEPORT-VIDA CASA DE ESTUDIOS SUPERIORES DE COMITAN S.C. JORGE LUIS TRUJILLO VAZQUEZ</t>
  </si>
  <si>
    <t>http://transparencia.comitan.gob.mx/ART85/XXVII/DESARROLLO_URBANO/US0694.pdf</t>
  </si>
  <si>
    <t>http://transparencia.comitan.gob.mx/ART85/XXVII/DESARROLLO_URBANO/06477.pdf</t>
  </si>
  <si>
    <t>US0701</t>
  </si>
  <si>
    <t>http://transparencia.comitan.gob.mx/ART85/XXVII/DESARROLLO_URBANO/US0701.pdf</t>
  </si>
  <si>
    <t>http://transparencia.comitan.gob.mx/ART85/XXVII/DESARROLLO_URBANO/06537.pdf</t>
  </si>
  <si>
    <t>US0702</t>
  </si>
  <si>
    <t>CENTRO EDUCATIVO INFANTIL IVAN PETROVICH NATIVIDAD GORDILLO DE ARCIA</t>
  </si>
  <si>
    <t>http://transparencia.comitan.gob.mx/ART85/XXVII/DESARROLLO_URBANO/US0702.pdf</t>
  </si>
  <si>
    <t>http://transparencia.comitan.gob.mx/ART85/XXVII/DESARROLLO_URBANO/06476.pdf</t>
  </si>
  <si>
    <t>US0703</t>
  </si>
  <si>
    <t>http://transparencia.comitan.gob.mx/ART85/XXVII/DESARROLLO_URBANO/US0703.pdf</t>
  </si>
  <si>
    <t>US0704</t>
  </si>
  <si>
    <t>http://transparencia.comitan.gob.mx/ART85/XXVII/DESARROLLO_URBANO/US0704.pdf</t>
  </si>
  <si>
    <t>http://transparencia.comitan.gob.mx/ART85/XXVII/DESARROLLO_URBANO/06483.pdf</t>
  </si>
  <si>
    <t>US0705</t>
  </si>
  <si>
    <t>http://transparencia.comitan.gob.mx/ART85/XXVII/DESARROLLO_URBANO/US0705.pdf</t>
  </si>
  <si>
    <t>http://transparencia.comitan.gob.mx/ART85/XXVII/DESARROLLO_URBANO/06484.pdf</t>
  </si>
  <si>
    <t>US0706</t>
  </si>
  <si>
    <t>DANIELA</t>
  </si>
  <si>
    <t>http://transparencia.comitan.gob.mx/ART85/XXVII/DESARROLLO_URBANO/US0706.pdf</t>
  </si>
  <si>
    <t>http://transparencia.comitan.gob.mx/ART85/XXVII/DESARROLLO_URBANO/06482.pdf</t>
  </si>
  <si>
    <t>US0729</t>
  </si>
  <si>
    <t>FUNDACION RAFAEL DONDE I.A.P.</t>
  </si>
  <si>
    <t>http://transparencia.comitan.gob.mx/ART85/XXVII/DESARROLLO_URBANO/US0729.pdf</t>
  </si>
  <si>
    <t>http://transparencia.comitan.gob.mx/ART85/XXVII/DESARROLLO_URBANO/06778.pdf</t>
  </si>
  <si>
    <t>US0730</t>
  </si>
  <si>
    <t>http://transparencia.comitan.gob.mx/ART85/XXVII/DESARROLLO_URBANO/US0730.pdf</t>
  </si>
  <si>
    <t>http://transparencia.comitan.gob.mx/ART85/XXVII/DESARROLLO_URBANO/06779.pdf</t>
  </si>
  <si>
    <t>US0738</t>
  </si>
  <si>
    <t>http://transparencia.comitan.gob.mx/ART85/XXVII/DESARROLLO_URBANO/US0738.pdf</t>
  </si>
  <si>
    <t>http://transparencia.comitan.gob.mx/ART85/XXVII/DESARROLLO_URBANO/06565.pdf</t>
  </si>
  <si>
    <t>US0742</t>
  </si>
  <si>
    <t>ROSA ISABEL HIDALGO AGUILAR "FRACCIONAMIENTO CIELO AZUL"</t>
  </si>
  <si>
    <t>http://transparencia.comitan.gob.mx/ART85/XXVII/DESARROLLO_URBANO/US0742.pdf</t>
  </si>
  <si>
    <t>http://transparencia.comitan.gob.mx/ART85/XXVII/DESARROLLO_URBANO/06782.pdf</t>
  </si>
  <si>
    <t>T000441</t>
  </si>
  <si>
    <t>AVISO DE TERMINO DE OBRA</t>
  </si>
  <si>
    <t>http://transparencia.comitan.gob.mx/ART85/XXVII/DESARROLLO_URBANO/T000441.pdf</t>
  </si>
  <si>
    <t>http://transparencia.comitan.gob.mx/ART85/XXVII/DESARROLLO_URBANO/06186.pdf</t>
  </si>
  <si>
    <t>T000442</t>
  </si>
  <si>
    <t>http://transparencia.comitan.gob.mx/ART85/XXVII/DESARROLLO_URBANO/T000442.pdf</t>
  </si>
  <si>
    <t>http://transparencia.comitan.gob.mx/ART85/XXVII/DESARROLLO_URBANO/06395.pdf</t>
  </si>
  <si>
    <t>T000443</t>
  </si>
  <si>
    <t>http://transparencia.comitan.gob.mx/ART85/XXVII/DESARROLLO_URBANO/T000443.pdf</t>
  </si>
  <si>
    <t>T000449</t>
  </si>
  <si>
    <t>http://transparencia.comitan.gob.mx/ART85/XXVII/DESARROLLO_URBANO/T000449.pdf</t>
  </si>
  <si>
    <t>http://transparencia.comitan.gob.mx/ART85/XXVII/DESARROLLO_URBANO/06768.pdf</t>
  </si>
  <si>
    <t>T000450</t>
  </si>
  <si>
    <t>http://transparencia.comitan.gob.mx/ART85/XXVII/DESARROLLO_URBANO/T000450.pdf</t>
  </si>
  <si>
    <t>P0002</t>
  </si>
  <si>
    <t>PERITO DE OBRA</t>
  </si>
  <si>
    <t xml:space="preserve">Titulo V Capitulo II artículo 72 del Reglamento de Construcción y Servicios Urbanos vigentes en el Municipio, publicado en el periódico oficial del Gobierno del Estado, marcado con el No. 176 de fecha 22 de Abril de 2015. </t>
  </si>
  <si>
    <t>CARBONEY</t>
  </si>
  <si>
    <t>http://transparencia.comitan.gob.mx/ART85/XXVII/DESARROLLO_URBANO/P0002.pdf</t>
  </si>
  <si>
    <t>http://transparencia.comitan.gob.mx/ART85/XXVII/DESARROLLO_URBANO/05951.pdf</t>
  </si>
  <si>
    <t>P0010</t>
  </si>
  <si>
    <t>ALFONSO ENRIQUE</t>
  </si>
  <si>
    <t>PENSAMIENTO</t>
  </si>
  <si>
    <t>http://transparencia.comitan.gob.mx/ART85/XXVII/DESARROLLO_URBANO/P0010.pdf</t>
  </si>
  <si>
    <t>http://transparencia.comitan.gob.mx/ART85/XXVII/DESARROLLO_URBANO/05987.pdf</t>
  </si>
  <si>
    <t>P0017</t>
  </si>
  <si>
    <t>http://transparencia.comitan.gob.mx/ART85/XXVII/DESARROLLO_URBANO/P0017.pdf</t>
  </si>
  <si>
    <t>http://transparencia.comitan.gob.mx/ART85/XXVII/DESARROLLO_URBANO/06320.pdf</t>
  </si>
  <si>
    <t>P0021</t>
  </si>
  <si>
    <t>http://transparencia.comitan.gob.mx/ART85/XXVII/DESARROLLO_URBANO/P0021.pdf</t>
  </si>
  <si>
    <t>http://transparencia.comitan.gob.mx/ART85/XXVII/DESARROLLO_URBANO/05815.pdf</t>
  </si>
  <si>
    <t>P0022</t>
  </si>
  <si>
    <t>JOSE MARTIN</t>
  </si>
  <si>
    <t>http://transparencia.comitan.gob.mx/ART85/XXVII/DESARROLLO_URBANO/P0022.pdf</t>
  </si>
  <si>
    <t>http://transparencia.comitan.gob.mx/ART85/XXVII/DESARROLLO_URBANO/06432.pdf</t>
  </si>
  <si>
    <t>P0023</t>
  </si>
  <si>
    <t>RODOLFO</t>
  </si>
  <si>
    <t>LEAL</t>
  </si>
  <si>
    <t>http://transparencia.comitan.gob.mx/ART85/XXVII/DESARROLLO_URBANO/P0023.pdf</t>
  </si>
  <si>
    <t>http://transparencia.comitan.gob.mx/ART85/XXVII/DESARROLLO_URBANO/05836.pdf</t>
  </si>
  <si>
    <t>P0025</t>
  </si>
  <si>
    <t>MARCO JULIO</t>
  </si>
  <si>
    <t>http://transparencia.comitan.gob.mx/ART85/XXVII/DESARROLLO_URBANO/P0025.pdf</t>
  </si>
  <si>
    <t>http://transparencia.comitan.gob.mx/ART85/XXVII/DESARROLLO_URBANO/05778.pdf</t>
  </si>
  <si>
    <t>P0026</t>
  </si>
  <si>
    <t>ROCIO YURIDIA</t>
  </si>
  <si>
    <t>SALGADO</t>
  </si>
  <si>
    <t>http://transparencia.comitan.gob.mx/ART85/XXVII/DESARROLLO_URBANO/P0026.pdf</t>
  </si>
  <si>
    <t>http://transparencia.comitan.gob.mx/ART85/XXVII/DESARROLLO_URBANO/06247.pdf</t>
  </si>
  <si>
    <t>P0027</t>
  </si>
  <si>
    <t>JORGE LUIS</t>
  </si>
  <si>
    <t>NULUTAGUA</t>
  </si>
  <si>
    <t>http://transparencia.comitan.gob.mx/ART85/XXVII/DESARROLLO_URBANO/P0027.pdf</t>
  </si>
  <si>
    <t>http://transparencia.comitan.gob.mx/ART85/XXVII/DESARROLLO_URBANO/06478.pdf</t>
  </si>
  <si>
    <t>P0028</t>
  </si>
  <si>
    <t>CESAR ALFREDO</t>
  </si>
  <si>
    <t>COTA</t>
  </si>
  <si>
    <t>http://transparencia.comitan.gob.mx/ART85/XXVII/DESARROLLO_URBANO/P0028.pdf</t>
  </si>
  <si>
    <t>http://transparencia.comitan.gob.mx/ART85/XXVII/DESARROLLO_URBANO/06441.pdf</t>
  </si>
  <si>
    <t>P0030</t>
  </si>
  <si>
    <t>ALMA ROSA</t>
  </si>
  <si>
    <t>http://transparencia.comitan.gob.mx/ART85/XXVII/DESARROLLO_URBANO/P0030.pdf</t>
  </si>
  <si>
    <t>http://transparencia.comitan.gob.mx/ART85/XXVII/DESARROLLO_URBANO/06512.pdf</t>
  </si>
  <si>
    <t>07451</t>
  </si>
  <si>
    <t>ANUNCIO EN VIA PUBLICA</t>
  </si>
  <si>
    <t>Ley de Ingresos o Reglamanto de Construcción de Comitán de Domínguez, Chiapas.</t>
  </si>
  <si>
    <t>MARIA EDITH</t>
  </si>
  <si>
    <t>http://transparencia.comitan.gob.mx/ART85/XXVII/DESARROLLO_URBANO/07451.pdf</t>
  </si>
  <si>
    <t>http://transparencia.comitan.gob.mx/ART85/XXVII/DESARROLLO_URBANO/05776.pdf</t>
  </si>
  <si>
    <t>07650</t>
  </si>
  <si>
    <t>http://transparencia.comitan.gob.mx/ART85/XXVII/DESARROLLO_URBANO/07650.pdf</t>
  </si>
  <si>
    <t>http://transparencia.comitan.gob.mx/ART85/XXVII/DESARROLLO_URBANO/05857.pdf</t>
  </si>
  <si>
    <t>07667</t>
  </si>
  <si>
    <t>http://transparencia.comitan.gob.mx/ART85/XXVII/DESARROLLO_URBANO/06134.pdf</t>
  </si>
  <si>
    <t>07960</t>
  </si>
  <si>
    <t>RAMIRO</t>
  </si>
  <si>
    <t>ZAPATA</t>
  </si>
  <si>
    <t>http://transparencia.comitan.gob.mx/ART85/XXVII/DESARROLLO_URBANO/07960.pdf</t>
  </si>
  <si>
    <t>http://transparencia.comitan.gob.mx/ART85/XXVII/DESARROLLO_URBANO/06231.pdf</t>
  </si>
  <si>
    <t>08710</t>
  </si>
  <si>
    <t>http://transparencia.comitan.gob.mx/ART85/XXVII/DESARROLLO_URBANO/08710.pdf</t>
  </si>
  <si>
    <t>http://transparencia.comitan.gob.mx/ART85/XXVII/DESARROLLO_URBANO/06781.pdf</t>
  </si>
  <si>
    <t>L000219</t>
  </si>
  <si>
    <t>OPERADORA EXE S.A. DE C.V.</t>
  </si>
  <si>
    <t>http://transparencia.comitan.gob.mx/ART85/XXVII/DESARROLLO_URBANO/L000219.pdf</t>
  </si>
  <si>
    <t>http://transparencia.comitan.gob.mx/ART85/XXVII/DESARROLLO_URBANO/05937.pdf</t>
  </si>
  <si>
    <t>L000220</t>
  </si>
  <si>
    <t>http://transparencia.comitan.gob.mx/ART85/XXVII/DESARROLLO_URBANO/L000220.pdf</t>
  </si>
  <si>
    <t>http://transparencia.comitan.gob.mx/ART85/XXVII/DESARROLLO_URBANO/05851.pdf</t>
  </si>
  <si>
    <t>L000221</t>
  </si>
  <si>
    <t>http://transparencia.comitan.gob.mx/ART85/XXVII/DESARROLLO_URBANO/L000221.pdf</t>
  </si>
  <si>
    <t>http://transparencia.comitan.gob.mx/ART85/XXVII/DESARROLLO_URBANO/06691.pdf</t>
  </si>
  <si>
    <t>L000222</t>
  </si>
  <si>
    <t>http://transparencia.comitan.gob.mx/ART85/XXVII/DESARROLLO_URBANO/L000222.pdf</t>
  </si>
  <si>
    <t>http://transparencia.comitan.gob.mx/ART85/XXVII/DESARROLLO_URBANO/26324.pdf</t>
  </si>
  <si>
    <t>L000225</t>
  </si>
  <si>
    <t>SUKARNE S.A. DE C.V.</t>
  </si>
  <si>
    <t>http://transparencia.comitan.gob.mx/ART85/XXVII/DESARROLLO_URBANO/L000225.pdf</t>
  </si>
  <si>
    <t>http://transparencia.comitan.gob.mx/ART85/XXVII/DESARROLLO_URBANO/25828.pdf</t>
  </si>
  <si>
    <t>L000226</t>
  </si>
  <si>
    <t>VISION PRENDARIA S.A. DE C.V.</t>
  </si>
  <si>
    <t>http://transparencia.comitan.gob.mx/ART85/XXVII/DESARROLLO_URBANO/L000226.pdf</t>
  </si>
  <si>
    <t>http://transparencia.comitan.gob.mx/ART85/XXVII/DESARROLLO_URBANO/06031.pdf</t>
  </si>
  <si>
    <t>L000227</t>
  </si>
  <si>
    <t>SEVICIOS SHASA, S DE R.L. DE C.V. (SERVICIOS SHASA)</t>
  </si>
  <si>
    <t>http://transparencia.comitan.gob.mx/ART85/XXVII/DESARROLLO_URBANO/L000227.pdf</t>
  </si>
  <si>
    <t>http://transparencia.comitan.gob.mx/ART85/XXVII/DESARROLLO_URBANO/06228.pdf</t>
  </si>
  <si>
    <t>L000228</t>
  </si>
  <si>
    <t>http://transparencia.comitan.gob.mx/ART85/XXVII/DESARROLLO_URBANO/L000228.pdf</t>
  </si>
  <si>
    <t>http://transparencia.comitan.gob.mx/ART85/XXVII/DESARROLLO_URBANO/06025.pdf</t>
  </si>
  <si>
    <t>L000229</t>
  </si>
  <si>
    <t>http://transparencia.comitan.gob.mx/ART85/XXVII/DESARROLLO_URBANO/L000229.pdf</t>
  </si>
  <si>
    <t>http://transparencia.comitan.gob.mx/ART85/XXVII/DESARROLLO_URBANO/06649.pdf</t>
  </si>
  <si>
    <t>L000230</t>
  </si>
  <si>
    <t>http://transparencia.comitan.gob.mx/ART85/XXVII/DESARROLLO_URBANO/L000230.pdf</t>
  </si>
  <si>
    <t>http://transparencia.comitan.gob.mx/ART85/XXVII/DESARROLLO_URBANO/06651.pdf</t>
  </si>
  <si>
    <t>L000233</t>
  </si>
  <si>
    <t>http://transparencia.comitan.gob.mx/ART85/XXVII/DESARROLLO_URBANO/L000233.pdf</t>
  </si>
  <si>
    <t>L000234</t>
  </si>
  <si>
    <t>http://transparencia.comitan.gob.mx/ART85/XXVII/DESARROLLO_URBANO/L000234.pdf</t>
  </si>
  <si>
    <t>http://transparencia.comitan.gob.mx/ART85/XXVII/DESARROLLO_URBANO/26651.pdf</t>
  </si>
  <si>
    <t>L000235</t>
  </si>
  <si>
    <t>http://transparencia.comitan.gob.mx/ART85/XXVII/DESARROLLO_URBANO/L000235.pdf</t>
  </si>
  <si>
    <t>http://transparencia.comitan.gob.mx/ART85/XXVII/DESARROLLO_URBANO/26652.pdf</t>
  </si>
  <si>
    <t>L000241</t>
  </si>
  <si>
    <t>http://transparencia.comitan.gob.mx/ART85/XXVII/DESARROLLO_URBANO/L000241.pdf</t>
  </si>
  <si>
    <t>http://transparencia.comitan.gob.mx/ART85/XXVII/DESARROLLO_URBANO/06773-06774.pdf</t>
  </si>
  <si>
    <t>L000242</t>
  </si>
  <si>
    <t>http://transparencia.comitan.gob.mx/ART85/XXVII/DESARROLLO_URBANO/L000242.pdf</t>
  </si>
  <si>
    <t>http://transparencia.comitan.gob.mx/ART85/XXVII/DESARROLLO_URBANO/06773,06774.pdf</t>
  </si>
  <si>
    <t>L000243</t>
  </si>
  <si>
    <t>http://transparencia.comitan.gob.mx/ART85/XXVII/DESARROLLO_URBANO/L000243.pdf</t>
  </si>
  <si>
    <t>L000244</t>
  </si>
  <si>
    <t>http://transparencia.comitan.gob.mx/ART85/XXVII/DESARROLLO_URBANO/L000244.pdf</t>
  </si>
  <si>
    <t>L000245</t>
  </si>
  <si>
    <t>http://transparencia.comitan.gob.mx/ART85/XXVII/DESARROLLO_URBANO/L000245.pdf</t>
  </si>
  <si>
    <t>L000246</t>
  </si>
  <si>
    <t>http://transparencia.comitan.gob.mx/ART85/XXVII/DESARROLLO_URBANO/L000246.pdf</t>
  </si>
  <si>
    <t>http://transparencia.comitan.gob.mx/ART85/XXVII/DESARROLLO_URBANO/06775,06776,06777.pdf</t>
  </si>
  <si>
    <t>L000247</t>
  </si>
  <si>
    <t>http://transparencia.comitan.gob.mx/ART85/XXVII/DESARROLLO_URBANO/L000247.pdf</t>
  </si>
  <si>
    <t>L000248</t>
  </si>
  <si>
    <t>http://transparencia.comitan.gob.mx/ART85/XXVII/DESARROLLO_URBANO/L000248.pdf</t>
  </si>
  <si>
    <t>L000249</t>
  </si>
  <si>
    <t>http://transparencia.comitan.gob.mx/ART85/XXVII/DESARROLLO_URBANO/L000249.pdf</t>
  </si>
  <si>
    <t>L000250</t>
  </si>
  <si>
    <t>http://transparencia.comitan.gob.mx/ART85/XXVII/DESARROLLO_URBANO/L000250.pdf</t>
  </si>
  <si>
    <t>CUB0044</t>
  </si>
  <si>
    <t>CONSTANCIA DE UBICACIÓN</t>
  </si>
  <si>
    <t>Decreto No. 740-C-2018, publicado en el periódico oficial No. 377 de fecha 18 de julio del 2018.</t>
  </si>
  <si>
    <t>http://transparencia.comitan.gob.mx/ART85/XXVII/DESARROLLO_URBANO/CUB0044.pdf</t>
  </si>
  <si>
    <t>http://transparencia.comitan.gob.mx/ART85/XXVII/DESARROLLO_URBANO/05911.pdf</t>
  </si>
  <si>
    <t>CUB0298</t>
  </si>
  <si>
    <t>MARIANO</t>
  </si>
  <si>
    <t>http://transparencia.comitan.gob.mx/ART85/XXVII/DESARROLLO_URBANO/CUB0298.pdf</t>
  </si>
  <si>
    <t>http://transparencia.comitan.gob.mx/ART85/XXVII/DESARROLLO_URBANO/06396.pdf</t>
  </si>
  <si>
    <t>CAF0011</t>
  </si>
  <si>
    <t>CONSTANCIA DE AFECTACIÓN DE CALLE</t>
  </si>
  <si>
    <t>Articulo 49 de la Ley de Fraccionamientos y Conjuntos Habitacionales para el estado y los Municipios de Chiapas</t>
  </si>
  <si>
    <t>JUAN JOSE</t>
  </si>
  <si>
    <t>MONJARAS</t>
  </si>
  <si>
    <t>http://transparencia.comitan.gob.mx/ART85/XXVII/DESARROLLO_URBANO/CAF0011.pdf</t>
  </si>
  <si>
    <t>http://transparencia.comitan.gob.mx/ART85/XXVII/DESARROLLO_URBANO/05829.pdf</t>
  </si>
  <si>
    <t>CAF0013</t>
  </si>
  <si>
    <t>http://transparencia.comitan.gob.mx/ART85/XXVII/DESARROLLO_URBANO/CAF0013.pdf</t>
  </si>
  <si>
    <t>http://transparencia.comitan.gob.mx/ART85/XXVII/DESARROLLO_URBANO/05804.pdf</t>
  </si>
  <si>
    <t>CAF0014</t>
  </si>
  <si>
    <t>http://transparencia.comitan.gob.mx/ART85/XXVII/DESARROLLO_URBANO/CAF0014.pdf</t>
  </si>
  <si>
    <t>http://transparencia.comitan.gob.mx/ART85/XXVII/DESARROLLO_URBANO/06008.pdf</t>
  </si>
  <si>
    <t>07189</t>
  </si>
  <si>
    <t>COLOCACIÓN DE TAPIAL</t>
  </si>
  <si>
    <t>Reglamento de construcción de Comitán de Domínguez, Chiapas. Articulo 86 inciso II, publicado en el Periodico oficial el 22 de abril del 2015.</t>
  </si>
  <si>
    <t>http://transparencia.comitan.gob.mx/ART85/XXVII/DESARROLLO_URBANO/07189.pdf</t>
  </si>
  <si>
    <t>http://transparencia.comitan.gob.mx/ART85/XXVII/DESARROLLO_URBANO/05867.pdf</t>
  </si>
  <si>
    <t>LM0003</t>
  </si>
  <si>
    <t>LICENCIA DE MUNICIPALIZACIÓN</t>
  </si>
  <si>
    <t>Con las facultades que le confiere al H. Ayuntamiento Constitucional en el Articulo 115, Fracción V incisos A,D y F de la constitución politica de los estados unidos mexicanos; 15 fracciones II, III, IV, XVI, XIX, XXI, XXVI, 59 FRACCIONES IV, V, VI, VII, 107, 108, 109, 110, 111, 113 y demas relativos y aplicables de la ley de Desarrollo Urbano del estado de Chiapas; 1, 2, 3, 4, 5, 7, 19, 21 y demas relativos aplicables de la LEY DE FRACCIONAMIENTOS Y CONJUNTOS HABITACIONALES PARA EL ESTADO Y MUNICIPIOS DE CHIAPAS, LEY DE EQUILIBRIO ECOLOGICO Y DE PROTECCION AL MEDIO AMBIENTE Y LEY DE PROPIEDAD EN CONDOMINIO DE INMUEBLES PARA EL ESTADO DE CHIAPAS.</t>
  </si>
  <si>
    <t>CONSTRUCTORA E INMUEBLES DEL VALLE  S.A. DE C.V. MUNICIPALIZACIÓN "FRACCIONAMIENTO LOMAS DEL VALLE 1a SECCION"</t>
  </si>
  <si>
    <t>http://transparencia.comitan.gob.mx/ART85/XXVII/DESARROLLO_URBANO/LM0003.pdf</t>
  </si>
  <si>
    <t>http://transparencia.comitan.gob.mx/ART85/XXVII/DESARROLLO_URBANO/06352.pdf</t>
  </si>
  <si>
    <t>CM0009</t>
  </si>
  <si>
    <t>LICENCIA DE COMERCIALIZACIÓN</t>
  </si>
  <si>
    <t>http://transparencia.comitan.gob.mx/ART85/XXVII/DESARROLLO_URBANO/CM0009.pdf</t>
  </si>
  <si>
    <t>http://transparencia.comitan.gob.mx/ART85/XXVII/DESARROLLO_URBANO/05028.pdf</t>
  </si>
  <si>
    <t>LCH004</t>
  </si>
  <si>
    <t>LICENCIA DE CONDOMINIO HORIZONTAL</t>
  </si>
  <si>
    <t>Con fundamento en la actualización del PROGRAMA DE DESARROLLO URBANO del centro de población de la ciudad de Comitán de Domínguez, Chiapas 2018, mediante publicación No. 740-C-2018, en el periodico oficial No. 0377 de fecha 18 de Julio del 2018,  articulo 25.- Por la autorizacion de permisos, constancias, licencias de construcción y permisos diversos se causaran los derechos como se detalla a continuación: XIII.- Por la autorizacion  y/o actualización del Dictamen de lotificaciones en condominios y fraccionamientos. e) Por la expedicion de la autorizacion y/o actualización del Proyecto de lotificacion en fraccionamiento.</t>
  </si>
  <si>
    <t>LUVIA</t>
  </si>
  <si>
    <t>http://transparencia.comitan.gob.mx/ART85/XXVII/DESARROLLO_URBANO/LCH004.pdf</t>
  </si>
  <si>
    <t>http://transparencia.comitan.gob.mx/ART85/XXVII/DESARROLLO_URBANO/05832.pdf</t>
  </si>
  <si>
    <t>RF0010</t>
  </si>
  <si>
    <t>LICENCIA DE RELOTIFICACION</t>
  </si>
  <si>
    <t>Con la facultad que le confiere al H. Ayuntamiento Constitucional en el Articulo 115, Fracción V incisos A,D y F de la CONSTITUCIÓN POLITICA DE LOS ESTADOS UNIDOS MEXICANOS; articulo 62 Fraccion VI inciso A, D Y F, de la CONSTITUCION POLITICA DEL ESTADO DE CHIAPAS, articulo 15 fracciones II, III, IV, XIV, XVI, XIX, XXI, articfulo 59 FRACCIONES II, V, VI, 107, 108, 109, 110, 111,  y demas relativos y aplicables de la ley de ASENTAMIENTOS HUMANOS, ORDENAMIENTO TERRITORIAL Y DESARROLLO URBANO DEL ESTADO DE CHIAPAS, articulo 1, 2, 4, 5, 7 y demas relativo y aplicable  de la LEY DE FRACCIONAMIENTOS Y CONJUNTOS HABITACIONALES PARA EL ESTADO DE CHIAPAS, 1, 2, 3, 9 y demas aplicables de la ley de PROPIEDAD EN CONDOMINIO DE INMUEBLES PARA EL ESTADO DE CHIAPAS</t>
  </si>
  <si>
    <t>ALDIVASA EDIFICACIONES S.A. DE C.V. (FRACCIONAMIENTO VITALIA ESPACIO RESIDENCIAL)</t>
  </si>
  <si>
    <t>http://transparencia.comitan.gob.mx/ART85/XXVII/DESARROLLO_URBANO/RF0010.pdf</t>
  </si>
  <si>
    <t>http://transparencia.comitan.gob.mx/ART85/XXVII/DESARROLLO_URBANO/05994.pdf</t>
  </si>
  <si>
    <t>07953</t>
  </si>
  <si>
    <t>Infraccion al Reglamento de Construcción</t>
  </si>
  <si>
    <t>Articulo 30.- Son aprovechamientos los ingresos que percibe el municipio funciones de derecho publico, distinto de las contribuciones, y de los ingresos derivados de financiamiento, por lo que el municipio percibira los ingresos de recargos, gastos de ejecución, multas, indemnizaciones por daños de bienes municipales, rendimientos por adjudicación de bienes, legados, herencias y donativos tanto en efectivo como en especie y demas ingresos no contemplados en los renglones de impuestos y derechos. I.- Por Infraccion al reglamento de construccion. 1.- Por construir sin licencia de construcción.</t>
  </si>
  <si>
    <t>Desarrollo Urbano / Imagen Urbana</t>
  </si>
  <si>
    <t>http://transparencia.comitan.gob.mx/ART85/XXVII/DESARROLLO_URBANO/07953.pdf</t>
  </si>
  <si>
    <t>http://transparencia.comitan.gob.mx/ART85/XXVII/DESARROLLO_URBANO/06226.pdf</t>
  </si>
  <si>
    <t>00205</t>
  </si>
  <si>
    <t>http://transparencia.comitan.gob.mx/ART85/XXVII/DESARROLLO_URBANO/00205.pdf</t>
  </si>
  <si>
    <t>http://transparencia.comitan.gob.mx/ART85/XXVII/DESARROLLO_URBANO/05777.pdf</t>
  </si>
  <si>
    <t>08315</t>
  </si>
  <si>
    <t>http://transparencia.comitan.gob.mx/ART85/XXVII/DESARROLLO_URBANO/08315.pdf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</si>
</sst>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badi"/>
      <family val="2"/>
    </font>
    <font>
      <sz val="12"/>
      <color indexed="8"/>
      <name val="Abadi"/>
      <family val="2"/>
    </font>
    <font>
      <sz val="11"/>
      <color rgb="FF000000"/>
      <name val="Abadi"/>
      <family val="2"/>
    </font>
    <font>
      <u/>
      <sz val="11"/>
      <color theme="10"/>
      <name val="Abadi"/>
      <family val="2"/>
    </font>
    <font>
      <sz val="8"/>
      <color indexed="8"/>
      <name val="Abadi"/>
      <family val="2"/>
    </font>
    <font>
      <sz val="9"/>
      <color indexed="8"/>
      <name val="Abadi"/>
      <family val="2"/>
    </font>
    <font>
      <sz val="10"/>
      <color indexed="8"/>
      <name val="Abad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14" fontId="5" fillId="0" borderId="0" xfId="0" applyNumberFormat="1" applyFont="1" applyAlignment="1">
      <alignment horizontal="center" vertical="center" wrapText="1"/>
    </xf>
    <xf numFmtId="0" fontId="8" fillId="0" borderId="0" xfId="2" applyFont="1" applyBorder="1" applyAlignment="1">
      <alignment horizontal="center" vertical="center" wrapText="1"/>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4" fillId="0" borderId="0" xfId="2" applyBorder="1" applyAlignment="1">
      <alignment horizontal="center" vertical="center" wrapText="1"/>
    </xf>
    <xf numFmtId="0" fontId="8" fillId="3" borderId="0" xfId="2"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49" fontId="5" fillId="5" borderId="0" xfId="0" applyNumberFormat="1" applyFont="1" applyFill="1" applyAlignment="1">
      <alignment horizontal="center" vertical="center" wrapText="1"/>
    </xf>
    <xf numFmtId="0" fontId="10" fillId="0" borderId="0" xfId="0" applyFont="1" applyAlignment="1">
      <alignment horizontal="center" vertical="center" wrapText="1"/>
    </xf>
    <xf numFmtId="4" fontId="5" fillId="0" borderId="0" xfId="1" applyNumberFormat="1" applyFont="1" applyBorder="1" applyAlignment="1">
      <alignment horizontal="center" vertical="center" wrapText="1"/>
    </xf>
    <xf numFmtId="0" fontId="11" fillId="0" borderId="0" xfId="0" applyFont="1" applyAlignment="1">
      <alignment horizontal="center" vertical="center" wrapText="1"/>
    </xf>
    <xf numFmtId="0" fontId="5" fillId="0" borderId="0" xfId="0" quotePrefix="1" applyFont="1" applyAlignment="1">
      <alignment horizontal="center" vertical="center"/>
    </xf>
    <xf numFmtId="0" fontId="8" fillId="0" borderId="0" xfId="2"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transparencia.comitan.gob.mx/ART85/XXVII/DESARROLLO_URBANO/OF.XXVII1_2021-2024.pdf" TargetMode="External"/><Relationship Id="rId3182" Type="http://schemas.openxmlformats.org/officeDocument/2006/relationships/hyperlink" Target="http://transparencia.comitan.gob.mx/ART85/XXVII/DESARROLLO_URBANO/S004646.pdf" TargetMode="External"/><Relationship Id="rId3042" Type="http://schemas.openxmlformats.org/officeDocument/2006/relationships/hyperlink" Target="http://transparencia.comitan.gob.mx/ART85/XXVII/DESARROLLO_URBANO/OFICIO_XXVII_2022.pdf" TargetMode="External"/><Relationship Id="rId170" Type="http://schemas.openxmlformats.org/officeDocument/2006/relationships/hyperlink" Target="http://transparencia.comitan.gob.mx/ART85/XXVII/DESARROLLO_URBANO/06501.pdf" TargetMode="External"/><Relationship Id="rId3859" Type="http://schemas.openxmlformats.org/officeDocument/2006/relationships/hyperlink" Target="http://transparencia.comitan.gob.mx/ART85/XXVII/DESARROLLO_URBANO/US0633.pdf" TargetMode="External"/><Relationship Id="rId987" Type="http://schemas.openxmlformats.org/officeDocument/2006/relationships/hyperlink" Target="http://transparencia.comitan.gob.mx/ART85/XXVII/DESARROLLO_URBANO/05910.pdf" TargetMode="External"/><Relationship Id="rId2668" Type="http://schemas.openxmlformats.org/officeDocument/2006/relationships/hyperlink" Target="http://transparencia.comitan.gob.mx/ART85/XXVII/DESARROLLO_URBANO/OF.XXVII1_2021-2024.pdf" TargetMode="External"/><Relationship Id="rId2875" Type="http://schemas.openxmlformats.org/officeDocument/2006/relationships/hyperlink" Target="http://transparencia.comitan.gob.mx/ART85/XXVII/DESARROLLO_URBANO/OF.XXVII1_2021-2024.pdf" TargetMode="External"/><Relationship Id="rId3719" Type="http://schemas.openxmlformats.org/officeDocument/2006/relationships/hyperlink" Target="http://transparencia.comitan.gob.mx/ART85/XXVII/DESARROLLO_URBANO/A003109.pdf" TargetMode="External"/><Relationship Id="rId3926" Type="http://schemas.openxmlformats.org/officeDocument/2006/relationships/hyperlink" Target="http://transparencia.comitan.gob.mx/ART85/XXVII/DESARROLLO_URBANO/A002269.pdf" TargetMode="External"/><Relationship Id="rId847" Type="http://schemas.openxmlformats.org/officeDocument/2006/relationships/hyperlink" Target="http://transparencia.comitan.gob.mx/ART85/XXVII/DESARROLLO_URBANO/S004587.pdf" TargetMode="External"/><Relationship Id="rId1477" Type="http://schemas.openxmlformats.org/officeDocument/2006/relationships/hyperlink" Target="http://transparencia.comitan.gob.mx/ART85/XXVII/DESARROLLO_URBANO/06257.pdf" TargetMode="External"/><Relationship Id="rId1684" Type="http://schemas.openxmlformats.org/officeDocument/2006/relationships/hyperlink" Target="http://transparencia.comitan.gob.mx/ART85/XXVII/DESARROLLO_URBANO/OF.XXVII1_2021-2024.pdf" TargetMode="External"/><Relationship Id="rId1891" Type="http://schemas.openxmlformats.org/officeDocument/2006/relationships/hyperlink" Target="http://transparencia.comitan.gob.mx/ART85/XXVII/DESARROLLO_URBANO/OF.XXVII1_2021-2024.pdf" TargetMode="External"/><Relationship Id="rId2528" Type="http://schemas.openxmlformats.org/officeDocument/2006/relationships/hyperlink" Target="http://transparencia.comitan.gob.mx/ART85/XXVII/DESARROLLO_URBANO/OFICIO_XXVII_2022.pdf" TargetMode="External"/><Relationship Id="rId2735" Type="http://schemas.openxmlformats.org/officeDocument/2006/relationships/hyperlink" Target="http://transparencia.comitan.gob.mx/ART85/XXVII/DESARROLLO_URBANO/OF.XXVII1_2021-2024.pdf" TargetMode="External"/><Relationship Id="rId2942" Type="http://schemas.openxmlformats.org/officeDocument/2006/relationships/hyperlink" Target="http://transparencia.comitan.gob.mx/ART85/XXVII/DESARROLLO_URBANO/S004093.pdf" TargetMode="External"/><Relationship Id="rId707" Type="http://schemas.openxmlformats.org/officeDocument/2006/relationships/hyperlink" Target="http://transparencia.comitan.gob.mx/ART85/XXVII/DESARROLLO_URBANO/S004257.pdf" TargetMode="External"/><Relationship Id="rId914" Type="http://schemas.openxmlformats.org/officeDocument/2006/relationships/hyperlink" Target="http://transparencia.comitan.gob.mx/ART85/XXVII/DESARROLLO_URBANO/06243.pdf" TargetMode="External"/><Relationship Id="rId1337" Type="http://schemas.openxmlformats.org/officeDocument/2006/relationships/hyperlink" Target="http://transparencia.comitan.gob.mx/ART85/XXVII/DESARROLLO_URBANO/05945.pdf" TargetMode="External"/><Relationship Id="rId1544" Type="http://schemas.openxmlformats.org/officeDocument/2006/relationships/hyperlink" Target="http://transparencia.comitan.gob.mx/ART85/XXVII/DESARROLLO_URBANO/OF.XXVII1_2021-2024.pdf" TargetMode="External"/><Relationship Id="rId1751" Type="http://schemas.openxmlformats.org/officeDocument/2006/relationships/hyperlink" Target="http://transparencia.comitan.gob.mx/ART85/XXVII/DESARROLLO_URBANO/OF.XXVII1_2021-2024.pdf" TargetMode="External"/><Relationship Id="rId2802" Type="http://schemas.openxmlformats.org/officeDocument/2006/relationships/hyperlink" Target="http://transparencia.comitan.gob.mx/ART85/XXVII/DESARROLLO_URBANO/OFICIO_XXVII_2022.pdf" TargetMode="External"/><Relationship Id="rId43" Type="http://schemas.openxmlformats.org/officeDocument/2006/relationships/hyperlink" Target="http://transparencia.comitan.gob.mx/ART85/XXVII/DESARROLLO_URBANO/05950.pdf" TargetMode="External"/><Relationship Id="rId1404" Type="http://schemas.openxmlformats.org/officeDocument/2006/relationships/hyperlink" Target="http://transparencia.comitan.gob.mx/ART85/XXVII/DESARROLLO_URBANO/06626.pdf" TargetMode="External"/><Relationship Id="rId1611" Type="http://schemas.openxmlformats.org/officeDocument/2006/relationships/hyperlink" Target="http://transparencia.comitan.gob.mx/ART85/XXVII/DESARROLLO_URBANO/OF.XXVII1_2021-2024.pdf" TargetMode="External"/><Relationship Id="rId3369" Type="http://schemas.openxmlformats.org/officeDocument/2006/relationships/hyperlink" Target="http://transparencia.comitan.gob.mx/ART85/XXVII/DESARROLLO_URBANO/OF.XXVII1_2021-2024.pdf" TargetMode="External"/><Relationship Id="rId3576" Type="http://schemas.openxmlformats.org/officeDocument/2006/relationships/hyperlink" Target="http://transparencia.comitan.gob.mx/ART85/XXVII/DESARROLLO_URBANO/OF.XXVII1_2021-2024.pdf" TargetMode="External"/><Relationship Id="rId497" Type="http://schemas.openxmlformats.org/officeDocument/2006/relationships/hyperlink" Target="http://transparencia.comitan.gob.mx/ART85/XXVII/DESARROLLO_URBANO/S004269.pdf" TargetMode="External"/><Relationship Id="rId2178" Type="http://schemas.openxmlformats.org/officeDocument/2006/relationships/hyperlink" Target="http://transparencia.comitan.gob.mx/ART85/XXVII/DESARROLLO_URBANO/R000351.pdf" TargetMode="External"/><Relationship Id="rId2385" Type="http://schemas.openxmlformats.org/officeDocument/2006/relationships/hyperlink" Target="http://transparencia.comitan.gob.mx/ART85/XXVII/DESARROLLO_URBANO/OF.XXVII1_2021-2024.pdf" TargetMode="External"/><Relationship Id="rId3229" Type="http://schemas.openxmlformats.org/officeDocument/2006/relationships/hyperlink" Target="http://transparencia.comitan.gob.mx/ART85/XXVII/DESARROLLO_URBANO/OF.XXVII1_2021-2024.pdf" TargetMode="External"/><Relationship Id="rId3783" Type="http://schemas.openxmlformats.org/officeDocument/2006/relationships/hyperlink" Target="http://transparencia.comitan.gob.mx/ART85/XXVII/DESARROLLO_URBANO/06617.pdf" TargetMode="External"/><Relationship Id="rId357" Type="http://schemas.openxmlformats.org/officeDocument/2006/relationships/hyperlink" Target="http://transparencia.comitan.gob.mx/ART85/XXVII/DESARROLLO_URBANO/A002425.pdf" TargetMode="External"/><Relationship Id="rId1194" Type="http://schemas.openxmlformats.org/officeDocument/2006/relationships/hyperlink" Target="http://transparencia.comitan.gob.mx/ART85/XXVII/DESARROLLO_URBANO/06274.pdf" TargetMode="External"/><Relationship Id="rId2038" Type="http://schemas.openxmlformats.org/officeDocument/2006/relationships/hyperlink" Target="http://transparencia.comitan.gob.mx/ART85/XXVII/DESARROLLO_URBANO/OF.XXVII1_2021-2024.pdf" TargetMode="External"/><Relationship Id="rId2592" Type="http://schemas.openxmlformats.org/officeDocument/2006/relationships/hyperlink" Target="http://transparencia.comitan.gob.mx/ART85/XXVII/DESARROLLO_URBANO/OF.XXVII1_2021-2024.pdf" TargetMode="External"/><Relationship Id="rId3436" Type="http://schemas.openxmlformats.org/officeDocument/2006/relationships/hyperlink" Target="http://transparencia.comitan.gob.mx/ART85/XXVII/DESARROLLO_URBANO/LM0003.pdf" TargetMode="External"/><Relationship Id="rId3643" Type="http://schemas.openxmlformats.org/officeDocument/2006/relationships/hyperlink" Target="http://transparencia.comitan.gob.mx/ART85/XXVII/DESARROLLO_URBANO/06615.pdf" TargetMode="External"/><Relationship Id="rId3850" Type="http://schemas.openxmlformats.org/officeDocument/2006/relationships/hyperlink" Target="http://transparencia.comitan.gob.mx/ART85/XXVII/DESARROLLO_URBANO/PA000163.pdf" TargetMode="External"/><Relationship Id="rId217" Type="http://schemas.openxmlformats.org/officeDocument/2006/relationships/hyperlink" Target="http://transparencia.comitan.gob.mx/ART85/XXVII/DESARROLLO_URBANO/06437.pdf" TargetMode="External"/><Relationship Id="rId564" Type="http://schemas.openxmlformats.org/officeDocument/2006/relationships/hyperlink" Target="http://transparencia.comitan.gob.mx/ART85/XXVII/DESARROLLO_URBANO/S004065.pdf" TargetMode="External"/><Relationship Id="rId771" Type="http://schemas.openxmlformats.org/officeDocument/2006/relationships/hyperlink" Target="http://transparencia.comitan.gob.mx/ART85/XXVII/DESARROLLO_URBANO/S004679.pdf" TargetMode="External"/><Relationship Id="rId2245" Type="http://schemas.openxmlformats.org/officeDocument/2006/relationships/hyperlink" Target="http://transparencia.comitan.gob.mx/ART85/XXVII/DESARROLLO_URBANO/OFICIO_XXVII_2022.pdf" TargetMode="External"/><Relationship Id="rId2452" Type="http://schemas.openxmlformats.org/officeDocument/2006/relationships/hyperlink" Target="http://transparencia.comitan.gob.mx/ART85/XXVII/DESARROLLO_URBANO/06214.pdf" TargetMode="External"/><Relationship Id="rId3503" Type="http://schemas.openxmlformats.org/officeDocument/2006/relationships/hyperlink" Target="http://transparencia.comitan.gob.mx/ART85/XXVII/DESARROLLO_URBANO/OF.XXVII1_2021-2024.pdf" TargetMode="External"/><Relationship Id="rId3710" Type="http://schemas.openxmlformats.org/officeDocument/2006/relationships/hyperlink" Target="http://transparencia.comitan.gob.mx/ART85/XXVII/DESARROLLO_URBANO/OFICIO_XXVII_2022.pdf" TargetMode="External"/><Relationship Id="rId424" Type="http://schemas.openxmlformats.org/officeDocument/2006/relationships/hyperlink" Target="http://transparencia.comitan.gob.mx/ART85/XXVII/DESARROLLO_URBANO/A002288.pdf" TargetMode="External"/><Relationship Id="rId631" Type="http://schemas.openxmlformats.org/officeDocument/2006/relationships/hyperlink" Target="http://transparencia.comitan.gob.mx/ART85/XXVII/DESARROLLO_URBANO/S004410.pdf" TargetMode="External"/><Relationship Id="rId1054" Type="http://schemas.openxmlformats.org/officeDocument/2006/relationships/hyperlink" Target="http://transparencia.comitan.gob.mx/ART85/XXVII/DESARROLLO_URBANO/02565.pdf" TargetMode="External"/><Relationship Id="rId1261" Type="http://schemas.openxmlformats.org/officeDocument/2006/relationships/hyperlink" Target="http://transparencia.comitan.gob.mx/ART85/XXVII/DESARROLLO_URBANO/06266.pdf" TargetMode="External"/><Relationship Id="rId2105" Type="http://schemas.openxmlformats.org/officeDocument/2006/relationships/hyperlink" Target="http://transparencia.comitan.gob.mx/ART85/XXVII/DESARROLLO_URBANO/OF.XXVII1_2021-2024.pdf" TargetMode="External"/><Relationship Id="rId2312" Type="http://schemas.openxmlformats.org/officeDocument/2006/relationships/hyperlink" Target="http://transparencia.comitan.gob.mx/ART85/XXVII/DESARROLLO_URBANO/OF.XXVII1_2021-2024.pdf" TargetMode="External"/><Relationship Id="rId1121" Type="http://schemas.openxmlformats.org/officeDocument/2006/relationships/hyperlink" Target="http://transparencia.comitan.gob.mx/ART85/XXVII/DESARROLLO_URBANO/05810.pdf" TargetMode="External"/><Relationship Id="rId3086" Type="http://schemas.openxmlformats.org/officeDocument/2006/relationships/hyperlink" Target="http://transparencia.comitan.gob.mx/ART85/XXVII/DESARROLLO_URBANO/R000381.pdf" TargetMode="External"/><Relationship Id="rId3293" Type="http://schemas.openxmlformats.org/officeDocument/2006/relationships/hyperlink" Target="http://transparencia.comitan.gob.mx/ART85/XXVII/DESARROLLO_URBANO/OF.XXVII1_2021-2024.pdf" TargetMode="External"/><Relationship Id="rId1938" Type="http://schemas.openxmlformats.org/officeDocument/2006/relationships/hyperlink" Target="http://transparencia.comitan.gob.mx/ART85/XXVII/DESARROLLO_URBANO/OF.XXVII1_2021-2024.pdf" TargetMode="External"/><Relationship Id="rId3153" Type="http://schemas.openxmlformats.org/officeDocument/2006/relationships/hyperlink" Target="http://transparencia.comitan.gob.mx/ART85/XXVII/DESARROLLO_URBANO/OF.XXVII1_2021-2024.pdf" TargetMode="External"/><Relationship Id="rId3360" Type="http://schemas.openxmlformats.org/officeDocument/2006/relationships/hyperlink" Target="http://transparencia.comitan.gob.mx/ART85/XXVII/DESARROLLO_URBANO/CUS0009.pdf" TargetMode="External"/><Relationship Id="rId281" Type="http://schemas.openxmlformats.org/officeDocument/2006/relationships/hyperlink" Target="http://transparencia.comitan.gob.mx/ART85/XXVII/DESARROLLO_URBANO/A002540.pdf" TargetMode="External"/><Relationship Id="rId3013" Type="http://schemas.openxmlformats.org/officeDocument/2006/relationships/hyperlink" Target="http://transparencia.comitan.gob.mx/ART85/XXVII/DESARROLLO_URBANO/A003048.pdf" TargetMode="External"/><Relationship Id="rId141" Type="http://schemas.openxmlformats.org/officeDocument/2006/relationships/hyperlink" Target="http://transparencia.comitan.gob.mx/ART85/XXVII/DESARROLLO_URBANO/06469.pdf" TargetMode="External"/><Relationship Id="rId3220" Type="http://schemas.openxmlformats.org/officeDocument/2006/relationships/hyperlink" Target="http://transparencia.comitan.gob.mx/ART85/XXVII/DESARROLLO_URBANO/PA000172.pdf" TargetMode="External"/><Relationship Id="rId7" Type="http://schemas.openxmlformats.org/officeDocument/2006/relationships/hyperlink" Target="http://transparencia.comitan.gob.mx/ART85/XXVII/DESARROLLO_URBANO/06492.pdf" TargetMode="External"/><Relationship Id="rId2779" Type="http://schemas.openxmlformats.org/officeDocument/2006/relationships/hyperlink" Target="http://transparencia.comitan.gob.mx/ART85/XXVII/DESARROLLO_URBANO/06231.pdf" TargetMode="External"/><Relationship Id="rId2986" Type="http://schemas.openxmlformats.org/officeDocument/2006/relationships/hyperlink" Target="http://transparencia.comitan.gob.mx/ART85/XXVII/DESARROLLO_URBANO/A002586.pdf" TargetMode="External"/><Relationship Id="rId958" Type="http://schemas.openxmlformats.org/officeDocument/2006/relationships/hyperlink" Target="http://transparencia.comitan.gob.mx/ART85/XXVII/DESARROLLO_URBANO/05956.pdf" TargetMode="External"/><Relationship Id="rId1588" Type="http://schemas.openxmlformats.org/officeDocument/2006/relationships/hyperlink" Target="http://transparencia.comitan.gob.mx/ART85/XXVII/DESARROLLO_URBANO/OF.XXVII1_2021-2024.pdf" TargetMode="External"/><Relationship Id="rId1795" Type="http://schemas.openxmlformats.org/officeDocument/2006/relationships/hyperlink" Target="http://transparencia.comitan.gob.mx/ART85/XXVII/DESARROLLO_URBANO/OF.XXVII1_2021-2024.pdf" TargetMode="External"/><Relationship Id="rId2639" Type="http://schemas.openxmlformats.org/officeDocument/2006/relationships/hyperlink" Target="http://transparencia.comitan.gob.mx/ART85/XXVII/DESARROLLO_URBANO/OF.XXVII1_2021-2024.pdf" TargetMode="External"/><Relationship Id="rId2846" Type="http://schemas.openxmlformats.org/officeDocument/2006/relationships/hyperlink" Target="http://transparencia.comitan.gob.mx/ART85/XXVII/DESARROLLO_URBANO/OF.XXVII1_2021-2024.pdf" TargetMode="External"/><Relationship Id="rId87" Type="http://schemas.openxmlformats.org/officeDocument/2006/relationships/hyperlink" Target="http://transparencia.comitan.gob.mx/ART85/XXVII/DESARROLLO_URBANO/06160.pdf" TargetMode="External"/><Relationship Id="rId818" Type="http://schemas.openxmlformats.org/officeDocument/2006/relationships/hyperlink" Target="http://transparencia.comitan.gob.mx/ART85/XXVII/DESARROLLO_URBANO/S004617.pdf" TargetMode="External"/><Relationship Id="rId1448" Type="http://schemas.openxmlformats.org/officeDocument/2006/relationships/hyperlink" Target="http://transparencia.comitan.gob.mx/ART85/XXVII/DESARROLLO_URBANO/06501.pdf" TargetMode="External"/><Relationship Id="rId1655" Type="http://schemas.openxmlformats.org/officeDocument/2006/relationships/hyperlink" Target="http://transparencia.comitan.gob.mx/ART85/XXVII/DESARROLLO_URBANO/OF.XXVII1_2021-2024.pdf" TargetMode="External"/><Relationship Id="rId2706" Type="http://schemas.openxmlformats.org/officeDocument/2006/relationships/hyperlink" Target="http://transparencia.comitan.gob.mx/ART85/XXVII/DESARROLLO_URBANO/OF.XXVII1_2021-2024.pdf" TargetMode="External"/><Relationship Id="rId1308" Type="http://schemas.openxmlformats.org/officeDocument/2006/relationships/hyperlink" Target="http://transparencia.comitan.gob.mx/ART85/XXVII/DESARROLLO_URBANO/06575.pdf" TargetMode="External"/><Relationship Id="rId1862" Type="http://schemas.openxmlformats.org/officeDocument/2006/relationships/hyperlink" Target="http://transparencia.comitan.gob.mx/ART85/XXVII/DESARROLLO_URBANO/OF.XXVII1_2021-2024.pdf" TargetMode="External"/><Relationship Id="rId2913" Type="http://schemas.openxmlformats.org/officeDocument/2006/relationships/hyperlink" Target="http://transparencia.comitan.gob.mx/ART85/XXVII/DESARROLLO_URBANO/A002561.pdf" TargetMode="External"/><Relationship Id="rId1515" Type="http://schemas.openxmlformats.org/officeDocument/2006/relationships/hyperlink" Target="http://transparencia.comitan.gob.mx/ART85/XXVII/DESARROLLO_URBANO/06394.pdf" TargetMode="External"/><Relationship Id="rId1722" Type="http://schemas.openxmlformats.org/officeDocument/2006/relationships/hyperlink" Target="http://transparencia.comitan.gob.mx/ART85/XXVII/DESARROLLO_URBANO/OF.XXVII1_2021-2024.pdf" TargetMode="External"/><Relationship Id="rId14" Type="http://schemas.openxmlformats.org/officeDocument/2006/relationships/hyperlink" Target="http://transparencia.comitan.gob.mx/ART85/XXVII/DESARROLLO_URBANO/06032.pdf" TargetMode="External"/><Relationship Id="rId3687" Type="http://schemas.openxmlformats.org/officeDocument/2006/relationships/hyperlink" Target="http://transparencia.comitan.gob.mx/ART85/XXVII/DESARROLLO_URBANO/OF.XXVII1_2021-2024.pdf" TargetMode="External"/><Relationship Id="rId3894" Type="http://schemas.openxmlformats.org/officeDocument/2006/relationships/hyperlink" Target="http://transparencia.comitan.gob.mx/ART85/XXVII/DESARROLLO_URBANO/OF.XXVII1_2021-2024.pdf" TargetMode="External"/><Relationship Id="rId2289" Type="http://schemas.openxmlformats.org/officeDocument/2006/relationships/hyperlink" Target="http://transparencia.comitan.gob.mx/ART85/XXVII/DESARROLLO_URBANO/OF.XXVII1_2021-2024.pdf" TargetMode="External"/><Relationship Id="rId2496" Type="http://schemas.openxmlformats.org/officeDocument/2006/relationships/hyperlink" Target="http://transparencia.comitan.gob.mx/ART85/XXVII/DESARROLLO_URBANO/06339.pdf" TargetMode="External"/><Relationship Id="rId3547" Type="http://schemas.openxmlformats.org/officeDocument/2006/relationships/hyperlink" Target="http://transparencia.comitan.gob.mx/ART85/XXVII/DESARROLLO_URBANO/OF.XXVII1_2021-2024.pdf" TargetMode="External"/><Relationship Id="rId3754" Type="http://schemas.openxmlformats.org/officeDocument/2006/relationships/hyperlink" Target="http://transparencia.comitan.gob.mx/ART85/XXVII/DESARROLLO_URBANO/A003115.pdf" TargetMode="External"/><Relationship Id="rId468" Type="http://schemas.openxmlformats.org/officeDocument/2006/relationships/hyperlink" Target="http://transparencia.comitan.gob.mx/ART85/XXVII/DESARROLLO_URBANO/S003508.pdf" TargetMode="External"/><Relationship Id="rId675" Type="http://schemas.openxmlformats.org/officeDocument/2006/relationships/hyperlink" Target="http://transparencia.comitan.gob.mx/ART85/XXVII/DESARROLLO_URBANO/S004525.pdf" TargetMode="External"/><Relationship Id="rId882" Type="http://schemas.openxmlformats.org/officeDocument/2006/relationships/hyperlink" Target="http://transparencia.comitan.gob.mx/ART85/XXVII/DESARROLLO_URBANO/C000919.pdf" TargetMode="External"/><Relationship Id="rId1098" Type="http://schemas.openxmlformats.org/officeDocument/2006/relationships/hyperlink" Target="http://transparencia.comitan.gob.mx/ART85/XXVII/DESARROLLO_URBANO/06059.pdf" TargetMode="External"/><Relationship Id="rId2149" Type="http://schemas.openxmlformats.org/officeDocument/2006/relationships/hyperlink" Target="http://transparencia.comitan.gob.mx/ART85/XXVII/DESARROLLO_URBANO/OF.XXVII1_2021-2024.pdf" TargetMode="External"/><Relationship Id="rId2356" Type="http://schemas.openxmlformats.org/officeDocument/2006/relationships/hyperlink" Target="http://transparencia.comitan.gob.mx/ART85/XXVII/DESARROLLO_URBANO/OFICIO_XXVII_2022.pdf" TargetMode="External"/><Relationship Id="rId2563" Type="http://schemas.openxmlformats.org/officeDocument/2006/relationships/hyperlink" Target="http://transparencia.comitan.gob.mx/ART85/XXVII/DESARROLLO_URBANO/OFICIO_XXVII_2022.pdf" TargetMode="External"/><Relationship Id="rId2770" Type="http://schemas.openxmlformats.org/officeDocument/2006/relationships/hyperlink" Target="http://transparencia.comitan.gob.mx/ART85/XXVII/DESARROLLO_URBANO/L000244.pdf" TargetMode="External"/><Relationship Id="rId3407" Type="http://schemas.openxmlformats.org/officeDocument/2006/relationships/hyperlink" Target="http://transparencia.comitan.gob.mx/ART85/XXVII/DESARROLLO_URBANO/OFICIO_XXVII_2022.pdf" TargetMode="External"/><Relationship Id="rId3614" Type="http://schemas.openxmlformats.org/officeDocument/2006/relationships/hyperlink" Target="http://transparencia.comitan.gob.mx/ART85/XXVII/DESARROLLO_URBANO/A003137.pdf" TargetMode="External"/><Relationship Id="rId3821" Type="http://schemas.openxmlformats.org/officeDocument/2006/relationships/hyperlink" Target="http://transparencia.comitan.gob.mx/ART85/XXVII/DESARROLLO_URBANO/A002256.pdf" TargetMode="External"/><Relationship Id="rId328" Type="http://schemas.openxmlformats.org/officeDocument/2006/relationships/hyperlink" Target="http://transparencia.comitan.gob.mx/ART85/XXVII/DESARROLLO_URBANO/A002410.pdf" TargetMode="External"/><Relationship Id="rId535" Type="http://schemas.openxmlformats.org/officeDocument/2006/relationships/hyperlink" Target="http://transparencia.comitan.gob.mx/ART85/XXVII/DESARROLLO_URBANO/S004288.pdf" TargetMode="External"/><Relationship Id="rId742" Type="http://schemas.openxmlformats.org/officeDocument/2006/relationships/hyperlink" Target="http://transparencia.comitan.gob.mx/ART85/XXVII/DESARROLLO_URBANO/S004529.pdf" TargetMode="External"/><Relationship Id="rId1165" Type="http://schemas.openxmlformats.org/officeDocument/2006/relationships/hyperlink" Target="http://transparencia.comitan.gob.mx/ART85/XXVII/DESARROLLO_URBANO/06514.pdf" TargetMode="External"/><Relationship Id="rId1372" Type="http://schemas.openxmlformats.org/officeDocument/2006/relationships/hyperlink" Target="http://transparencia.comitan.gob.mx/ART85/XXVII/DESARROLLO_URBANO/06525.pdf" TargetMode="External"/><Relationship Id="rId2009" Type="http://schemas.openxmlformats.org/officeDocument/2006/relationships/hyperlink" Target="http://transparencia.comitan.gob.mx/ART85/XXVII/DESARROLLO_URBANO/OF.XXVII1_2021-2024.pdf" TargetMode="External"/><Relationship Id="rId2216" Type="http://schemas.openxmlformats.org/officeDocument/2006/relationships/hyperlink" Target="http://transparencia.comitan.gob.mx/ART85/XXVII/DESARROLLO_URBANO/06400.pdf" TargetMode="External"/><Relationship Id="rId2423" Type="http://schemas.openxmlformats.org/officeDocument/2006/relationships/hyperlink" Target="http://transparencia.comitan.gob.mx/ART85/XXVII/DESARROLLO_URBANO/CUS0057.pdf" TargetMode="External"/><Relationship Id="rId2630" Type="http://schemas.openxmlformats.org/officeDocument/2006/relationships/hyperlink" Target="http://transparencia.comitan.gob.mx/ART85/XXVII/DESARROLLO_URBANO/OF.XXVII1_2021-2024.pdf" TargetMode="External"/><Relationship Id="rId602" Type="http://schemas.openxmlformats.org/officeDocument/2006/relationships/hyperlink" Target="http://transparencia.comitan.gob.mx/ART85/XXVII/DESARROLLO_URBANO/S006092.pdf" TargetMode="External"/><Relationship Id="rId1025" Type="http://schemas.openxmlformats.org/officeDocument/2006/relationships/hyperlink" Target="http://transparencia.comitan.gob.mx/ART85/XXVII/DESARROLLO_URBANO/23261.pdf" TargetMode="External"/><Relationship Id="rId1232" Type="http://schemas.openxmlformats.org/officeDocument/2006/relationships/hyperlink" Target="http://transparencia.comitan.gob.mx/ART85/XXVII/DESARROLLO_URBANO/06588.pdf" TargetMode="External"/><Relationship Id="rId3197" Type="http://schemas.openxmlformats.org/officeDocument/2006/relationships/hyperlink" Target="http://transparencia.comitan.gob.mx/ART85/XXVII/DESARROLLO_URBANO/OF.XXVII1_2021-2024.pdf" TargetMode="External"/><Relationship Id="rId3057" Type="http://schemas.openxmlformats.org/officeDocument/2006/relationships/hyperlink" Target="http://transparencia.comitan.gob.mx/ART85/XXVII/DESARROLLO_URBANO/S004179.pdf" TargetMode="External"/><Relationship Id="rId185" Type="http://schemas.openxmlformats.org/officeDocument/2006/relationships/hyperlink" Target="http://transparencia.comitan.gob.mx/ART85/XXVII/DESARROLLO_URBANO/05996.pdf" TargetMode="External"/><Relationship Id="rId1909" Type="http://schemas.openxmlformats.org/officeDocument/2006/relationships/hyperlink" Target="http://transparencia.comitan.gob.mx/ART85/XXVII/DESARROLLO_URBANO/OF.XXVII1_2021-2024.pdf" TargetMode="External"/><Relationship Id="rId3264" Type="http://schemas.openxmlformats.org/officeDocument/2006/relationships/hyperlink" Target="http://transparencia.comitan.gob.mx/ART85/XXVII/DESARROLLO_URBANO/OFICIO_XXVII_2022.pdf" TargetMode="External"/><Relationship Id="rId3471" Type="http://schemas.openxmlformats.org/officeDocument/2006/relationships/hyperlink" Target="http://transparencia.comitan.gob.mx/ART85/XXVII/DESARROLLO_URBANO/06781.pdf" TargetMode="External"/><Relationship Id="rId392" Type="http://schemas.openxmlformats.org/officeDocument/2006/relationships/hyperlink" Target="http://transparencia.comitan.gob.mx/ART85/XXVII/DESARROLLO_URBANO/A003037.pdf" TargetMode="External"/><Relationship Id="rId2073" Type="http://schemas.openxmlformats.org/officeDocument/2006/relationships/hyperlink" Target="http://transparencia.comitan.gob.mx/ART85/XXVII/DESARROLLO_URBANO/OF.XXVII1_2021-2024.pdf" TargetMode="External"/><Relationship Id="rId2280" Type="http://schemas.openxmlformats.org/officeDocument/2006/relationships/hyperlink" Target="http://transparencia.comitan.gob.mx/ART85/XXVII/DESARROLLO_URBANO/OF.XXVII1_2021-2024.pdf" TargetMode="External"/><Relationship Id="rId3124" Type="http://schemas.openxmlformats.org/officeDocument/2006/relationships/hyperlink" Target="http://transparencia.comitan.gob.mx/ART85/XXVII/DESARROLLO_URBANO/S004396.pdf" TargetMode="External"/><Relationship Id="rId3331" Type="http://schemas.openxmlformats.org/officeDocument/2006/relationships/hyperlink" Target="http://transparencia.comitan.gob.mx/ART85/XXVII/DESARROLLO_URBANO/R000385.pdf" TargetMode="External"/><Relationship Id="rId252" Type="http://schemas.openxmlformats.org/officeDocument/2006/relationships/hyperlink" Target="http://transparencia.comitan.gob.mx/ART85/XXVII/DESARROLLO_URBANO/A002555.pdf" TargetMode="External"/><Relationship Id="rId2140" Type="http://schemas.openxmlformats.org/officeDocument/2006/relationships/hyperlink" Target="http://transparencia.comitan.gob.mx/ART85/XXVII/DESARROLLO_URBANO/OF.XXVII1_2021-2024.pdf" TargetMode="External"/><Relationship Id="rId112" Type="http://schemas.openxmlformats.org/officeDocument/2006/relationships/hyperlink" Target="http://transparencia.comitan.gob.mx/ART85/XXVII/DESARROLLO_URBANO/06486.pdf" TargetMode="External"/><Relationship Id="rId1699" Type="http://schemas.openxmlformats.org/officeDocument/2006/relationships/hyperlink" Target="http://transparencia.comitan.gob.mx/ART85/XXVII/DESARROLLO_URBANO/OF.XXVII1_2021-2024.pdf" TargetMode="External"/><Relationship Id="rId2000" Type="http://schemas.openxmlformats.org/officeDocument/2006/relationships/hyperlink" Target="http://transparencia.comitan.gob.mx/ART85/XXVII/DESARROLLO_URBANO/OF.XXVII1_2021-2024.pdf" TargetMode="External"/><Relationship Id="rId2957" Type="http://schemas.openxmlformats.org/officeDocument/2006/relationships/hyperlink" Target="http://transparencia.comitan.gob.mx/ART85/XXVII/DESARROLLO_URBANO/S004099.pdf" TargetMode="External"/><Relationship Id="rId929" Type="http://schemas.openxmlformats.org/officeDocument/2006/relationships/hyperlink" Target="http://transparencia.comitan.gob.mx/ART85/XXVII/DESARROLLO_URBANO/05939.pdf" TargetMode="External"/><Relationship Id="rId1559" Type="http://schemas.openxmlformats.org/officeDocument/2006/relationships/hyperlink" Target="http://transparencia.comitan.gob.mx/ART85/XXVII/DESARROLLO_URBANO/OF.XXVII1_2021-2024.pdf" TargetMode="External"/><Relationship Id="rId1766" Type="http://schemas.openxmlformats.org/officeDocument/2006/relationships/hyperlink" Target="http://transparencia.comitan.gob.mx/ART85/XXVII/DESARROLLO_URBANO/OF.XXVII1_2021-2024.pdf" TargetMode="External"/><Relationship Id="rId1973" Type="http://schemas.openxmlformats.org/officeDocument/2006/relationships/hyperlink" Target="http://transparencia.comitan.gob.mx/ART85/XXVII/DESARROLLO_URBANO/OF.XXVII1_2021-2024.pdf" TargetMode="External"/><Relationship Id="rId2817" Type="http://schemas.openxmlformats.org/officeDocument/2006/relationships/hyperlink" Target="http://transparencia.comitan.gob.mx/ART85/XXVII/DESARROLLO_URBANO/OF.XXVII1_2021-2024.pdf" TargetMode="External"/><Relationship Id="rId58" Type="http://schemas.openxmlformats.org/officeDocument/2006/relationships/hyperlink" Target="http://transparencia.comitan.gob.mx/ART85/XXVII/DESARROLLO_URBANO/06447.pdf" TargetMode="External"/><Relationship Id="rId1419" Type="http://schemas.openxmlformats.org/officeDocument/2006/relationships/hyperlink" Target="http://transparencia.comitan.gob.mx/ART85/XXVII/DESARROLLO_URBANO/06361.pdf" TargetMode="External"/><Relationship Id="rId1626" Type="http://schemas.openxmlformats.org/officeDocument/2006/relationships/hyperlink" Target="http://transparencia.comitan.gob.mx/ART85/XXVII/DESARROLLO_URBANO/OF.XXVII1_2021-2024.pdf" TargetMode="External"/><Relationship Id="rId1833" Type="http://schemas.openxmlformats.org/officeDocument/2006/relationships/hyperlink" Target="http://transparencia.comitan.gob.mx/ART85/XXVII/DESARROLLO_URBANO/OF.XXVII1_2021-2024.pdf" TargetMode="External"/><Relationship Id="rId1900" Type="http://schemas.openxmlformats.org/officeDocument/2006/relationships/hyperlink" Target="http://transparencia.comitan.gob.mx/ART85/XXVII/DESARROLLO_URBANO/OF.XXVII1_2021-2024.pdf" TargetMode="External"/><Relationship Id="rId3798" Type="http://schemas.openxmlformats.org/officeDocument/2006/relationships/hyperlink" Target="http://transparencia.comitan.gob.mx/ART85/XXVII/DESARROLLO_URBANO/06621.pdf" TargetMode="External"/><Relationship Id="rId3658" Type="http://schemas.openxmlformats.org/officeDocument/2006/relationships/hyperlink" Target="http://transparencia.comitan.gob.mx/ART85/XXVII/DESARROLLO_URBANO/06597.pdf" TargetMode="External"/><Relationship Id="rId3865" Type="http://schemas.openxmlformats.org/officeDocument/2006/relationships/hyperlink" Target="http://transparencia.comitan.gob.mx/ART85/XXVII/DESARROLLO_URBANO/PA000169.pdf" TargetMode="External"/><Relationship Id="rId579" Type="http://schemas.openxmlformats.org/officeDocument/2006/relationships/hyperlink" Target="http://transparencia.comitan.gob.mx/ART85/XXVII/DESARROLLO_URBANO/S004171.pdf" TargetMode="External"/><Relationship Id="rId786" Type="http://schemas.openxmlformats.org/officeDocument/2006/relationships/hyperlink" Target="http://transparencia.comitan.gob.mx/ART85/XXVII/DESARROLLO_URBANO/S004685.pdf" TargetMode="External"/><Relationship Id="rId993" Type="http://schemas.openxmlformats.org/officeDocument/2006/relationships/hyperlink" Target="http://transparencia.comitan.gob.mx/ART85/XXVII/DESARROLLO_URBANO/05935.pdf" TargetMode="External"/><Relationship Id="rId2467" Type="http://schemas.openxmlformats.org/officeDocument/2006/relationships/hyperlink" Target="http://transparencia.comitan.gob.mx/ART85/XXVII/DESARROLLO_URBANO/06482.pdf" TargetMode="External"/><Relationship Id="rId2674" Type="http://schemas.openxmlformats.org/officeDocument/2006/relationships/hyperlink" Target="http://transparencia.comitan.gob.mx/ART85/XXVII/DESARROLLO_URBANO/OF.XXVII1_2021-2024.pdf" TargetMode="External"/><Relationship Id="rId3518" Type="http://schemas.openxmlformats.org/officeDocument/2006/relationships/hyperlink" Target="http://transparencia.comitan.gob.mx/ART85/XXVII/DESARROLLO_URBANO/OF.XXVII1_2021-2024.pdf" TargetMode="External"/><Relationship Id="rId439" Type="http://schemas.openxmlformats.org/officeDocument/2006/relationships/hyperlink" Target="http://transparencia.comitan.gob.mx/ART85/XXVII/DESARROLLO_URBANO/S004112.pdf" TargetMode="External"/><Relationship Id="rId646" Type="http://schemas.openxmlformats.org/officeDocument/2006/relationships/hyperlink" Target="http://transparencia.comitan.gob.mx/ART85/XXVII/DESARROLLO_URBANO/S004243.pdf" TargetMode="External"/><Relationship Id="rId1069" Type="http://schemas.openxmlformats.org/officeDocument/2006/relationships/hyperlink" Target="http://transparencia.comitan.gob.mx/ART85/XXVII/DESARROLLO_URBANO/05842.pdf" TargetMode="External"/><Relationship Id="rId1276" Type="http://schemas.openxmlformats.org/officeDocument/2006/relationships/hyperlink" Target="http://transparencia.comitan.gob.mx/ART85/XXVII/DESARROLLO_URBANO/06555.pdf" TargetMode="External"/><Relationship Id="rId1483" Type="http://schemas.openxmlformats.org/officeDocument/2006/relationships/hyperlink" Target="http://transparencia.comitan.gob.mx/ART85/XXVII/DESARROLLO_URBANO/OFICIO_XXVII_2022.pdf" TargetMode="External"/><Relationship Id="rId2327" Type="http://schemas.openxmlformats.org/officeDocument/2006/relationships/hyperlink" Target="http://transparencia.comitan.gob.mx/ART85/XXVII/DESARROLLO_URBANO/PA000180.pdf" TargetMode="External"/><Relationship Id="rId2881" Type="http://schemas.openxmlformats.org/officeDocument/2006/relationships/hyperlink" Target="http://transparencia.comitan.gob.mx/ART85/XXVII/DESARROLLO_URBANO/OF.XXVII1_2021-2024.pdf" TargetMode="External"/><Relationship Id="rId3725" Type="http://schemas.openxmlformats.org/officeDocument/2006/relationships/hyperlink" Target="http://transparencia.comitan.gob.mx/ART85/XXVII/DESARROLLO_URBANO/OFICIO_XXVII_2022.pdf" TargetMode="External"/><Relationship Id="rId3932" Type="http://schemas.openxmlformats.org/officeDocument/2006/relationships/hyperlink" Target="http://transparencia.comitan.gob.mx/ART85/XXVII/DESARROLLO_URBANO/OFICIO_XXVII_2022.pdf" TargetMode="External"/><Relationship Id="rId506" Type="http://schemas.openxmlformats.org/officeDocument/2006/relationships/hyperlink" Target="http://transparencia.comitan.gob.mx/ART85/XXVII/DESARROLLO_URBANO/S004358.pdf" TargetMode="External"/><Relationship Id="rId853" Type="http://schemas.openxmlformats.org/officeDocument/2006/relationships/hyperlink" Target="http://transparencia.comitan.gob.mx/ART85/XXVII/DESARROLLO_URBANO/S004593.pdf" TargetMode="External"/><Relationship Id="rId1136" Type="http://schemas.openxmlformats.org/officeDocument/2006/relationships/hyperlink" Target="http://transparencia.comitan.gob.mx/ART85/XXVII/DESARROLLO_URBANO/06426.pdf" TargetMode="External"/><Relationship Id="rId1690" Type="http://schemas.openxmlformats.org/officeDocument/2006/relationships/hyperlink" Target="http://transparencia.comitan.gob.mx/ART85/XXVII/DESARROLLO_URBANO/OF.XXVII1_2021-2024.pdf" TargetMode="External"/><Relationship Id="rId2534" Type="http://schemas.openxmlformats.org/officeDocument/2006/relationships/hyperlink" Target="http://transparencia.comitan.gob.mx/ART85/XXVII/DESARROLLO_URBANO/OFICIO_XXVII_2022.pdf" TargetMode="External"/><Relationship Id="rId2741" Type="http://schemas.openxmlformats.org/officeDocument/2006/relationships/hyperlink" Target="http://transparencia.comitan.gob.mx/ART85/XXVII/DESARROLLO_URBANO/OF.XXVII1_2021-2024.pdf" TargetMode="External"/><Relationship Id="rId713" Type="http://schemas.openxmlformats.org/officeDocument/2006/relationships/hyperlink" Target="http://transparencia.comitan.gob.mx/ART85/XXVII/DESARROLLO_URBANO/S004537.pdf" TargetMode="External"/><Relationship Id="rId920" Type="http://schemas.openxmlformats.org/officeDocument/2006/relationships/hyperlink" Target="http://transparencia.comitan.gob.mx/ART85/XXVII/DESARROLLO_URBANO/06142.pdf" TargetMode="External"/><Relationship Id="rId1343" Type="http://schemas.openxmlformats.org/officeDocument/2006/relationships/hyperlink" Target="http://transparencia.comitan.gob.mx/ART85/XXVII/DESARROLLO_URBANO/06188.pdf" TargetMode="External"/><Relationship Id="rId1550" Type="http://schemas.openxmlformats.org/officeDocument/2006/relationships/hyperlink" Target="http://transparencia.comitan.gob.mx/ART85/XXVII/DESARROLLO_URBANO/OF.XXVII1_2021-2024.pdf" TargetMode="External"/><Relationship Id="rId2601" Type="http://schemas.openxmlformats.org/officeDocument/2006/relationships/hyperlink" Target="http://transparencia.comitan.gob.mx/ART85/XXVII/DESARROLLO_URBANO/OF.XXVII1_2021-2024.pdf" TargetMode="External"/><Relationship Id="rId1203" Type="http://schemas.openxmlformats.org/officeDocument/2006/relationships/hyperlink" Target="http://transparencia.comitan.gob.mx/ART85/XXVII/DESARROLLO_URBANO/06370.pdf" TargetMode="External"/><Relationship Id="rId1410" Type="http://schemas.openxmlformats.org/officeDocument/2006/relationships/hyperlink" Target="http://transparencia.comitan.gob.mx/ART85/XXVII/DESARROLLO_URBANO/06053.pdf" TargetMode="External"/><Relationship Id="rId3168" Type="http://schemas.openxmlformats.org/officeDocument/2006/relationships/hyperlink" Target="http://transparencia.comitan.gob.mx/ART85/XXVII/DESARROLLO_URBANO/US0705.pdf" TargetMode="External"/><Relationship Id="rId3375" Type="http://schemas.openxmlformats.org/officeDocument/2006/relationships/hyperlink" Target="http://transparencia.comitan.gob.mx/ART85/XXVII/DESARROLLO_URBANO/OF.XXVII1_2021-2024.pdf" TargetMode="External"/><Relationship Id="rId3582" Type="http://schemas.openxmlformats.org/officeDocument/2006/relationships/hyperlink" Target="http://transparencia.comitan.gob.mx/ART85/XXVII/DESARROLLO_URBANO/OF.XXVII1_2021-2024.pdf" TargetMode="External"/><Relationship Id="rId296" Type="http://schemas.openxmlformats.org/officeDocument/2006/relationships/hyperlink" Target="http://transparencia.comitan.gob.mx/ART85/XXVII/DESARROLLO_URBANO/A003002.pdf" TargetMode="External"/><Relationship Id="rId2184" Type="http://schemas.openxmlformats.org/officeDocument/2006/relationships/hyperlink" Target="http://transparencia.comitan.gob.mx/ART85/XXVII/DESARROLLO_URBANO/R000382.pdf" TargetMode="External"/><Relationship Id="rId2391" Type="http://schemas.openxmlformats.org/officeDocument/2006/relationships/hyperlink" Target="http://transparencia.comitan.gob.mx/ART85/XXVII/DESARROLLO_URBANO/OF.XXVII1_2021-2024.pdf" TargetMode="External"/><Relationship Id="rId3028" Type="http://schemas.openxmlformats.org/officeDocument/2006/relationships/hyperlink" Target="http://transparencia.comitan.gob.mx/ART85/XXVII/DESARROLLO_URBANO/A003020.pdf" TargetMode="External"/><Relationship Id="rId3235" Type="http://schemas.openxmlformats.org/officeDocument/2006/relationships/hyperlink" Target="http://transparencia.comitan.gob.mx/ART85/XXVII/DESARROLLO_URBANO/OF.XXVII1_2021-2024.pdf" TargetMode="External"/><Relationship Id="rId3442" Type="http://schemas.openxmlformats.org/officeDocument/2006/relationships/hyperlink" Target="http://transparencia.comitan.gob.mx/ART85/XXVII/DESARROLLO_URBANO/06773,06774.pdf" TargetMode="External"/><Relationship Id="rId156" Type="http://schemas.openxmlformats.org/officeDocument/2006/relationships/hyperlink" Target="http://transparencia.comitan.gob.mx/ART85/XXVII/DESARROLLO_URBANO/06449.pdf" TargetMode="External"/><Relationship Id="rId363" Type="http://schemas.openxmlformats.org/officeDocument/2006/relationships/hyperlink" Target="http://transparencia.comitan.gob.mx/ART85/XXVII/DESARROLLO_URBANO/A003068.pdf" TargetMode="External"/><Relationship Id="rId570" Type="http://schemas.openxmlformats.org/officeDocument/2006/relationships/hyperlink" Target="http://transparencia.comitan.gob.mx/ART85/XXVII/DESARROLLO_URBANO/S004044.pdf" TargetMode="External"/><Relationship Id="rId2044" Type="http://schemas.openxmlformats.org/officeDocument/2006/relationships/hyperlink" Target="http://transparencia.comitan.gob.mx/ART85/XXVII/DESARROLLO_URBANO/OF.XXVII1_2021-2024.pdf" TargetMode="External"/><Relationship Id="rId2251" Type="http://schemas.openxmlformats.org/officeDocument/2006/relationships/hyperlink" Target="http://transparencia.comitan.gob.mx/ART85/XXVII/DESARROLLO_URBANO/OFICIO_XXVII_2022.pdf" TargetMode="External"/><Relationship Id="rId3302" Type="http://schemas.openxmlformats.org/officeDocument/2006/relationships/hyperlink" Target="http://transparencia.comitan.gob.mx/ART85/XXVII/DESARROLLO_URBANO/06033.pdf" TargetMode="External"/><Relationship Id="rId223" Type="http://schemas.openxmlformats.org/officeDocument/2006/relationships/hyperlink" Target="http://transparencia.comitan.gob.mx/ART85/XXVII/DESARROLLO_URBANO/OFICIO_XXVII_2022.pdf" TargetMode="External"/><Relationship Id="rId430" Type="http://schemas.openxmlformats.org/officeDocument/2006/relationships/hyperlink" Target="http://transparencia.comitan.gob.mx/ART85/XXVII/DESARROLLO_URBANO/S004100.pdf" TargetMode="External"/><Relationship Id="rId1060" Type="http://schemas.openxmlformats.org/officeDocument/2006/relationships/hyperlink" Target="http://transparencia.comitan.gob.mx/ART85/XXVII/DESARROLLO_URBANO/05934.pdf" TargetMode="External"/><Relationship Id="rId2111" Type="http://schemas.openxmlformats.org/officeDocument/2006/relationships/hyperlink" Target="http://transparencia.comitan.gob.mx/ART85/XXVII/DESARROLLO_URBANO/OF.XXVII1_2021-2024.pdf" TargetMode="External"/><Relationship Id="rId1877" Type="http://schemas.openxmlformats.org/officeDocument/2006/relationships/hyperlink" Target="http://transparencia.comitan.gob.mx/ART85/XXVII/DESARROLLO_URBANO/OF.XXVII1_2021-2024.pdf" TargetMode="External"/><Relationship Id="rId2928" Type="http://schemas.openxmlformats.org/officeDocument/2006/relationships/hyperlink" Target="http://transparencia.comitan.gob.mx/ART85/XXVII/DESARROLLO_URBANO/S004152.pdf" TargetMode="External"/><Relationship Id="rId1737" Type="http://schemas.openxmlformats.org/officeDocument/2006/relationships/hyperlink" Target="http://transparencia.comitan.gob.mx/ART85/XXVII/DESARROLLO_URBANO/OF.XXVII1_2021-2024.pdf" TargetMode="External"/><Relationship Id="rId1944" Type="http://schemas.openxmlformats.org/officeDocument/2006/relationships/hyperlink" Target="http://transparencia.comitan.gob.mx/ART85/XXVII/DESARROLLO_URBANO/OF.XXVII1_2021-2024.pdf" TargetMode="External"/><Relationship Id="rId3092" Type="http://schemas.openxmlformats.org/officeDocument/2006/relationships/hyperlink" Target="http://transparencia.comitan.gob.mx/ART85/XXVII/DESARROLLO_URBANO/US0690.pdf" TargetMode="External"/><Relationship Id="rId29" Type="http://schemas.openxmlformats.org/officeDocument/2006/relationships/hyperlink" Target="http://transparencia.comitan.gob.mx/ART85/XXVII/DESARROLLO_URBANO/06459.pdf" TargetMode="External"/><Relationship Id="rId1804" Type="http://schemas.openxmlformats.org/officeDocument/2006/relationships/hyperlink" Target="http://transparencia.comitan.gob.mx/ART85/XXVII/DESARROLLO_URBANO/OF.XXVII1_2021-2024.pdf" TargetMode="External"/><Relationship Id="rId3769" Type="http://schemas.openxmlformats.org/officeDocument/2006/relationships/hyperlink" Target="http://transparencia.comitan.gob.mx/ART85/XXVII/DESARROLLO_URBANO/A003118.pdf" TargetMode="External"/><Relationship Id="rId897" Type="http://schemas.openxmlformats.org/officeDocument/2006/relationships/hyperlink" Target="http://transparencia.comitan.gob.mx/ART85/XXVII/DESARROLLO_URBANO/05923.pdf" TargetMode="External"/><Relationship Id="rId2578" Type="http://schemas.openxmlformats.org/officeDocument/2006/relationships/hyperlink" Target="http://transparencia.comitan.gob.mx/ART85/XXVII/DESARROLLO_URBANO/OF.XXVII1_2021-2024.pdf" TargetMode="External"/><Relationship Id="rId2785" Type="http://schemas.openxmlformats.org/officeDocument/2006/relationships/hyperlink" Target="http://transparencia.comitan.gob.mx/ART85/XXVII/DESARROLLO_URBANO/06228.pdf" TargetMode="External"/><Relationship Id="rId2992" Type="http://schemas.openxmlformats.org/officeDocument/2006/relationships/hyperlink" Target="http://transparencia.comitan.gob.mx/ART85/XXVII/DESARROLLO_URBANO/A002539.pdf" TargetMode="External"/><Relationship Id="rId3629" Type="http://schemas.openxmlformats.org/officeDocument/2006/relationships/hyperlink" Target="http://transparencia.comitan.gob.mx/ART85/XXVII/DESARROLLO_URBANO/A003140.pdf" TargetMode="External"/><Relationship Id="rId3836" Type="http://schemas.openxmlformats.org/officeDocument/2006/relationships/hyperlink" Target="http://transparencia.comitan.gob.mx/ART85/XXVII/DESARROLLO_URBANO/05795.pdf" TargetMode="External"/><Relationship Id="rId757" Type="http://schemas.openxmlformats.org/officeDocument/2006/relationships/hyperlink" Target="http://transparencia.comitan.gob.mx/ART85/XXVII/DESARROLLO_URBANO/S004130.pdf" TargetMode="External"/><Relationship Id="rId964" Type="http://schemas.openxmlformats.org/officeDocument/2006/relationships/hyperlink" Target="http://transparencia.comitan.gob.mx/ART85/XXVII/DESARROLLO_URBANO/05930.pdf" TargetMode="External"/><Relationship Id="rId1387" Type="http://schemas.openxmlformats.org/officeDocument/2006/relationships/hyperlink" Target="http://transparencia.comitan.gob.mx/ART85/XXVII/DESARROLLO_URBANO/06625.pdf" TargetMode="External"/><Relationship Id="rId1594" Type="http://schemas.openxmlformats.org/officeDocument/2006/relationships/hyperlink" Target="http://transparencia.comitan.gob.mx/ART85/XXVII/DESARROLLO_URBANO/OF.XXVII1_2021-2024.pdf" TargetMode="External"/><Relationship Id="rId2438" Type="http://schemas.openxmlformats.org/officeDocument/2006/relationships/hyperlink" Target="http://transparencia.comitan.gob.mx/ART85/XXVII/DESARROLLO_URBANO/US0647.pdf" TargetMode="External"/><Relationship Id="rId2645" Type="http://schemas.openxmlformats.org/officeDocument/2006/relationships/hyperlink" Target="http://transparencia.comitan.gob.mx/ART85/XXVII/DESARROLLO_URBANO/OF.XXVII1_2021-2024.pdf" TargetMode="External"/><Relationship Id="rId2852" Type="http://schemas.openxmlformats.org/officeDocument/2006/relationships/hyperlink" Target="http://transparencia.comitan.gob.mx/ART85/XXVII/DESARROLLO_URBANO/CUB0298.pdf" TargetMode="External"/><Relationship Id="rId3903" Type="http://schemas.openxmlformats.org/officeDocument/2006/relationships/hyperlink" Target="http://transparencia.comitan.gob.mx/ART85/XXVII/DESARROLLO_URBANO/OF.XXVII1_2021-2024.pdf" TargetMode="External"/><Relationship Id="rId93" Type="http://schemas.openxmlformats.org/officeDocument/2006/relationships/hyperlink" Target="http://transparencia.comitan.gob.mx/ART85/XXVII/DESARROLLO_URBANO/06137.pdf" TargetMode="External"/><Relationship Id="rId617" Type="http://schemas.openxmlformats.org/officeDocument/2006/relationships/hyperlink" Target="http://transparencia.comitan.gob.mx/ART85/XXVII/DESARROLLO_URBANO/S004347.pdf" TargetMode="External"/><Relationship Id="rId824" Type="http://schemas.openxmlformats.org/officeDocument/2006/relationships/hyperlink" Target="http://transparencia.comitan.gob.mx/ART85/XXVII/DESARROLLO_URBANO/S004673.pdf" TargetMode="External"/><Relationship Id="rId1247" Type="http://schemas.openxmlformats.org/officeDocument/2006/relationships/hyperlink" Target="http://transparencia.comitan.gob.mx/ART85/XXVII/DESARROLLO_URBANO/06469.pdf" TargetMode="External"/><Relationship Id="rId1454" Type="http://schemas.openxmlformats.org/officeDocument/2006/relationships/hyperlink" Target="http://transparencia.comitan.gob.mx/ART85/XXVII/DESARROLLO_URBANO/06498.pdf" TargetMode="External"/><Relationship Id="rId1661" Type="http://schemas.openxmlformats.org/officeDocument/2006/relationships/hyperlink" Target="http://transparencia.comitan.gob.mx/ART85/XXVII/DESARROLLO_URBANO/OF.XXVII1_2021-2024.pdf" TargetMode="External"/><Relationship Id="rId2505" Type="http://schemas.openxmlformats.org/officeDocument/2006/relationships/hyperlink" Target="http://transparencia.comitan.gob.mx/ART85/XXVII/DESARROLLO_URBANO/05954.pdf" TargetMode="External"/><Relationship Id="rId2712" Type="http://schemas.openxmlformats.org/officeDocument/2006/relationships/hyperlink" Target="http://transparencia.comitan.gob.mx/ART85/XXVII/DESARROLLO_URBANO/P0026.pdf" TargetMode="External"/><Relationship Id="rId1107" Type="http://schemas.openxmlformats.org/officeDocument/2006/relationships/hyperlink" Target="http://transparencia.comitan.gob.mx/ART85/XXVII/DESARROLLO_URBANO/05852.pdf" TargetMode="External"/><Relationship Id="rId1314" Type="http://schemas.openxmlformats.org/officeDocument/2006/relationships/hyperlink" Target="http://transparencia.comitan.gob.mx/ART85/XXVII/DESARROLLO_URBANO/06474.pdf" TargetMode="External"/><Relationship Id="rId1521" Type="http://schemas.openxmlformats.org/officeDocument/2006/relationships/hyperlink" Target="http://transparencia.comitan.gob.mx/ART85/XXVII/DESARROLLO_URBANO/OF.XXVII1_2021-2024.pdf" TargetMode="External"/><Relationship Id="rId3279" Type="http://schemas.openxmlformats.org/officeDocument/2006/relationships/hyperlink" Target="http://transparencia.comitan.gob.mx/ART85/XXVII/DESARROLLO_URBANO/C000937.pdf" TargetMode="External"/><Relationship Id="rId3486" Type="http://schemas.openxmlformats.org/officeDocument/2006/relationships/hyperlink" Target="http://transparencia.comitan.gob.mx/ART85/XXVII/DESARROLLO_URBANO/OF.XXVII1_2021-2024.pdf" TargetMode="External"/><Relationship Id="rId3693" Type="http://schemas.openxmlformats.org/officeDocument/2006/relationships/hyperlink" Target="http://transparencia.comitan.gob.mx/ART85/XXVII/DESARROLLO_URBANO/06639.pdf" TargetMode="External"/><Relationship Id="rId20" Type="http://schemas.openxmlformats.org/officeDocument/2006/relationships/hyperlink" Target="http://transparencia.comitan.gob.mx/ART85/XXVII/DESARROLLO_URBANO/05952.pdf" TargetMode="External"/><Relationship Id="rId2088" Type="http://schemas.openxmlformats.org/officeDocument/2006/relationships/hyperlink" Target="http://transparencia.comitan.gob.mx/ART85/XXVII/DESARROLLO_URBANO/OF.XXVII1_2021-2024.pdf" TargetMode="External"/><Relationship Id="rId2295" Type="http://schemas.openxmlformats.org/officeDocument/2006/relationships/hyperlink" Target="http://transparencia.comitan.gob.mx/ART85/XXVII/DESARROLLO_URBANO/OF.XXVII1_2021-2024.pdf" TargetMode="External"/><Relationship Id="rId3139" Type="http://schemas.openxmlformats.org/officeDocument/2006/relationships/hyperlink" Target="http://transparencia.comitan.gob.mx/ART85/XXVII/DESARROLLO_URBANO/06312.pdf" TargetMode="External"/><Relationship Id="rId3346" Type="http://schemas.openxmlformats.org/officeDocument/2006/relationships/hyperlink" Target="http://transparencia.comitan.gob.mx/ART85/XXVII/DESARROLLO_URBANO/06581.pdf" TargetMode="External"/><Relationship Id="rId267" Type="http://schemas.openxmlformats.org/officeDocument/2006/relationships/hyperlink" Target="http://transparencia.comitan.gob.mx/ART85/XXVII/DESARROLLO_URBANO/A002549.pdf" TargetMode="External"/><Relationship Id="rId474" Type="http://schemas.openxmlformats.org/officeDocument/2006/relationships/hyperlink" Target="http://transparencia.comitan.gob.mx/ART85/XXVII/DESARROLLO_URBANO/S004261.pdf" TargetMode="External"/><Relationship Id="rId2155" Type="http://schemas.openxmlformats.org/officeDocument/2006/relationships/hyperlink" Target="http://transparencia.comitan.gob.mx/ART85/XXVII/DESARROLLO_URBANO/OF.XXVII1_2021-2024.pdf" TargetMode="External"/><Relationship Id="rId3553" Type="http://schemas.openxmlformats.org/officeDocument/2006/relationships/hyperlink" Target="http://transparencia.comitan.gob.mx/ART85/XXVII/DESARROLLO_URBANO/06562.pdf" TargetMode="External"/><Relationship Id="rId3760" Type="http://schemas.openxmlformats.org/officeDocument/2006/relationships/hyperlink" Target="http://transparencia.comitan.gob.mx/ART85/XXVII/DESARROLLO_URBANO/OFICIO_XXVII_2022.pdf" TargetMode="External"/><Relationship Id="rId127" Type="http://schemas.openxmlformats.org/officeDocument/2006/relationships/hyperlink" Target="http://transparencia.comitan.gob.mx/ART85/XXVII/DESARROLLO_URBANO/06023.pdf" TargetMode="External"/><Relationship Id="rId681" Type="http://schemas.openxmlformats.org/officeDocument/2006/relationships/hyperlink" Target="http://transparencia.comitan.gob.mx/ART85/XXVII/DESARROLLO_URBANO/S004542.pdf" TargetMode="External"/><Relationship Id="rId2362" Type="http://schemas.openxmlformats.org/officeDocument/2006/relationships/hyperlink" Target="http://transparencia.comitan.gob.mx/ART85/XXVII/DESARROLLO_URBANO/OFICIO_XXVII_2022.pdf" TargetMode="External"/><Relationship Id="rId3206" Type="http://schemas.openxmlformats.org/officeDocument/2006/relationships/hyperlink" Target="http://transparencia.comitan.gob.mx/ART85/XXVII/DESARROLLO_URBANO/05951.pdf" TargetMode="External"/><Relationship Id="rId3413" Type="http://schemas.openxmlformats.org/officeDocument/2006/relationships/hyperlink" Target="http://transparencia.comitan.gob.mx/ART85/XXVII/DESARROLLO_URBANO/OFICIO_XXVII_2022.pdf" TargetMode="External"/><Relationship Id="rId3620" Type="http://schemas.openxmlformats.org/officeDocument/2006/relationships/hyperlink" Target="http://transparencia.comitan.gob.mx/ART85/XXVII/DESARROLLO_URBANO/OFICIO_XXVII_2022.pdf" TargetMode="External"/><Relationship Id="rId334" Type="http://schemas.openxmlformats.org/officeDocument/2006/relationships/hyperlink" Target="http://transparencia.comitan.gob.mx/ART85/XXVII/DESARROLLO_URBANO/A003055.pdf" TargetMode="External"/><Relationship Id="rId541" Type="http://schemas.openxmlformats.org/officeDocument/2006/relationships/hyperlink" Target="http://transparencia.comitan.gob.mx/ART85/XXVII/DESARROLLO_URBANO/S004372.pdf" TargetMode="External"/><Relationship Id="rId1171" Type="http://schemas.openxmlformats.org/officeDocument/2006/relationships/hyperlink" Target="http://transparencia.comitan.gob.mx/ART85/XXVII/DESARROLLO_URBANO/26626.pdf" TargetMode="External"/><Relationship Id="rId2015" Type="http://schemas.openxmlformats.org/officeDocument/2006/relationships/hyperlink" Target="http://transparencia.comitan.gob.mx/ART85/XXVII/DESARROLLO_URBANO/OF.XXVII1_2021-2024.pdf" TargetMode="External"/><Relationship Id="rId2222" Type="http://schemas.openxmlformats.org/officeDocument/2006/relationships/hyperlink" Target="http://transparencia.comitan.gob.mx/ART85/XXVII/DESARROLLO_URBANO/05838.pdf" TargetMode="External"/><Relationship Id="rId401" Type="http://schemas.openxmlformats.org/officeDocument/2006/relationships/hyperlink" Target="http://transparencia.comitan.gob.mx/ART85/XXVII/DESARROLLO_URBANO/A003040.pdf" TargetMode="External"/><Relationship Id="rId1031" Type="http://schemas.openxmlformats.org/officeDocument/2006/relationships/hyperlink" Target="http://transparencia.comitan.gob.mx/ART85/XXVII/DESARROLLO_URBANO/06334.pdf" TargetMode="External"/><Relationship Id="rId1988" Type="http://schemas.openxmlformats.org/officeDocument/2006/relationships/hyperlink" Target="http://transparencia.comitan.gob.mx/ART85/XXVII/DESARROLLO_URBANO/OF.XXVII1_2021-2024.pdf" TargetMode="External"/><Relationship Id="rId1848" Type="http://schemas.openxmlformats.org/officeDocument/2006/relationships/hyperlink" Target="http://transparencia.comitan.gob.mx/ART85/XXVII/DESARROLLO_URBANO/OF.XXVII1_2021-2024.pdf" TargetMode="External"/><Relationship Id="rId3063" Type="http://schemas.openxmlformats.org/officeDocument/2006/relationships/hyperlink" Target="http://transparencia.comitan.gob.mx/ART85/XXVII/DESARROLLO_URBANO/S004187.pdf" TargetMode="External"/><Relationship Id="rId3270" Type="http://schemas.openxmlformats.org/officeDocument/2006/relationships/hyperlink" Target="http://transparencia.comitan.gob.mx/ART85/XXVII/DESARROLLO_URBANO/06028.pdf" TargetMode="External"/><Relationship Id="rId191" Type="http://schemas.openxmlformats.org/officeDocument/2006/relationships/hyperlink" Target="http://transparencia.comitan.gob.mx/ART85/XXVII/DESARROLLO_URBANO/06444.pdf" TargetMode="External"/><Relationship Id="rId1708" Type="http://schemas.openxmlformats.org/officeDocument/2006/relationships/hyperlink" Target="http://transparencia.comitan.gob.mx/ART85/XXVII/DESARROLLO_URBANO/OF.XXVII1_2021-2024.pdf" TargetMode="External"/><Relationship Id="rId1915" Type="http://schemas.openxmlformats.org/officeDocument/2006/relationships/hyperlink" Target="http://transparencia.comitan.gob.mx/ART85/XXVII/DESARROLLO_URBANO/OF.XXVII1_2021-2024.pdf" TargetMode="External"/><Relationship Id="rId3130" Type="http://schemas.openxmlformats.org/officeDocument/2006/relationships/hyperlink" Target="http://transparencia.comitan.gob.mx/ART85/XXVII/DESARROLLO_URBANO/S004388.pdf" TargetMode="External"/><Relationship Id="rId2689" Type="http://schemas.openxmlformats.org/officeDocument/2006/relationships/hyperlink" Target="http://transparencia.comitan.gob.mx/ART85/XXVII/DESARROLLO_URBANO/OF.XXVII1_2021-2024.pdf" TargetMode="External"/><Relationship Id="rId2896" Type="http://schemas.openxmlformats.org/officeDocument/2006/relationships/hyperlink" Target="http://transparencia.comitan.gob.mx/ART85/XXVII/DESARROLLO_URBANO/A002552.pdf" TargetMode="External"/><Relationship Id="rId3947" Type="http://schemas.openxmlformats.org/officeDocument/2006/relationships/hyperlink" Target="http://transparencia.comitan.gob.mx/ART85/XXVII/DESARROLLO_URBANO/A001805.pdf" TargetMode="External"/><Relationship Id="rId868" Type="http://schemas.openxmlformats.org/officeDocument/2006/relationships/hyperlink" Target="http://transparencia.comitan.gob.mx/ART85/XXVII/DESARROLLO_URBANO/C000943.pdf" TargetMode="External"/><Relationship Id="rId1498" Type="http://schemas.openxmlformats.org/officeDocument/2006/relationships/hyperlink" Target="http://transparencia.comitan.gob.mx/ART85/XXVII/DESARROLLO_URBANO/05773.pdf" TargetMode="External"/><Relationship Id="rId2549" Type="http://schemas.openxmlformats.org/officeDocument/2006/relationships/hyperlink" Target="http://transparencia.comitan.gob.mx/ART85/XXVII/DESARROLLO_URBANO/OFICIO_XXVII_2022.pdf" TargetMode="External"/><Relationship Id="rId2756" Type="http://schemas.openxmlformats.org/officeDocument/2006/relationships/hyperlink" Target="http://transparencia.comitan.gob.mx/ART85/XXVII/DESARROLLO_URBANO/L000241.pdf" TargetMode="External"/><Relationship Id="rId2963" Type="http://schemas.openxmlformats.org/officeDocument/2006/relationships/hyperlink" Target="http://transparencia.comitan.gob.mx/ART85/XXVII/DESARROLLO_URBANO/06124.pdf" TargetMode="External"/><Relationship Id="rId3807" Type="http://schemas.openxmlformats.org/officeDocument/2006/relationships/hyperlink" Target="http://transparencia.comitan.gob.mx/ART85/XXVII/DESARROLLO_URBANO/OF.XXVII1_2021-2024.pdf" TargetMode="External"/><Relationship Id="rId728" Type="http://schemas.openxmlformats.org/officeDocument/2006/relationships/hyperlink" Target="http://transparencia.comitan.gob.mx/ART85/XXVII/DESARROLLO_URBANO/S004533.pdf" TargetMode="External"/><Relationship Id="rId935" Type="http://schemas.openxmlformats.org/officeDocument/2006/relationships/hyperlink" Target="http://transparencia.comitan.gob.mx/ART85/XXVII/DESARROLLO_URBANO/06293.pdf" TargetMode="External"/><Relationship Id="rId1358" Type="http://schemas.openxmlformats.org/officeDocument/2006/relationships/hyperlink" Target="http://transparencia.comitan.gob.mx/ART85/XXVII/DESARROLLO_URBANO/06419.pdf" TargetMode="External"/><Relationship Id="rId1565" Type="http://schemas.openxmlformats.org/officeDocument/2006/relationships/hyperlink" Target="http://transparencia.comitan.gob.mx/ART85/XXVII/DESARROLLO_URBANO/OF.XXVII1_2021-2024.pdf" TargetMode="External"/><Relationship Id="rId1772" Type="http://schemas.openxmlformats.org/officeDocument/2006/relationships/hyperlink" Target="http://transparencia.comitan.gob.mx/ART85/XXVII/DESARROLLO_URBANO/OF.XXVII1_2021-2024.pdf" TargetMode="External"/><Relationship Id="rId2409" Type="http://schemas.openxmlformats.org/officeDocument/2006/relationships/hyperlink" Target="http://transparencia.comitan.gob.mx/ART85/XXVII/DESARROLLO_URBANO/US0678.pdf" TargetMode="External"/><Relationship Id="rId2616" Type="http://schemas.openxmlformats.org/officeDocument/2006/relationships/hyperlink" Target="http://transparencia.comitan.gob.mx/ART85/XXVII/DESARROLLO_URBANO/OF.XXVII1_2021-2024.pdf" TargetMode="External"/><Relationship Id="rId64" Type="http://schemas.openxmlformats.org/officeDocument/2006/relationships/hyperlink" Target="http://transparencia.comitan.gob.mx/ART85/XXVII/DESARROLLO_URBANO/05985.pdf" TargetMode="External"/><Relationship Id="rId1218" Type="http://schemas.openxmlformats.org/officeDocument/2006/relationships/hyperlink" Target="http://transparencia.comitan.gob.mx/ART85/XXVII/DESARROLLO_URBANO/26631.pdf" TargetMode="External"/><Relationship Id="rId1425" Type="http://schemas.openxmlformats.org/officeDocument/2006/relationships/hyperlink" Target="http://transparencia.comitan.gob.mx/ART85/XXVII/DESARROLLO_URBANO/06117.pdf" TargetMode="External"/><Relationship Id="rId2823" Type="http://schemas.openxmlformats.org/officeDocument/2006/relationships/hyperlink" Target="http://transparencia.comitan.gob.mx/ART85/XXVII/DESARROLLO_URBANO/OF.XXVII1_2021-2024.pdf" TargetMode="External"/><Relationship Id="rId1632" Type="http://schemas.openxmlformats.org/officeDocument/2006/relationships/hyperlink" Target="http://transparencia.comitan.gob.mx/ART85/XXVII/DESARROLLO_URBANO/OF.XXVII1_2021-2024.pdf" TargetMode="External"/><Relationship Id="rId2199" Type="http://schemas.openxmlformats.org/officeDocument/2006/relationships/hyperlink" Target="http://transparencia.comitan.gob.mx/ART85/XXVII/DESARROLLO_URBANO/06035.pdf" TargetMode="External"/><Relationship Id="rId3597" Type="http://schemas.openxmlformats.org/officeDocument/2006/relationships/hyperlink" Target="http://transparencia.comitan.gob.mx/ART85/XXVII/DESARROLLO_URBANO/OF.XXVII1_2021-2024.pdf" TargetMode="External"/><Relationship Id="rId3457" Type="http://schemas.openxmlformats.org/officeDocument/2006/relationships/hyperlink" Target="http://transparencia.comitan.gob.mx/ART85/XXVII/DESARROLLO_URBANO/L000247.pdf" TargetMode="External"/><Relationship Id="rId3664" Type="http://schemas.openxmlformats.org/officeDocument/2006/relationships/hyperlink" Target="http://transparencia.comitan.gob.mx/ART85/XXVII/DESARROLLO_URBANO/A003147.pdf" TargetMode="External"/><Relationship Id="rId3871" Type="http://schemas.openxmlformats.org/officeDocument/2006/relationships/hyperlink" Target="http://transparencia.comitan.gob.mx/ART85/XXVII/DESARROLLO_URBANO/05836.pdf" TargetMode="External"/><Relationship Id="rId378" Type="http://schemas.openxmlformats.org/officeDocument/2006/relationships/hyperlink" Target="http://transparencia.comitan.gob.mx/ART85/XXVII/DESARROLLO_URBANO/A003061.pdf" TargetMode="External"/><Relationship Id="rId585" Type="http://schemas.openxmlformats.org/officeDocument/2006/relationships/hyperlink" Target="http://transparencia.comitan.gob.mx/ART85/XXVII/DESARROLLO_URBANO/S004193.pdf" TargetMode="External"/><Relationship Id="rId792" Type="http://schemas.openxmlformats.org/officeDocument/2006/relationships/hyperlink" Target="http://transparencia.comitan.gob.mx/ART85/XXVII/DESARROLLO_URBANO/S004696.pdf" TargetMode="External"/><Relationship Id="rId2059" Type="http://schemas.openxmlformats.org/officeDocument/2006/relationships/hyperlink" Target="http://transparencia.comitan.gob.mx/ART85/XXVII/DESARROLLO_URBANO/OF.XXVII1_2021-2024.pdf" TargetMode="External"/><Relationship Id="rId2266" Type="http://schemas.openxmlformats.org/officeDocument/2006/relationships/hyperlink" Target="http://transparencia.comitan.gob.mx/ART85/XXVII/DESARROLLO_URBANO/OF.XXVII1_2021-2024.pdf" TargetMode="External"/><Relationship Id="rId2473" Type="http://schemas.openxmlformats.org/officeDocument/2006/relationships/hyperlink" Target="http://transparencia.comitan.gob.mx/ART85/XXVII/DESARROLLO_URBANO/06652.pdf" TargetMode="External"/><Relationship Id="rId2680" Type="http://schemas.openxmlformats.org/officeDocument/2006/relationships/hyperlink" Target="http://transparencia.comitan.gob.mx/ART85/XXVII/DESARROLLO_URBANO/OF.XXVII1_2021-2024.pdf" TargetMode="External"/><Relationship Id="rId3317" Type="http://schemas.openxmlformats.org/officeDocument/2006/relationships/hyperlink" Target="http://transparencia.comitan.gob.mx/ART85/XXVII/DESARROLLO_URBANO/05955.pdf" TargetMode="External"/><Relationship Id="rId3524" Type="http://schemas.openxmlformats.org/officeDocument/2006/relationships/hyperlink" Target="http://transparencia.comitan.gob.mx/ART85/XXVII/DESARROLLO_URBANO/A003217.pdf" TargetMode="External"/><Relationship Id="rId3731" Type="http://schemas.openxmlformats.org/officeDocument/2006/relationships/hyperlink" Target="http://transparencia.comitan.gob.mx/ART85/XXVII/DESARROLLO_URBANO/OF.XXVII1_2021-2024.pdf" TargetMode="External"/><Relationship Id="rId238" Type="http://schemas.openxmlformats.org/officeDocument/2006/relationships/hyperlink" Target="http://transparencia.comitan.gob.mx/ART85/XXVII/DESARROLLO_URBANO/OF.XXVII1_2021-2024.pdf" TargetMode="External"/><Relationship Id="rId445" Type="http://schemas.openxmlformats.org/officeDocument/2006/relationships/hyperlink" Target="http://transparencia.comitan.gob.mx/ART85/XXVII/DESARROLLO_URBANO/S004144.pdf" TargetMode="External"/><Relationship Id="rId652" Type="http://schemas.openxmlformats.org/officeDocument/2006/relationships/hyperlink" Target="http://transparencia.comitan.gob.mx/ART85/XXVII/DESARROLLO_URBANO/S004249.pdf" TargetMode="External"/><Relationship Id="rId1075" Type="http://schemas.openxmlformats.org/officeDocument/2006/relationships/hyperlink" Target="http://transparencia.comitan.gob.mx/ART85/XXVII/DESARROLLO_URBANO/05965.pdf" TargetMode="External"/><Relationship Id="rId1282" Type="http://schemas.openxmlformats.org/officeDocument/2006/relationships/hyperlink" Target="http://transparencia.comitan.gob.mx/ART85/XXVII/DESARROLLO_URBANO/06179.pdf" TargetMode="External"/><Relationship Id="rId2126" Type="http://schemas.openxmlformats.org/officeDocument/2006/relationships/hyperlink" Target="http://transparencia.comitan.gob.mx/ART85/XXVII/DESARROLLO_URBANO/OF.XXVII1_2021-2024.pdf" TargetMode="External"/><Relationship Id="rId2333" Type="http://schemas.openxmlformats.org/officeDocument/2006/relationships/hyperlink" Target="http://transparencia.comitan.gob.mx/ART85/XXVII/DESARROLLO_URBANO/PA000166.pdf" TargetMode="External"/><Relationship Id="rId2540" Type="http://schemas.openxmlformats.org/officeDocument/2006/relationships/hyperlink" Target="http://transparencia.comitan.gob.mx/ART85/XXVII/DESARROLLO_URBANO/OFICIO_XXVII_2022.pdf" TargetMode="External"/><Relationship Id="rId305" Type="http://schemas.openxmlformats.org/officeDocument/2006/relationships/hyperlink" Target="http://transparencia.comitan.gob.mx/ART85/XXVII/DESARROLLO_URBANO/A003032.pdf" TargetMode="External"/><Relationship Id="rId512" Type="http://schemas.openxmlformats.org/officeDocument/2006/relationships/hyperlink" Target="http://transparencia.comitan.gob.mx/ART85/XXVII/DESARROLLO_URBANO/S004352.pdf" TargetMode="External"/><Relationship Id="rId1142" Type="http://schemas.openxmlformats.org/officeDocument/2006/relationships/hyperlink" Target="http://transparencia.comitan.gob.mx/ART85/XXVII/DESARROLLO_URBANO/05940.pdf" TargetMode="External"/><Relationship Id="rId2400" Type="http://schemas.openxmlformats.org/officeDocument/2006/relationships/hyperlink" Target="http://transparencia.comitan.gob.mx/ART85/XXVII/DESARROLLO_URBANO/CUS0059.pdf" TargetMode="External"/><Relationship Id="rId1002" Type="http://schemas.openxmlformats.org/officeDocument/2006/relationships/hyperlink" Target="http://transparencia.comitan.gob.mx/ART85/XXVII/DESARROLLO_URBANO/05968.pdf" TargetMode="External"/><Relationship Id="rId1959" Type="http://schemas.openxmlformats.org/officeDocument/2006/relationships/hyperlink" Target="http://transparencia.comitan.gob.mx/ART85/XXVII/DESARROLLO_URBANO/OF.XXVII1_2021-2024.pdf" TargetMode="External"/><Relationship Id="rId3174" Type="http://schemas.openxmlformats.org/officeDocument/2006/relationships/hyperlink" Target="http://transparencia.comitan.gob.mx/ART85/XXVII/DESARROLLO_URBANO/06263.pdf" TargetMode="External"/><Relationship Id="rId1819" Type="http://schemas.openxmlformats.org/officeDocument/2006/relationships/hyperlink" Target="http://transparencia.comitan.gob.mx/ART85/XXVII/DESARROLLO_URBANO/OF.XXVII1_2021-2024.pdf" TargetMode="External"/><Relationship Id="rId3381" Type="http://schemas.openxmlformats.org/officeDocument/2006/relationships/hyperlink" Target="http://transparencia.comitan.gob.mx/ART85/XXVII/DESARROLLO_URBANO/C000957.pdf" TargetMode="External"/><Relationship Id="rId2190" Type="http://schemas.openxmlformats.org/officeDocument/2006/relationships/hyperlink" Target="http://transparencia.comitan.gob.mx/ART85/XXVII/DESARROLLO_URBANO/R000341.pdf" TargetMode="External"/><Relationship Id="rId3034" Type="http://schemas.openxmlformats.org/officeDocument/2006/relationships/hyperlink" Target="http://transparencia.comitan.gob.mx/ART85/XXVII/DESARROLLO_URBANO/S004061.pdf" TargetMode="External"/><Relationship Id="rId3241" Type="http://schemas.openxmlformats.org/officeDocument/2006/relationships/hyperlink" Target="http://transparencia.comitan.gob.mx/ART85/XXVII/DESARROLLO_URBANO/R000334.pdf" TargetMode="External"/><Relationship Id="rId162" Type="http://schemas.openxmlformats.org/officeDocument/2006/relationships/hyperlink" Target="http://transparencia.comitan.gob.mx/ART85/XXVII/DESARROLLO_URBANO/06353.pdf" TargetMode="External"/><Relationship Id="rId2050" Type="http://schemas.openxmlformats.org/officeDocument/2006/relationships/hyperlink" Target="http://transparencia.comitan.gob.mx/ART85/XXVII/DESARROLLO_URBANO/OF.XXVII1_2021-2024.pdf" TargetMode="External"/><Relationship Id="rId3101" Type="http://schemas.openxmlformats.org/officeDocument/2006/relationships/hyperlink" Target="http://transparencia.comitan.gob.mx/ART85/XXVII/DESARROLLO_URBANO/A003060.pdf" TargetMode="External"/><Relationship Id="rId979" Type="http://schemas.openxmlformats.org/officeDocument/2006/relationships/hyperlink" Target="http://transparencia.comitan.gob.mx/ART85/XXVII/DESARROLLO_URBANO/05874.pdf" TargetMode="External"/><Relationship Id="rId839" Type="http://schemas.openxmlformats.org/officeDocument/2006/relationships/hyperlink" Target="http://transparencia.comitan.gob.mx/ART85/XXVII/DESARROLLO_URBANO/S004579.pdf" TargetMode="External"/><Relationship Id="rId1469" Type="http://schemas.openxmlformats.org/officeDocument/2006/relationships/hyperlink" Target="http://transparencia.comitan.gob.mx/ART85/XXVII/DESARROLLO_URBANO/06308.pdf" TargetMode="External"/><Relationship Id="rId2867" Type="http://schemas.openxmlformats.org/officeDocument/2006/relationships/hyperlink" Target="http://transparencia.comitan.gob.mx/ART85/XXVII/DESARROLLO_URBANO/OFICIO_XXVII_2022.pdf" TargetMode="External"/><Relationship Id="rId3918" Type="http://schemas.openxmlformats.org/officeDocument/2006/relationships/hyperlink" Target="http://transparencia.comitan.gob.mx/ART85/XXVII/DESARROLLO_URBANO/OF.XXVII1_2021-2024.pdf" TargetMode="External"/><Relationship Id="rId1676" Type="http://schemas.openxmlformats.org/officeDocument/2006/relationships/hyperlink" Target="http://transparencia.comitan.gob.mx/ART85/XXVII/DESARROLLO_URBANO/OF.XXVII1_2021-2024.pdf" TargetMode="External"/><Relationship Id="rId1883" Type="http://schemas.openxmlformats.org/officeDocument/2006/relationships/hyperlink" Target="http://transparencia.comitan.gob.mx/ART85/XXVII/DESARROLLO_URBANO/OF.XXVII1_2021-2024.pdf" TargetMode="External"/><Relationship Id="rId2727" Type="http://schemas.openxmlformats.org/officeDocument/2006/relationships/hyperlink" Target="http://transparencia.comitan.gob.mx/ART85/XXVII/DESARROLLO_URBANO/OFICIO_XXVII_2022.pdf" TargetMode="External"/><Relationship Id="rId2934" Type="http://schemas.openxmlformats.org/officeDocument/2006/relationships/hyperlink" Target="http://transparencia.comitan.gob.mx/ART85/XXVII/DESARROLLO_URBANO/S004085.pdf" TargetMode="External"/><Relationship Id="rId906" Type="http://schemas.openxmlformats.org/officeDocument/2006/relationships/hyperlink" Target="http://transparencia.comitan.gob.mx/ART85/XXVII/DESARROLLO_URBANO/06112.pdf" TargetMode="External"/><Relationship Id="rId1329" Type="http://schemas.openxmlformats.org/officeDocument/2006/relationships/hyperlink" Target="http://transparencia.comitan.gob.mx/ART85/XXVII/DESARROLLO_URBANO/06207.pdf" TargetMode="External"/><Relationship Id="rId1536" Type="http://schemas.openxmlformats.org/officeDocument/2006/relationships/hyperlink" Target="http://transparencia.comitan.gob.mx/ART85/XXVII/DESARROLLO_URBANO/OF.XXVII1_2021-2024.pdf" TargetMode="External"/><Relationship Id="rId1743" Type="http://schemas.openxmlformats.org/officeDocument/2006/relationships/hyperlink" Target="http://transparencia.comitan.gob.mx/ART85/XXVII/DESARROLLO_URBANO/OF.XXVII1_2021-2024.pdf" TargetMode="External"/><Relationship Id="rId1950" Type="http://schemas.openxmlformats.org/officeDocument/2006/relationships/hyperlink" Target="http://transparencia.comitan.gob.mx/ART85/XXVII/DESARROLLO_URBANO/OF.XXVII1_2021-2024.pdf" TargetMode="External"/><Relationship Id="rId35" Type="http://schemas.openxmlformats.org/officeDocument/2006/relationships/hyperlink" Target="http://transparencia.comitan.gob.mx/ART85/XXVII/DESARROLLO_URBANO/21327.pdf" TargetMode="External"/><Relationship Id="rId1603" Type="http://schemas.openxmlformats.org/officeDocument/2006/relationships/hyperlink" Target="http://transparencia.comitan.gob.mx/ART85/XXVII/DESARROLLO_URBANO/OF.XXVII1_2021-2024.pdf" TargetMode="External"/><Relationship Id="rId1810" Type="http://schemas.openxmlformats.org/officeDocument/2006/relationships/hyperlink" Target="http://transparencia.comitan.gob.mx/ART85/XXVII/DESARROLLO_URBANO/OF.XXVII1_2021-2024.pdf" TargetMode="External"/><Relationship Id="rId3568" Type="http://schemas.openxmlformats.org/officeDocument/2006/relationships/hyperlink" Target="http://transparencia.comitan.gob.mx/ART85/XXVII/DESARROLLO_URBANO/06603.pdf" TargetMode="External"/><Relationship Id="rId3775" Type="http://schemas.openxmlformats.org/officeDocument/2006/relationships/hyperlink" Target="http://transparencia.comitan.gob.mx/ART85/XXVII/DESARROLLO_URBANO/OFICIO_XXVII_2022.pdf" TargetMode="External"/><Relationship Id="rId489" Type="http://schemas.openxmlformats.org/officeDocument/2006/relationships/hyperlink" Target="http://transparencia.comitan.gob.mx/ART85/XXVII/DESARROLLO_URBANO/S004042.pdf" TargetMode="External"/><Relationship Id="rId696" Type="http://schemas.openxmlformats.org/officeDocument/2006/relationships/hyperlink" Target="http://transparencia.comitan.gob.mx/ART85/XXVII/DESARROLLO_URBANO/S004424.pdf" TargetMode="External"/><Relationship Id="rId2377" Type="http://schemas.openxmlformats.org/officeDocument/2006/relationships/hyperlink" Target="http://transparencia.comitan.gob.mx/ART85/XXVII/DESARROLLO_URBANO/OF.XXVII1_2021-2024.pdf" TargetMode="External"/><Relationship Id="rId2584" Type="http://schemas.openxmlformats.org/officeDocument/2006/relationships/hyperlink" Target="http://transparencia.comitan.gob.mx/ART85/XXVII/DESARROLLO_URBANO/OF.XXVII1_2021-2024.pdf" TargetMode="External"/><Relationship Id="rId2791" Type="http://schemas.openxmlformats.org/officeDocument/2006/relationships/hyperlink" Target="http://transparencia.comitan.gob.mx/ART85/XXVII/DESARROLLO_URBANO/OFICIO_XXVII_2022.pdf" TargetMode="External"/><Relationship Id="rId3428" Type="http://schemas.openxmlformats.org/officeDocument/2006/relationships/hyperlink" Target="http://transparencia.comitan.gob.mx/ART85/XXVII/DESARROLLO_URBANO/C000970.pdf" TargetMode="External"/><Relationship Id="rId3635" Type="http://schemas.openxmlformats.org/officeDocument/2006/relationships/hyperlink" Target="http://transparencia.comitan.gob.mx/ART85/XXVII/DESARROLLO_URBANO/OFICIO_XXVII_2022.pdf" TargetMode="External"/><Relationship Id="rId349" Type="http://schemas.openxmlformats.org/officeDocument/2006/relationships/hyperlink" Target="http://transparencia.comitan.gob.mx/ART85/XXVII/DESARROLLO_URBANO/A001848.pdf" TargetMode="External"/><Relationship Id="rId556" Type="http://schemas.openxmlformats.org/officeDocument/2006/relationships/hyperlink" Target="http://transparencia.comitan.gob.mx/ART85/XXVII/DESARROLLO_URBANO/S004076.pdf" TargetMode="External"/><Relationship Id="rId763" Type="http://schemas.openxmlformats.org/officeDocument/2006/relationships/hyperlink" Target="http://transparencia.comitan.gob.mx/ART85/XXVII/DESARROLLO_URBANO/S004641.pdf" TargetMode="External"/><Relationship Id="rId1186" Type="http://schemas.openxmlformats.org/officeDocument/2006/relationships/hyperlink" Target="http://transparencia.comitan.gob.mx/ART85/XXVII/DESARROLLO_URBANO/06291.pdf" TargetMode="External"/><Relationship Id="rId1393" Type="http://schemas.openxmlformats.org/officeDocument/2006/relationships/hyperlink" Target="http://transparencia.comitan.gob.mx/ART85/XXVII/DESARROLLO_URBANO/06634.pdf" TargetMode="External"/><Relationship Id="rId2237" Type="http://schemas.openxmlformats.org/officeDocument/2006/relationships/hyperlink" Target="http://transparencia.comitan.gob.mx/ART85/XXVII/DESARROLLO_URBANO/OFICIO_XXVII_2022.pdf" TargetMode="External"/><Relationship Id="rId2444" Type="http://schemas.openxmlformats.org/officeDocument/2006/relationships/hyperlink" Target="http://transparencia.comitan.gob.mx/ART85/XXVII/DESARROLLO_URBANO/US0610.pdf" TargetMode="External"/><Relationship Id="rId3842" Type="http://schemas.openxmlformats.org/officeDocument/2006/relationships/hyperlink" Target="http://transparencia.comitan.gob.mx/ART85/XXVII/DESARROLLO_URBANO/OF.XXVII1_2021-2024.pdf" TargetMode="External"/><Relationship Id="rId209" Type="http://schemas.openxmlformats.org/officeDocument/2006/relationships/hyperlink" Target="http://transparencia.comitan.gob.mx/ART85/XXVII/DESARROLLO_URBANO/06166.pdf" TargetMode="External"/><Relationship Id="rId416" Type="http://schemas.openxmlformats.org/officeDocument/2006/relationships/hyperlink" Target="http://transparencia.comitan.gob.mx/ART85/XXVII/DESARROLLO_URBANO/A003083.pdf" TargetMode="External"/><Relationship Id="rId970" Type="http://schemas.openxmlformats.org/officeDocument/2006/relationships/hyperlink" Target="http://transparencia.comitan.gob.mx/ART85/XXVII/DESARROLLO_URBANO/06246.pdf" TargetMode="External"/><Relationship Id="rId1046" Type="http://schemas.openxmlformats.org/officeDocument/2006/relationships/hyperlink" Target="http://transparencia.comitan.gob.mx/ART85/XXVII/DESARROLLO_URBANO/06017.pdf" TargetMode="External"/><Relationship Id="rId1253" Type="http://schemas.openxmlformats.org/officeDocument/2006/relationships/hyperlink" Target="http://transparencia.comitan.gob.mx/ART85/XXVII/DESARROLLO_URBANO/06479.pdf" TargetMode="External"/><Relationship Id="rId2651" Type="http://schemas.openxmlformats.org/officeDocument/2006/relationships/hyperlink" Target="http://transparencia.comitan.gob.mx/ART85/XXVII/DESARROLLO_URBANO/OF.XXVII1_2021-2024.pdf" TargetMode="External"/><Relationship Id="rId3702" Type="http://schemas.openxmlformats.org/officeDocument/2006/relationships/hyperlink" Target="http://transparencia.comitan.gob.mx/ART85/XXVII/DESARROLLO_URBANO/OF.XXVII1_2021-2024.pdf" TargetMode="External"/><Relationship Id="rId623" Type="http://schemas.openxmlformats.org/officeDocument/2006/relationships/hyperlink" Target="http://transparencia.comitan.gob.mx/ART85/XXVII/DESARROLLO_URBANO/S004402.pdf" TargetMode="External"/><Relationship Id="rId830" Type="http://schemas.openxmlformats.org/officeDocument/2006/relationships/hyperlink" Target="http://transparencia.comitan.gob.mx/ART85/XXVII/DESARROLLO_URBANO/S004570.pdf" TargetMode="External"/><Relationship Id="rId1460" Type="http://schemas.openxmlformats.org/officeDocument/2006/relationships/hyperlink" Target="http://transparencia.comitan.gob.mx/ART85/XXVII/DESARROLLO_URBANO/06304.pdf" TargetMode="External"/><Relationship Id="rId2304" Type="http://schemas.openxmlformats.org/officeDocument/2006/relationships/hyperlink" Target="http://transparencia.comitan.gob.mx/ART85/XXVII/DESARROLLO_URBANO/OF.XXVII1_2021-2024.pdf" TargetMode="External"/><Relationship Id="rId2511" Type="http://schemas.openxmlformats.org/officeDocument/2006/relationships/hyperlink" Target="http://transparencia.comitan.gob.mx/ART85/XXVII/DESARROLLO_URBANO/OFICIO_XXVII_2022.pdf" TargetMode="External"/><Relationship Id="rId1113" Type="http://schemas.openxmlformats.org/officeDocument/2006/relationships/hyperlink" Target="http://transparencia.comitan.gob.mx/ART85/XXVII/DESARROLLO_URBANO/05809.pdf" TargetMode="External"/><Relationship Id="rId1320" Type="http://schemas.openxmlformats.org/officeDocument/2006/relationships/hyperlink" Target="http://transparencia.comitan.gob.mx/ART85/XXVII/DESARROLLO_URBANO/05798.pdf" TargetMode="External"/><Relationship Id="rId3078" Type="http://schemas.openxmlformats.org/officeDocument/2006/relationships/hyperlink" Target="http://transparencia.comitan.gob.mx/ART85/XXVII/DESARROLLO_URBANO/S004200.pdf" TargetMode="External"/><Relationship Id="rId3285" Type="http://schemas.openxmlformats.org/officeDocument/2006/relationships/hyperlink" Target="http://transparencia.comitan.gob.mx/ART85/XXVII/DESARROLLO_URBANO/06022.pdf" TargetMode="External"/><Relationship Id="rId3492" Type="http://schemas.openxmlformats.org/officeDocument/2006/relationships/hyperlink" Target="http://transparencia.comitan.gob.mx/ART85/XXVII/DESARROLLO_URBANO/OFICIO_XXVII_2022.pdf" TargetMode="External"/><Relationship Id="rId2094" Type="http://schemas.openxmlformats.org/officeDocument/2006/relationships/hyperlink" Target="http://transparencia.comitan.gob.mx/ART85/XXVII/DESARROLLO_URBANO/OF.XXVII1_2021-2024.pdf" TargetMode="External"/><Relationship Id="rId3145" Type="http://schemas.openxmlformats.org/officeDocument/2006/relationships/hyperlink" Target="http://transparencia.comitan.gob.mx/ART85/XXVII/DESARROLLO_URBANO/06133.pdf" TargetMode="External"/><Relationship Id="rId3352" Type="http://schemas.openxmlformats.org/officeDocument/2006/relationships/hyperlink" Target="http://transparencia.comitan.gob.mx/ART85/XXVII/DESARROLLO_URBANO/A002436.pdf" TargetMode="External"/><Relationship Id="rId273" Type="http://schemas.openxmlformats.org/officeDocument/2006/relationships/hyperlink" Target="http://transparencia.comitan.gob.mx/ART85/XXVII/DESARROLLO_URBANO/A002510.pdf" TargetMode="External"/><Relationship Id="rId480" Type="http://schemas.openxmlformats.org/officeDocument/2006/relationships/hyperlink" Target="http://transparencia.comitan.gob.mx/ART85/XXVII/DESARROLLO_URBANO/S003943.pdf" TargetMode="External"/><Relationship Id="rId2161" Type="http://schemas.openxmlformats.org/officeDocument/2006/relationships/hyperlink" Target="http://transparencia.comitan.gob.mx/ART85/XXVII/DESARROLLO_URBANO/OF.XXVII1_2021-2024.pdf" TargetMode="External"/><Relationship Id="rId3005" Type="http://schemas.openxmlformats.org/officeDocument/2006/relationships/hyperlink" Target="http://transparencia.comitan.gob.mx/ART85/XXVII/DESARROLLO_URBANO/S004384.pdf" TargetMode="External"/><Relationship Id="rId3212" Type="http://schemas.openxmlformats.org/officeDocument/2006/relationships/hyperlink" Target="http://transparencia.comitan.gob.mx/ART85/XXVII/DESARROLLO_URBANO/OFICIO_XXVII_2022.pdf" TargetMode="External"/><Relationship Id="rId133" Type="http://schemas.openxmlformats.org/officeDocument/2006/relationships/hyperlink" Target="http://transparencia.comitan.gob.mx/ART85/XXVII/DESARROLLO_URBANO/06361.pdf" TargetMode="External"/><Relationship Id="rId340" Type="http://schemas.openxmlformats.org/officeDocument/2006/relationships/hyperlink" Target="http://transparencia.comitan.gob.mx/ART85/XXVII/DESARROLLO_URBANO/A001859.pdf" TargetMode="External"/><Relationship Id="rId2021" Type="http://schemas.openxmlformats.org/officeDocument/2006/relationships/hyperlink" Target="http://transparencia.comitan.gob.mx/ART85/XXVII/DESARROLLO_URBANO/OF.XXVII1_2021-2024.pdf" TargetMode="External"/><Relationship Id="rId200" Type="http://schemas.openxmlformats.org/officeDocument/2006/relationships/hyperlink" Target="http://transparencia.comitan.gob.mx/ART85/XXVII/DESARROLLO_URBANO/06446.pdf" TargetMode="External"/><Relationship Id="rId2978" Type="http://schemas.openxmlformats.org/officeDocument/2006/relationships/hyperlink" Target="http://transparencia.comitan.gob.mx/ART85/XXVII/DESARROLLO_URBANO/S004318.pdf" TargetMode="External"/><Relationship Id="rId1787" Type="http://schemas.openxmlformats.org/officeDocument/2006/relationships/hyperlink" Target="http://transparencia.comitan.gob.mx/ART85/XXVII/DESARROLLO_URBANO/OF.XXVII1_2021-2024.pdf" TargetMode="External"/><Relationship Id="rId1994" Type="http://schemas.openxmlformats.org/officeDocument/2006/relationships/hyperlink" Target="http://transparencia.comitan.gob.mx/ART85/XXVII/DESARROLLO_URBANO/OF.XXVII1_2021-2024.pdf" TargetMode="External"/><Relationship Id="rId2838" Type="http://schemas.openxmlformats.org/officeDocument/2006/relationships/hyperlink" Target="http://transparencia.comitan.gob.mx/ART85/XXVII/DESARROLLO_URBANO/OF.XXVII1_2021-2024.pdf" TargetMode="External"/><Relationship Id="rId79" Type="http://schemas.openxmlformats.org/officeDocument/2006/relationships/hyperlink" Target="http://transparencia.comitan.gob.mx/ART85/XXVII/DESARROLLO_URBANO/06151.pdf" TargetMode="External"/><Relationship Id="rId1647" Type="http://schemas.openxmlformats.org/officeDocument/2006/relationships/hyperlink" Target="http://transparencia.comitan.gob.mx/ART85/XXVII/DESARROLLO_URBANO/OF.XXVII1_2021-2024.pdf" TargetMode="External"/><Relationship Id="rId1854" Type="http://schemas.openxmlformats.org/officeDocument/2006/relationships/hyperlink" Target="http://transparencia.comitan.gob.mx/ART85/XXVII/DESARROLLO_URBANO/OF.XXVII1_2021-2024.pdf" TargetMode="External"/><Relationship Id="rId2905" Type="http://schemas.openxmlformats.org/officeDocument/2006/relationships/hyperlink" Target="http://transparencia.comitan.gob.mx/ART85/XXVII/DESARROLLO_URBANO/S004126.pdf" TargetMode="External"/><Relationship Id="rId1507" Type="http://schemas.openxmlformats.org/officeDocument/2006/relationships/hyperlink" Target="http://transparencia.comitan.gob.mx/ART85/XXVII/DESARROLLO_URBANO/21329.pdf" TargetMode="External"/><Relationship Id="rId1714" Type="http://schemas.openxmlformats.org/officeDocument/2006/relationships/hyperlink" Target="http://transparencia.comitan.gob.mx/ART85/XXVII/DESARROLLO_URBANO/OF.XXVII1_2021-2024.pdf" TargetMode="External"/><Relationship Id="rId1921" Type="http://schemas.openxmlformats.org/officeDocument/2006/relationships/hyperlink" Target="http://transparencia.comitan.gob.mx/ART85/XXVII/DESARROLLO_URBANO/OF.XXVII1_2021-2024.pdf" TargetMode="External"/><Relationship Id="rId3679" Type="http://schemas.openxmlformats.org/officeDocument/2006/relationships/hyperlink" Target="http://transparencia.comitan.gob.mx/ART85/XXVII/DESARROLLO_URBANO/A003150.pdf" TargetMode="External"/><Relationship Id="rId2488" Type="http://schemas.openxmlformats.org/officeDocument/2006/relationships/hyperlink" Target="http://transparencia.comitan.gob.mx/ART85/XXVII/DESARROLLO_URBANO/06303.pdf" TargetMode="External"/><Relationship Id="rId3886" Type="http://schemas.openxmlformats.org/officeDocument/2006/relationships/hyperlink" Target="http://transparencia.comitan.gob.mx/ART85/XXVII/DESARROLLO_URBANO/05851.pdf" TargetMode="External"/><Relationship Id="rId1297" Type="http://schemas.openxmlformats.org/officeDocument/2006/relationships/hyperlink" Target="http://transparencia.comitan.gob.mx/ART85/XXVII/DESARROLLO_URBANO/06613.pdf" TargetMode="External"/><Relationship Id="rId2695" Type="http://schemas.openxmlformats.org/officeDocument/2006/relationships/hyperlink" Target="http://transparencia.comitan.gob.mx/ART85/XXVII/DESARROLLO_URBANO/T000449.pdf" TargetMode="External"/><Relationship Id="rId3539" Type="http://schemas.openxmlformats.org/officeDocument/2006/relationships/hyperlink" Target="http://transparencia.comitan.gob.mx/ART85/XXVII/DESARROLLO_URBANO/A003166.pdf" TargetMode="External"/><Relationship Id="rId3746" Type="http://schemas.openxmlformats.org/officeDocument/2006/relationships/hyperlink" Target="http://transparencia.comitan.gob.mx/ART85/XXVII/DESARROLLO_URBANO/OF.XXVII1_2021-2024.pdf" TargetMode="External"/><Relationship Id="rId667" Type="http://schemas.openxmlformats.org/officeDocument/2006/relationships/hyperlink" Target="http://transparencia.comitan.gob.mx/ART85/XXVII/DESARROLLO_URBANO/S004554.pdf" TargetMode="External"/><Relationship Id="rId874" Type="http://schemas.openxmlformats.org/officeDocument/2006/relationships/hyperlink" Target="http://transparencia.comitan.gob.mx/ART85/XXVII/DESARROLLO_URBANO/C000959.pdf" TargetMode="External"/><Relationship Id="rId2348" Type="http://schemas.openxmlformats.org/officeDocument/2006/relationships/hyperlink" Target="http://transparencia.comitan.gob.mx/ART85/XXVII/DESARROLLO_URBANO/05839.pdf" TargetMode="External"/><Relationship Id="rId2555" Type="http://schemas.openxmlformats.org/officeDocument/2006/relationships/hyperlink" Target="http://transparencia.comitan.gob.mx/ART85/XXVII/DESARROLLO_URBANO/OFICIO_XXVII_2022.pdf" TargetMode="External"/><Relationship Id="rId2762" Type="http://schemas.openxmlformats.org/officeDocument/2006/relationships/hyperlink" Target="http://transparencia.comitan.gob.mx/ART85/XXVII/DESARROLLO_URBANO/L000229.pdf" TargetMode="External"/><Relationship Id="rId3606" Type="http://schemas.openxmlformats.org/officeDocument/2006/relationships/hyperlink" Target="http://transparencia.comitan.gob.mx/ART85/XXVII/DESARROLLO_URBANO/OF.XXVII1_2021-2024.pdf" TargetMode="External"/><Relationship Id="rId3813" Type="http://schemas.openxmlformats.org/officeDocument/2006/relationships/hyperlink" Target="http://transparencia.comitan.gob.mx/ART85/XXVII/DESARROLLO_URBANO/OF.XXVII1_2021-2024.pdf" TargetMode="External"/><Relationship Id="rId527" Type="http://schemas.openxmlformats.org/officeDocument/2006/relationships/hyperlink" Target="http://transparencia.comitan.gob.mx/ART85/XXVII/DESARROLLO_URBANO/S004295.pdf" TargetMode="External"/><Relationship Id="rId734" Type="http://schemas.openxmlformats.org/officeDocument/2006/relationships/hyperlink" Target="http://transparencia.comitan.gob.mx/ART85/XXVII/DESARROLLO_URBANO/S004622.pdf" TargetMode="External"/><Relationship Id="rId941" Type="http://schemas.openxmlformats.org/officeDocument/2006/relationships/hyperlink" Target="http://transparencia.comitan.gob.mx/ART85/XXVII/DESARROLLO_URBANO/06198.pdf" TargetMode="External"/><Relationship Id="rId1157" Type="http://schemas.openxmlformats.org/officeDocument/2006/relationships/hyperlink" Target="http://transparencia.comitan.gob.mx/ART85/XXVII/DESARROLLO_URBANO/06027.pdf" TargetMode="External"/><Relationship Id="rId1364" Type="http://schemas.openxmlformats.org/officeDocument/2006/relationships/hyperlink" Target="http://transparencia.comitan.gob.mx/ART85/XXVII/DESARROLLO_URBANO/06640.pdf" TargetMode="External"/><Relationship Id="rId1571" Type="http://schemas.openxmlformats.org/officeDocument/2006/relationships/hyperlink" Target="http://transparencia.comitan.gob.mx/ART85/XXVII/DESARROLLO_URBANO/OF.XXVII1_2021-2024.pdf" TargetMode="External"/><Relationship Id="rId2208" Type="http://schemas.openxmlformats.org/officeDocument/2006/relationships/hyperlink" Target="http://transparencia.comitan.gob.mx/ART85/XXVII/DESARROLLO_URBANO/06416.pdf" TargetMode="External"/><Relationship Id="rId2415" Type="http://schemas.openxmlformats.org/officeDocument/2006/relationships/hyperlink" Target="http://transparencia.comitan.gob.mx/ART85/XXVII/DESARROLLO_URBANO/US0675.pdf" TargetMode="External"/><Relationship Id="rId2622" Type="http://schemas.openxmlformats.org/officeDocument/2006/relationships/hyperlink" Target="http://transparencia.comitan.gob.mx/ART85/XXVII/DESARROLLO_URBANO/OF.XXVII1_2021-2024.pdf" TargetMode="External"/><Relationship Id="rId70" Type="http://schemas.openxmlformats.org/officeDocument/2006/relationships/hyperlink" Target="http://transparencia.comitan.gob.mx/ART85/XXVII/DESARROLLO_URBANO/05903.pdf" TargetMode="External"/><Relationship Id="rId801" Type="http://schemas.openxmlformats.org/officeDocument/2006/relationships/hyperlink" Target="http://transparencia.comitan.gob.mx/ART85/XXVII/DESARROLLO_URBANO/S004599.pdf" TargetMode="External"/><Relationship Id="rId1017" Type="http://schemas.openxmlformats.org/officeDocument/2006/relationships/hyperlink" Target="http://transparencia.comitan.gob.mx/ART85/XXVII/DESARROLLO_URBANO/06068.pdf" TargetMode="External"/><Relationship Id="rId1224" Type="http://schemas.openxmlformats.org/officeDocument/2006/relationships/hyperlink" Target="http://transparencia.comitan.gob.mx/ART85/XXVII/DESARROLLO_URBANO/06428.pdf" TargetMode="External"/><Relationship Id="rId1431" Type="http://schemas.openxmlformats.org/officeDocument/2006/relationships/hyperlink" Target="http://transparencia.comitan.gob.mx/ART85/XXVII/DESARROLLO_URBANO/06494.pdf" TargetMode="External"/><Relationship Id="rId3189" Type="http://schemas.openxmlformats.org/officeDocument/2006/relationships/hyperlink" Target="http://transparencia.comitan.gob.mx/ART85/XXVII/DESARROLLO_URBANO/OF.XXVII1_2021-2024.pdf" TargetMode="External"/><Relationship Id="rId3396" Type="http://schemas.openxmlformats.org/officeDocument/2006/relationships/hyperlink" Target="http://transparencia.comitan.gob.mx/ART85/XXVII/DESARROLLO_URBANO/US0693.pdf" TargetMode="External"/><Relationship Id="rId3049" Type="http://schemas.openxmlformats.org/officeDocument/2006/relationships/hyperlink" Target="http://transparencia.comitan.gob.mx/ART85/XXVII/DESARROLLO_URBANO/S004164.pdf" TargetMode="External"/><Relationship Id="rId3256" Type="http://schemas.openxmlformats.org/officeDocument/2006/relationships/hyperlink" Target="http://transparencia.comitan.gob.mx/ART85/XXVII/DESARROLLO_URBANO/OFICIO_XXVII_2022.pdf" TargetMode="External"/><Relationship Id="rId3463" Type="http://schemas.openxmlformats.org/officeDocument/2006/relationships/hyperlink" Target="http://transparencia.comitan.gob.mx/ART85/XXVII/DESARROLLO_URBANO/OF.XXVII1_2021-2024.pdf" TargetMode="External"/><Relationship Id="rId177" Type="http://schemas.openxmlformats.org/officeDocument/2006/relationships/hyperlink" Target="http://transparencia.comitan.gob.mx/ART85/XXVII/DESARROLLO_URBANO/21329.pdf" TargetMode="External"/><Relationship Id="rId384" Type="http://schemas.openxmlformats.org/officeDocument/2006/relationships/hyperlink" Target="http://transparencia.comitan.gob.mx/ART85/XXVII/DESARROLLO_URBANO/A003001.pdf" TargetMode="External"/><Relationship Id="rId591" Type="http://schemas.openxmlformats.org/officeDocument/2006/relationships/hyperlink" Target="http://transparencia.comitan.gob.mx/ART85/XXVII/DESARROLLO_URBANO/S004210.pdf" TargetMode="External"/><Relationship Id="rId2065" Type="http://schemas.openxmlformats.org/officeDocument/2006/relationships/hyperlink" Target="http://transparencia.comitan.gob.mx/ART85/XXVII/DESARROLLO_URBANO/OF.XXVII1_2021-2024.pdf" TargetMode="External"/><Relationship Id="rId2272" Type="http://schemas.openxmlformats.org/officeDocument/2006/relationships/hyperlink" Target="http://transparencia.comitan.gob.mx/ART85/XXVII/DESARROLLO_URBANO/OF.XXVII1_2021-2024.pdf" TargetMode="External"/><Relationship Id="rId3116" Type="http://schemas.openxmlformats.org/officeDocument/2006/relationships/hyperlink" Target="http://transparencia.comitan.gob.mx/ART85/XXVII/DESARROLLO_URBANO/06354.pdf" TargetMode="External"/><Relationship Id="rId3670" Type="http://schemas.openxmlformats.org/officeDocument/2006/relationships/hyperlink" Target="http://transparencia.comitan.gob.mx/ART85/XXVII/DESARROLLO_URBANO/OFICIO_XXVII_2022.pdf" TargetMode="External"/><Relationship Id="rId244" Type="http://schemas.openxmlformats.org/officeDocument/2006/relationships/hyperlink" Target="http://transparencia.comitan.gob.mx/ART85/XXVII/DESARROLLO_URBANO/OF.XXVII1_2021-2024.pdf" TargetMode="External"/><Relationship Id="rId1081" Type="http://schemas.openxmlformats.org/officeDocument/2006/relationships/hyperlink" Target="http://transparencia.comitan.gob.mx/ART85/XXVII/DESARROLLO_URBANO/06093.pdf" TargetMode="External"/><Relationship Id="rId3323" Type="http://schemas.openxmlformats.org/officeDocument/2006/relationships/hyperlink" Target="http://transparencia.comitan.gob.mx/ART85/XXVII/DESARROLLO_URBANO/OFICIO_XXVII_2022.pdf" TargetMode="External"/><Relationship Id="rId3530" Type="http://schemas.openxmlformats.org/officeDocument/2006/relationships/hyperlink" Target="http://transparencia.comitan.gob.mx/ART85/XXVII/DESARROLLO_URBANO/06557.pdf" TargetMode="External"/><Relationship Id="rId451" Type="http://schemas.openxmlformats.org/officeDocument/2006/relationships/hyperlink" Target="http://transparencia.comitan.gob.mx/ART85/XXVII/DESARROLLO_URBANO/S003313.pdf" TargetMode="External"/><Relationship Id="rId2132" Type="http://schemas.openxmlformats.org/officeDocument/2006/relationships/hyperlink" Target="http://transparencia.comitan.gob.mx/ART85/XXVII/DESARROLLO_URBANO/OF.XXVII1_2021-2024.pdf" TargetMode="External"/><Relationship Id="rId104" Type="http://schemas.openxmlformats.org/officeDocument/2006/relationships/hyperlink" Target="http://transparencia.comitan.gob.mx/ART85/XXVII/DESARROLLO_URBANO/05775.pdf" TargetMode="External"/><Relationship Id="rId311" Type="http://schemas.openxmlformats.org/officeDocument/2006/relationships/hyperlink" Target="http://transparencia.comitan.gob.mx/ART85/XXVII/DESARROLLO_URBANO/A002531.pdf" TargetMode="External"/><Relationship Id="rId1898" Type="http://schemas.openxmlformats.org/officeDocument/2006/relationships/hyperlink" Target="http://transparencia.comitan.gob.mx/ART85/XXVII/DESARROLLO_URBANO/OF.XXVII1_2021-2024.pdf" TargetMode="External"/><Relationship Id="rId2949" Type="http://schemas.openxmlformats.org/officeDocument/2006/relationships/hyperlink" Target="http://transparencia.comitan.gob.mx/ART85/XXVII/DESARROLLO_URBANO/S004025.pdf" TargetMode="External"/><Relationship Id="rId1758" Type="http://schemas.openxmlformats.org/officeDocument/2006/relationships/hyperlink" Target="http://transparencia.comitan.gob.mx/ART85/XXVII/DESARROLLO_URBANO/OF.XXVII1_2021-2024.pdf" TargetMode="External"/><Relationship Id="rId2809" Type="http://schemas.openxmlformats.org/officeDocument/2006/relationships/hyperlink" Target="http://transparencia.comitan.gob.mx/ART85/XXVII/DESARROLLO_URBANO/OFICIO_XXVII_2022.pdf" TargetMode="External"/><Relationship Id="rId1965" Type="http://schemas.openxmlformats.org/officeDocument/2006/relationships/hyperlink" Target="http://transparencia.comitan.gob.mx/ART85/XXVII/DESARROLLO_URBANO/OF.XXVII1_2021-2024.pdf" TargetMode="External"/><Relationship Id="rId3180" Type="http://schemas.openxmlformats.org/officeDocument/2006/relationships/hyperlink" Target="http://transparencia.comitan.gob.mx/ART85/XXVII/DESARROLLO_URBANO/S004439.pdf" TargetMode="External"/><Relationship Id="rId1618" Type="http://schemas.openxmlformats.org/officeDocument/2006/relationships/hyperlink" Target="http://transparencia.comitan.gob.mx/ART85/XXVII/DESARROLLO_URBANO/OF.XXVII1_2021-2024.pdf" TargetMode="External"/><Relationship Id="rId1825" Type="http://schemas.openxmlformats.org/officeDocument/2006/relationships/hyperlink" Target="http://transparencia.comitan.gob.mx/ART85/XXVII/DESARROLLO_URBANO/OF.XXVII1_2021-2024.pdf" TargetMode="External"/><Relationship Id="rId3040" Type="http://schemas.openxmlformats.org/officeDocument/2006/relationships/hyperlink" Target="http://transparencia.comitan.gob.mx/ART85/XXVII/DESARROLLO_URBANO/S004048.pdf" TargetMode="External"/><Relationship Id="rId2599" Type="http://schemas.openxmlformats.org/officeDocument/2006/relationships/hyperlink" Target="http://transparencia.comitan.gob.mx/ART85/XXVII/DESARROLLO_URBANO/OF.XXVII1_2021-2024.pdf" TargetMode="External"/><Relationship Id="rId3857" Type="http://schemas.openxmlformats.org/officeDocument/2006/relationships/hyperlink" Target="http://transparencia.comitan.gob.mx/ART85/XXVII/DESARROLLO_URBANO/OF.XXVII1_2021-2024.pdf" TargetMode="External"/><Relationship Id="rId778" Type="http://schemas.openxmlformats.org/officeDocument/2006/relationships/hyperlink" Target="http://transparencia.comitan.gob.mx/ART85/XXVII/DESARROLLO_URBANO/S004634.pdf" TargetMode="External"/><Relationship Id="rId985" Type="http://schemas.openxmlformats.org/officeDocument/2006/relationships/hyperlink" Target="http://transparencia.comitan.gob.mx/ART85/XXVII/DESARROLLO_URBANO/06098.pdf" TargetMode="External"/><Relationship Id="rId2459" Type="http://schemas.openxmlformats.org/officeDocument/2006/relationships/hyperlink" Target="http://transparencia.comitan.gob.mx/ART85/XXVII/DESARROLLO_URBANO/06010.pdf" TargetMode="External"/><Relationship Id="rId2666" Type="http://schemas.openxmlformats.org/officeDocument/2006/relationships/hyperlink" Target="http://transparencia.comitan.gob.mx/ART85/XXVII/DESARROLLO_URBANO/OF.XXVII1_2021-2024.pdf" TargetMode="External"/><Relationship Id="rId2873" Type="http://schemas.openxmlformats.org/officeDocument/2006/relationships/hyperlink" Target="http://transparencia.comitan.gob.mx/ART85/XXVII/DESARROLLO_URBANO/05867.pdf" TargetMode="External"/><Relationship Id="rId3717" Type="http://schemas.openxmlformats.org/officeDocument/2006/relationships/hyperlink" Target="http://transparencia.comitan.gob.mx/ART85/XXVII/DESARROLLO_URBANO/OF.XXVII1_2021-2024.pdf" TargetMode="External"/><Relationship Id="rId3924" Type="http://schemas.openxmlformats.org/officeDocument/2006/relationships/hyperlink" Target="http://transparencia.comitan.gob.mx/ART85/XXVII/DESARROLLO_URBANO/OF.XXVII1_2021-2024.pdf" TargetMode="External"/><Relationship Id="rId638" Type="http://schemas.openxmlformats.org/officeDocument/2006/relationships/hyperlink" Target="http://transparencia.comitan.gob.mx/ART85/XXVII/DESARROLLO_URBANO/S004417.pdf" TargetMode="External"/><Relationship Id="rId845" Type="http://schemas.openxmlformats.org/officeDocument/2006/relationships/hyperlink" Target="http://transparencia.comitan.gob.mx/ART85/XXVII/DESARROLLO_URBANO/S004585.pdf" TargetMode="External"/><Relationship Id="rId1268" Type="http://schemas.openxmlformats.org/officeDocument/2006/relationships/hyperlink" Target="http://transparencia.comitan.gob.mx/ART85/XXVII/DESARROLLO_URBANO/06384.pdf" TargetMode="External"/><Relationship Id="rId1475" Type="http://schemas.openxmlformats.org/officeDocument/2006/relationships/hyperlink" Target="http://transparencia.comitan.gob.mx/ART85/XXVII/DESARROLLO_URBANO/06238.pdf" TargetMode="External"/><Relationship Id="rId1682" Type="http://schemas.openxmlformats.org/officeDocument/2006/relationships/hyperlink" Target="http://transparencia.comitan.gob.mx/ART85/XXVII/DESARROLLO_URBANO/OF.XXVII1_2021-2024.pdf" TargetMode="External"/><Relationship Id="rId2319" Type="http://schemas.openxmlformats.org/officeDocument/2006/relationships/hyperlink" Target="http://transparencia.comitan.gob.mx/ART85/XXVII/DESARROLLO_URBANO/OF.XXVII1_2021-2024.pdf" TargetMode="External"/><Relationship Id="rId2526" Type="http://schemas.openxmlformats.org/officeDocument/2006/relationships/hyperlink" Target="http://transparencia.comitan.gob.mx/ART85/XXVII/DESARROLLO_URBANO/OFICIO_XXVII_2022.pdf" TargetMode="External"/><Relationship Id="rId2733" Type="http://schemas.openxmlformats.org/officeDocument/2006/relationships/hyperlink" Target="http://transparencia.comitan.gob.mx/ART85/XXVII/DESARROLLO_URBANO/OFICIO_XXVII_2022.pdf" TargetMode="External"/><Relationship Id="rId705" Type="http://schemas.openxmlformats.org/officeDocument/2006/relationships/hyperlink" Target="http://transparencia.comitan.gob.mx/ART85/XXVII/DESARROLLO_URBANO/S004256.pdf" TargetMode="External"/><Relationship Id="rId1128" Type="http://schemas.openxmlformats.org/officeDocument/2006/relationships/hyperlink" Target="http://transparencia.comitan.gob.mx/ART85/XXVII/DESARROLLO_URBANO/06005.pdf" TargetMode="External"/><Relationship Id="rId1335" Type="http://schemas.openxmlformats.org/officeDocument/2006/relationships/hyperlink" Target="http://transparencia.comitan.gob.mx/ART85/XXVII/DESARROLLO_URBANO/06138.pdf" TargetMode="External"/><Relationship Id="rId1542" Type="http://schemas.openxmlformats.org/officeDocument/2006/relationships/hyperlink" Target="http://transparencia.comitan.gob.mx/ART85/XXVII/DESARROLLO_URBANO/OF.XXVII1_2021-2024.pdf" TargetMode="External"/><Relationship Id="rId2940" Type="http://schemas.openxmlformats.org/officeDocument/2006/relationships/hyperlink" Target="http://transparencia.comitan.gob.mx/ART85/XXVII/DESARROLLO_URBANO/S004091.pdf" TargetMode="External"/><Relationship Id="rId912" Type="http://schemas.openxmlformats.org/officeDocument/2006/relationships/hyperlink" Target="http://transparencia.comitan.gob.mx/ART85/XXVII/DESARROLLO_URBANO/05928.pdf" TargetMode="External"/><Relationship Id="rId2800" Type="http://schemas.openxmlformats.org/officeDocument/2006/relationships/hyperlink" Target="http://transparencia.comitan.gob.mx/ART85/XXVII/DESARROLLO_URBANO/OFICIO_XXVII_2022.pdf" TargetMode="External"/><Relationship Id="rId41" Type="http://schemas.openxmlformats.org/officeDocument/2006/relationships/hyperlink" Target="http://transparencia.comitan.gob.mx/ART85/XXVII/DESARROLLO_URBANO/06136.pdf" TargetMode="External"/><Relationship Id="rId1402" Type="http://schemas.openxmlformats.org/officeDocument/2006/relationships/hyperlink" Target="http://transparencia.comitan.gob.mx/ART85/XXVII/DESARROLLO_URBANO/06642.pdf" TargetMode="External"/><Relationship Id="rId288" Type="http://schemas.openxmlformats.org/officeDocument/2006/relationships/hyperlink" Target="http://transparencia.comitan.gob.mx/ART85/XXVII/DESARROLLO_URBANO/A003009.pdf" TargetMode="External"/><Relationship Id="rId3367" Type="http://schemas.openxmlformats.org/officeDocument/2006/relationships/hyperlink" Target="http://transparencia.comitan.gob.mx/ART85/XXVII/DESARROLLO_URBANO/06566.pdf" TargetMode="External"/><Relationship Id="rId3574" Type="http://schemas.openxmlformats.org/officeDocument/2006/relationships/hyperlink" Target="http://transparencia.comitan.gob.mx/ART85/XXVII/DESARROLLO_URBANO/A003129.pdf" TargetMode="External"/><Relationship Id="rId3781" Type="http://schemas.openxmlformats.org/officeDocument/2006/relationships/hyperlink" Target="http://transparencia.comitan.gob.mx/ART85/XXVII/DESARROLLO_URBANO/OF.XXVII1_2021-2024.pdf" TargetMode="External"/><Relationship Id="rId495" Type="http://schemas.openxmlformats.org/officeDocument/2006/relationships/hyperlink" Target="http://transparencia.comitan.gob.mx/ART85/XXVII/DESARROLLO_URBANO/S004302.pdf" TargetMode="External"/><Relationship Id="rId2176" Type="http://schemas.openxmlformats.org/officeDocument/2006/relationships/hyperlink" Target="http://transparencia.comitan.gob.mx/ART85/XXVII/DESARROLLO_URBANO/R000379.pdf" TargetMode="External"/><Relationship Id="rId2383" Type="http://schemas.openxmlformats.org/officeDocument/2006/relationships/hyperlink" Target="http://transparencia.comitan.gob.mx/ART85/XXVII/DESARROLLO_URBANO/OF.XXVII1_2021-2024.pdf" TargetMode="External"/><Relationship Id="rId2590" Type="http://schemas.openxmlformats.org/officeDocument/2006/relationships/hyperlink" Target="http://transparencia.comitan.gob.mx/ART85/XXVII/DESARROLLO_URBANO/OF.XXVII1_2021-2024.pdf" TargetMode="External"/><Relationship Id="rId3227" Type="http://schemas.openxmlformats.org/officeDocument/2006/relationships/hyperlink" Target="http://transparencia.comitan.gob.mx/ART85/XXVII/DESARROLLO_URBANO/OFICIO_XXVII_2022.pdf" TargetMode="External"/><Relationship Id="rId3434" Type="http://schemas.openxmlformats.org/officeDocument/2006/relationships/hyperlink" Target="http://transparencia.comitan.gob.mx/ART85/XXVII/DESARROLLO_URBANO/06643.pdf" TargetMode="External"/><Relationship Id="rId3641" Type="http://schemas.openxmlformats.org/officeDocument/2006/relationships/hyperlink" Target="http://transparencia.comitan.gob.mx/ART85/XXVII/DESARROLLO_URBANO/OF.XXVII1_2021-2024.pdf" TargetMode="External"/><Relationship Id="rId148" Type="http://schemas.openxmlformats.org/officeDocument/2006/relationships/hyperlink" Target="http://transparencia.comitan.gob.mx/ART85/XXVII/DESARROLLO_URBANO/06164.pdf" TargetMode="External"/><Relationship Id="rId355" Type="http://schemas.openxmlformats.org/officeDocument/2006/relationships/hyperlink" Target="http://transparencia.comitan.gob.mx/ART85/XXVII/DESARROLLO_URBANO/A002426.pdf" TargetMode="External"/><Relationship Id="rId562" Type="http://schemas.openxmlformats.org/officeDocument/2006/relationships/hyperlink" Target="http://transparencia.comitan.gob.mx/ART85/XXVII/DESARROLLO_URBANO/S004067.pdf" TargetMode="External"/><Relationship Id="rId1192" Type="http://schemas.openxmlformats.org/officeDocument/2006/relationships/hyperlink" Target="http://transparencia.comitan.gob.mx/ART85/XXVII/DESARROLLO_URBANO/06279.pdf" TargetMode="External"/><Relationship Id="rId2036" Type="http://schemas.openxmlformats.org/officeDocument/2006/relationships/hyperlink" Target="http://transparencia.comitan.gob.mx/ART85/XXVII/DESARROLLO_URBANO/OF.XXVII1_2021-2024.pdf" TargetMode="External"/><Relationship Id="rId2243" Type="http://schemas.openxmlformats.org/officeDocument/2006/relationships/hyperlink" Target="http://transparencia.comitan.gob.mx/ART85/XXVII/DESARROLLO_URBANO/OFICIO_XXVII_2022.pdf" TargetMode="External"/><Relationship Id="rId2450" Type="http://schemas.openxmlformats.org/officeDocument/2006/relationships/hyperlink" Target="http://transparencia.comitan.gob.mx/ART85/XXVII/DESARROLLO_URBANO/06537.pdf" TargetMode="External"/><Relationship Id="rId3501" Type="http://schemas.openxmlformats.org/officeDocument/2006/relationships/hyperlink" Target="http://transparencia.comitan.gob.mx/ART85/XXVII/DESARROLLO_URBANO/06646.pdf" TargetMode="External"/><Relationship Id="rId215" Type="http://schemas.openxmlformats.org/officeDocument/2006/relationships/hyperlink" Target="http://transparencia.comitan.gob.mx/ART85/XXVII/DESARROLLO_URBANO/06142.pdf" TargetMode="External"/><Relationship Id="rId422" Type="http://schemas.openxmlformats.org/officeDocument/2006/relationships/hyperlink" Target="http://transparencia.comitan.gob.mx/ART85/XXVII/DESARROLLO_URBANO/A002289.pdf" TargetMode="External"/><Relationship Id="rId1052" Type="http://schemas.openxmlformats.org/officeDocument/2006/relationships/hyperlink" Target="http://transparencia.comitan.gob.mx/ART85/XXVII/DESARROLLO_URBANO/06049.pdf" TargetMode="External"/><Relationship Id="rId2103" Type="http://schemas.openxmlformats.org/officeDocument/2006/relationships/hyperlink" Target="http://transparencia.comitan.gob.mx/ART85/XXVII/DESARROLLO_URBANO/OF.XXVII1_2021-2024.pdf" TargetMode="External"/><Relationship Id="rId2310" Type="http://schemas.openxmlformats.org/officeDocument/2006/relationships/hyperlink" Target="http://transparencia.comitan.gob.mx/ART85/XXVII/DESARROLLO_URBANO/OF.XXVII1_2021-2024.pdf" TargetMode="External"/><Relationship Id="rId1869" Type="http://schemas.openxmlformats.org/officeDocument/2006/relationships/hyperlink" Target="http://transparencia.comitan.gob.mx/ART85/XXVII/DESARROLLO_URBANO/OF.XXVII1_2021-2024.pdf" TargetMode="External"/><Relationship Id="rId3084" Type="http://schemas.openxmlformats.org/officeDocument/2006/relationships/hyperlink" Target="http://transparencia.comitan.gob.mx/ART85/XXVII/DESARROLLO_URBANO/S004233.pdf" TargetMode="External"/><Relationship Id="rId3291" Type="http://schemas.openxmlformats.org/officeDocument/2006/relationships/hyperlink" Target="http://transparencia.comitan.gob.mx/ART85/XXVII/DESARROLLO_URBANO/OFICIO_XXVII_2022.pdf" TargetMode="External"/><Relationship Id="rId1729" Type="http://schemas.openxmlformats.org/officeDocument/2006/relationships/hyperlink" Target="http://transparencia.comitan.gob.mx/ART85/XXVII/DESARROLLO_URBANO/OF.XXVII1_2021-2024.pdf" TargetMode="External"/><Relationship Id="rId1936" Type="http://schemas.openxmlformats.org/officeDocument/2006/relationships/hyperlink" Target="http://transparencia.comitan.gob.mx/ART85/XXVII/DESARROLLO_URBANO/OF.XXVII1_2021-2024.pdf" TargetMode="External"/><Relationship Id="rId3151" Type="http://schemas.openxmlformats.org/officeDocument/2006/relationships/hyperlink" Target="http://transparencia.comitan.gob.mx/ART85/XXVII/DESARROLLO_URBANO/06186.pdf" TargetMode="External"/><Relationship Id="rId3011" Type="http://schemas.openxmlformats.org/officeDocument/2006/relationships/hyperlink" Target="http://transparencia.comitan.gob.mx/ART85/XXVII/DESARROLLO_URBANO/S004379.pdf" TargetMode="External"/><Relationship Id="rId5" Type="http://schemas.openxmlformats.org/officeDocument/2006/relationships/hyperlink" Target="http://transparencia.comitan.gob.mx/ART85/XXVII/DESARROLLO_URBANO/06509.pdf" TargetMode="External"/><Relationship Id="rId889" Type="http://schemas.openxmlformats.org/officeDocument/2006/relationships/hyperlink" Target="http://transparencia.comitan.gob.mx/ART85/XXVII/DESARROLLO_URBANO/C000938.pdf" TargetMode="External"/><Relationship Id="rId2777" Type="http://schemas.openxmlformats.org/officeDocument/2006/relationships/hyperlink" Target="http://transparencia.comitan.gob.mx/ART85/XXVII/DESARROLLO_URBANO/05776.pdf" TargetMode="External"/><Relationship Id="rId749" Type="http://schemas.openxmlformats.org/officeDocument/2006/relationships/hyperlink" Target="http://transparencia.comitan.gob.mx/ART85/XXVII/DESARROLLO_URBANO/S003158.pdf" TargetMode="External"/><Relationship Id="rId1379" Type="http://schemas.openxmlformats.org/officeDocument/2006/relationships/hyperlink" Target="http://transparencia.comitan.gob.mx/ART85/XXVII/DESARROLLO_URBANO/06570.pdf" TargetMode="External"/><Relationship Id="rId1586" Type="http://schemas.openxmlformats.org/officeDocument/2006/relationships/hyperlink" Target="http://transparencia.comitan.gob.mx/ART85/XXVII/DESARROLLO_URBANO/OF.XXVII1_2021-2024.pdf" TargetMode="External"/><Relationship Id="rId2984" Type="http://schemas.openxmlformats.org/officeDocument/2006/relationships/hyperlink" Target="http://transparencia.comitan.gob.mx/ART85/XXVII/DESARROLLO_URBANO/A002589.pdf" TargetMode="External"/><Relationship Id="rId3828" Type="http://schemas.openxmlformats.org/officeDocument/2006/relationships/hyperlink" Target="http://transparencia.comitan.gob.mx/ART85/XXVII/DESARROLLO_URBANO/OF.XXVII1_2021-2024.pdf" TargetMode="External"/><Relationship Id="rId609" Type="http://schemas.openxmlformats.org/officeDocument/2006/relationships/hyperlink" Target="http://transparencia.comitan.gob.mx/ART85/XXVII/DESARROLLO_URBANO/S004228.pdf" TargetMode="External"/><Relationship Id="rId956" Type="http://schemas.openxmlformats.org/officeDocument/2006/relationships/hyperlink" Target="http://transparencia.comitan.gob.mx/ART85/XXVII/DESARROLLO_URBANO/05970.pdf" TargetMode="External"/><Relationship Id="rId1239" Type="http://schemas.openxmlformats.org/officeDocument/2006/relationships/hyperlink" Target="http://transparencia.comitan.gob.mx/ART85/XXVII/DESARROLLO_URBANO/06610.pdf" TargetMode="External"/><Relationship Id="rId1793" Type="http://schemas.openxmlformats.org/officeDocument/2006/relationships/hyperlink" Target="http://transparencia.comitan.gob.mx/ART85/XXVII/DESARROLLO_URBANO/OF.XXVII1_2021-2024.pdf" TargetMode="External"/><Relationship Id="rId2637" Type="http://schemas.openxmlformats.org/officeDocument/2006/relationships/hyperlink" Target="http://transparencia.comitan.gob.mx/ART85/XXVII/DESARROLLO_URBANO/OF.XXVII1_2021-2024.pdf" TargetMode="External"/><Relationship Id="rId2844" Type="http://schemas.openxmlformats.org/officeDocument/2006/relationships/hyperlink" Target="http://transparencia.comitan.gob.mx/ART85/XXVII/DESARROLLO_URBANO/OF.XXVII1_2021-2024.pdf" TargetMode="External"/><Relationship Id="rId85" Type="http://schemas.openxmlformats.org/officeDocument/2006/relationships/hyperlink" Target="http://transparencia.comitan.gob.mx/ART85/XXVII/DESARROLLO_URBANO/06418.pdf" TargetMode="External"/><Relationship Id="rId816" Type="http://schemas.openxmlformats.org/officeDocument/2006/relationships/hyperlink" Target="http://transparencia.comitan.gob.mx/ART85/XXVII/DESARROLLO_URBANO/S004615.pdf" TargetMode="External"/><Relationship Id="rId1446" Type="http://schemas.openxmlformats.org/officeDocument/2006/relationships/hyperlink" Target="http://transparencia.comitan.gob.mx/ART85/XXVII/DESARROLLO_URBANO/06518.pdf" TargetMode="External"/><Relationship Id="rId1653" Type="http://schemas.openxmlformats.org/officeDocument/2006/relationships/hyperlink" Target="http://transparencia.comitan.gob.mx/ART85/XXVII/DESARROLLO_URBANO/OF.XXVII1_2021-2024.pdf" TargetMode="External"/><Relationship Id="rId1860" Type="http://schemas.openxmlformats.org/officeDocument/2006/relationships/hyperlink" Target="http://transparencia.comitan.gob.mx/ART85/XXVII/DESARROLLO_URBANO/OF.XXVII1_2021-2024.pdf" TargetMode="External"/><Relationship Id="rId2704" Type="http://schemas.openxmlformats.org/officeDocument/2006/relationships/hyperlink" Target="http://transparencia.comitan.gob.mx/ART85/XXVII/DESARROLLO_URBANO/OF.XXVII1_2021-2024.pdf" TargetMode="External"/><Relationship Id="rId2911" Type="http://schemas.openxmlformats.org/officeDocument/2006/relationships/hyperlink" Target="http://transparencia.comitan.gob.mx/ART85/XXVII/DESARROLLO_URBANO/S004133.pdf" TargetMode="External"/><Relationship Id="rId1306" Type="http://schemas.openxmlformats.org/officeDocument/2006/relationships/hyperlink" Target="http://transparencia.comitan.gob.mx/ART85/XXVII/DESARROLLO_URBANO/06558.pdf" TargetMode="External"/><Relationship Id="rId1513" Type="http://schemas.openxmlformats.org/officeDocument/2006/relationships/hyperlink" Target="http://transparencia.comitan.gob.mx/ART85/XXVII/DESARROLLO_URBANO/06536.pdf" TargetMode="External"/><Relationship Id="rId1720" Type="http://schemas.openxmlformats.org/officeDocument/2006/relationships/hyperlink" Target="http://transparencia.comitan.gob.mx/ART85/XXVII/DESARROLLO_URBANO/OF.XXVII1_2021-2024.pdf" TargetMode="External"/><Relationship Id="rId12" Type="http://schemas.openxmlformats.org/officeDocument/2006/relationships/hyperlink" Target="http://transparencia.comitan.gob.mx/ART85/XXVII/DESARROLLO_URBANO/06507.pdf" TargetMode="External"/><Relationship Id="rId3478" Type="http://schemas.openxmlformats.org/officeDocument/2006/relationships/hyperlink" Target="http://transparencia.comitan.gob.mx/ART85/XXVII/DESARROLLO_URBANO/06785.pdf" TargetMode="External"/><Relationship Id="rId3685" Type="http://schemas.openxmlformats.org/officeDocument/2006/relationships/hyperlink" Target="http://transparencia.comitan.gob.mx/ART85/XXVII/DESARROLLO_URBANO/OFICIO_XXVII_2022.pdf" TargetMode="External"/><Relationship Id="rId3892" Type="http://schemas.openxmlformats.org/officeDocument/2006/relationships/hyperlink" Target="http://transparencia.comitan.gob.mx/ART85/XXVII/DESARROLLO_URBANO/OFICIO_XXVII_2022.pdf" TargetMode="External"/><Relationship Id="rId399" Type="http://schemas.openxmlformats.org/officeDocument/2006/relationships/hyperlink" Target="http://transparencia.comitan.gob.mx/ART85/XXVII/DESARROLLO_URBANO/A003039.pdf" TargetMode="External"/><Relationship Id="rId2287" Type="http://schemas.openxmlformats.org/officeDocument/2006/relationships/hyperlink" Target="http://transparencia.comitan.gob.mx/ART85/XXVII/DESARROLLO_URBANO/OF.XXVII1_2021-2024.pdf" TargetMode="External"/><Relationship Id="rId2494" Type="http://schemas.openxmlformats.org/officeDocument/2006/relationships/hyperlink" Target="http://transparencia.comitan.gob.mx/ART85/XXVII/DESARROLLO_URBANO/06030.pdf" TargetMode="External"/><Relationship Id="rId3338" Type="http://schemas.openxmlformats.org/officeDocument/2006/relationships/hyperlink" Target="http://transparencia.comitan.gob.mx/ART85/XXVII/DESARROLLO_URBANO/OFICIO_XXVII_2022.pdf" TargetMode="External"/><Relationship Id="rId3545" Type="http://schemas.openxmlformats.org/officeDocument/2006/relationships/hyperlink" Target="http://transparencia.comitan.gob.mx/ART85/XXVII/DESARROLLO_URBANO/OFICIO_XXVII_2022.pdf" TargetMode="External"/><Relationship Id="rId3752" Type="http://schemas.openxmlformats.org/officeDocument/2006/relationships/hyperlink" Target="http://transparencia.comitan.gob.mx/ART85/XXVII/DESARROLLO_URBANO/OF.XXVII1_2021-2024.pdf" TargetMode="External"/><Relationship Id="rId259" Type="http://schemas.openxmlformats.org/officeDocument/2006/relationships/hyperlink" Target="http://transparencia.comitan.gob.mx/ART85/XXVII/DESARROLLO_URBANO/A002565.pdf" TargetMode="External"/><Relationship Id="rId466" Type="http://schemas.openxmlformats.org/officeDocument/2006/relationships/hyperlink" Target="http://transparencia.comitan.gob.mx/ART85/XXVII/DESARROLLO_URBANO/S003478.pdf" TargetMode="External"/><Relationship Id="rId673" Type="http://schemas.openxmlformats.org/officeDocument/2006/relationships/hyperlink" Target="http://transparencia.comitan.gob.mx/ART85/XXVII/DESARROLLO_URBANO/S004550.pdf" TargetMode="External"/><Relationship Id="rId880" Type="http://schemas.openxmlformats.org/officeDocument/2006/relationships/hyperlink" Target="http://transparencia.comitan.gob.mx/ART85/XXVII/DESARROLLO_URBANO/C000929.pdf" TargetMode="External"/><Relationship Id="rId1096" Type="http://schemas.openxmlformats.org/officeDocument/2006/relationships/hyperlink" Target="http://transparencia.comitan.gob.mx/ART85/XXVII/DESARROLLO_URBANO/06333.pdf" TargetMode="External"/><Relationship Id="rId2147" Type="http://schemas.openxmlformats.org/officeDocument/2006/relationships/hyperlink" Target="http://transparencia.comitan.gob.mx/ART85/XXVII/DESARROLLO_URBANO/OF.XXVII1_2021-2024.pdf" TargetMode="External"/><Relationship Id="rId2354" Type="http://schemas.openxmlformats.org/officeDocument/2006/relationships/hyperlink" Target="http://transparencia.comitan.gob.mx/ART85/XXVII/DESARROLLO_URBANO/05819.pdf" TargetMode="External"/><Relationship Id="rId2561" Type="http://schemas.openxmlformats.org/officeDocument/2006/relationships/hyperlink" Target="http://transparencia.comitan.gob.mx/ART85/XXVII/DESARROLLO_URBANO/OFICIO_XXVII_2022.pdf" TargetMode="External"/><Relationship Id="rId3405" Type="http://schemas.openxmlformats.org/officeDocument/2006/relationships/hyperlink" Target="http://transparencia.comitan.gob.mx/ART85/XXVII/DESARROLLO_URBANO/27163.pdf" TargetMode="External"/><Relationship Id="rId119" Type="http://schemas.openxmlformats.org/officeDocument/2006/relationships/hyperlink" Target="http://transparencia.comitan.gob.mx/ART85/XXVII/DESARROLLO_URBANO/06000.pdf" TargetMode="External"/><Relationship Id="rId326" Type="http://schemas.openxmlformats.org/officeDocument/2006/relationships/hyperlink" Target="http://transparencia.comitan.gob.mx/ART85/XXVII/DESARROLLO_URBANO/A002291.pdf" TargetMode="External"/><Relationship Id="rId533" Type="http://schemas.openxmlformats.org/officeDocument/2006/relationships/hyperlink" Target="http://transparencia.comitan.gob.mx/ART85/XXVII/DESARROLLO_URBANO/S004287.pdf" TargetMode="External"/><Relationship Id="rId1163" Type="http://schemas.openxmlformats.org/officeDocument/2006/relationships/hyperlink" Target="http://transparencia.comitan.gob.mx/ART85/XXVII/DESARROLLO_URBANO/06459.pdf" TargetMode="External"/><Relationship Id="rId1370" Type="http://schemas.openxmlformats.org/officeDocument/2006/relationships/hyperlink" Target="http://transparencia.comitan.gob.mx/ART85/XXVII/DESARROLLO_URBANO/06284.pdf" TargetMode="External"/><Relationship Id="rId2007" Type="http://schemas.openxmlformats.org/officeDocument/2006/relationships/hyperlink" Target="http://transparencia.comitan.gob.mx/ART85/XXVII/DESARROLLO_URBANO/OF.XXVII1_2021-2024.pdf" TargetMode="External"/><Relationship Id="rId2214" Type="http://schemas.openxmlformats.org/officeDocument/2006/relationships/hyperlink" Target="http://transparencia.comitan.gob.mx/ART85/XXVII/DESARROLLO_URBANO/05861df" TargetMode="External"/><Relationship Id="rId3612" Type="http://schemas.openxmlformats.org/officeDocument/2006/relationships/hyperlink" Target="http://transparencia.comitan.gob.mx/ART85/XXVII/DESARROLLO_URBANO/OF.XXVII1_2021-2024.pdf" TargetMode="External"/><Relationship Id="rId740" Type="http://schemas.openxmlformats.org/officeDocument/2006/relationships/hyperlink" Target="http://transparencia.comitan.gob.mx/ART85/XXVII/DESARROLLO_URBANO/S004562.pdf" TargetMode="External"/><Relationship Id="rId1023" Type="http://schemas.openxmlformats.org/officeDocument/2006/relationships/hyperlink" Target="http://transparencia.comitan.gob.mx/ART85/XXVII/DESARROLLO_URBANO/06073.pdf" TargetMode="External"/><Relationship Id="rId2421" Type="http://schemas.openxmlformats.org/officeDocument/2006/relationships/hyperlink" Target="http://transparencia.comitan.gob.mx/ART85/XXVII/DESARROLLO_URBANO/US0629.pdf" TargetMode="External"/><Relationship Id="rId600" Type="http://schemas.openxmlformats.org/officeDocument/2006/relationships/hyperlink" Target="http://transparencia.comitan.gob.mx/ART85/XXVII/DESARROLLO_URBANO/S004219.pdf" TargetMode="External"/><Relationship Id="rId1230" Type="http://schemas.openxmlformats.org/officeDocument/2006/relationships/hyperlink" Target="http://transparencia.comitan.gob.mx/ART85/XXVII/DESARROLLO_URBANO/06590.pdf" TargetMode="External"/><Relationship Id="rId3195" Type="http://schemas.openxmlformats.org/officeDocument/2006/relationships/hyperlink" Target="http://transparencia.comitan.gob.mx/ART85/XXVII/DESARROLLO_URBANO/OFICIO_XXVII_2022.pdf" TargetMode="External"/><Relationship Id="rId3055" Type="http://schemas.openxmlformats.org/officeDocument/2006/relationships/hyperlink" Target="http://transparencia.comitan.gob.mx/ART85/XXVII/DESARROLLO_URBANO/S004177.pdf" TargetMode="External"/><Relationship Id="rId3262" Type="http://schemas.openxmlformats.org/officeDocument/2006/relationships/hyperlink" Target="http://transparencia.comitan.gob.mx/ART85/XXVII/DESARROLLO_URBANO/05881.pdf" TargetMode="External"/><Relationship Id="rId183" Type="http://schemas.openxmlformats.org/officeDocument/2006/relationships/hyperlink" Target="http://transparencia.comitan.gob.mx/ART85/XXVII/DESARROLLO_URBANO/05948.pdf" TargetMode="External"/><Relationship Id="rId390" Type="http://schemas.openxmlformats.org/officeDocument/2006/relationships/hyperlink" Target="http://transparencia.comitan.gob.mx/ART85/XXVII/DESARROLLO_URBANO/A003042.pdf" TargetMode="External"/><Relationship Id="rId1907" Type="http://schemas.openxmlformats.org/officeDocument/2006/relationships/hyperlink" Target="http://transparencia.comitan.gob.mx/ART85/XXVII/DESARROLLO_URBANO/OF.XXVII1_2021-2024.pdf" TargetMode="External"/><Relationship Id="rId2071" Type="http://schemas.openxmlformats.org/officeDocument/2006/relationships/hyperlink" Target="http://transparencia.comitan.gob.mx/ART85/XXVII/DESARROLLO_URBANO/OF.XXVII1_2021-2024.pdf" TargetMode="External"/><Relationship Id="rId3122" Type="http://schemas.openxmlformats.org/officeDocument/2006/relationships/hyperlink" Target="http://transparencia.comitan.gob.mx/ART85/XXVII/DESARROLLO_URBANO/S004394.pdf" TargetMode="External"/><Relationship Id="rId250" Type="http://schemas.openxmlformats.org/officeDocument/2006/relationships/hyperlink" Target="http://transparencia.comitan.gob.mx/ART85/XXVII/DESARROLLO_URBANO/OF.XXVII1_2021-2024.pdf" TargetMode="External"/><Relationship Id="rId110" Type="http://schemas.openxmlformats.org/officeDocument/2006/relationships/hyperlink" Target="http://transparencia.comitan.gob.mx/ART85/XXVII/DESARROLLO_URBANO/06192.pdf" TargetMode="External"/><Relationship Id="rId2888" Type="http://schemas.openxmlformats.org/officeDocument/2006/relationships/hyperlink" Target="http://transparencia.comitan.gob.mx/ART85/XXVII/DESARROLLO_URBANO/OFICIO_XXVII_2022.pdf" TargetMode="External"/><Relationship Id="rId3939" Type="http://schemas.openxmlformats.org/officeDocument/2006/relationships/hyperlink" Target="http://transparencia.comitan.gob.mx/ART85/XXVII/DESARROLLO_URBANO/OF.XXVII1_2021-2024.pdf" TargetMode="External"/><Relationship Id="rId1697" Type="http://schemas.openxmlformats.org/officeDocument/2006/relationships/hyperlink" Target="http://transparencia.comitan.gob.mx/ART85/XXVII/DESARROLLO_URBANO/OF.XXVII1_2021-2024.pdf" TargetMode="External"/><Relationship Id="rId2748" Type="http://schemas.openxmlformats.org/officeDocument/2006/relationships/hyperlink" Target="http://transparencia.comitan.gob.mx/ART85/XXVII/DESARROLLO_URBANO/OF.XXVII1_2021-2024.pdf" TargetMode="External"/><Relationship Id="rId2955" Type="http://schemas.openxmlformats.org/officeDocument/2006/relationships/hyperlink" Target="http://transparencia.comitan.gob.mx/ART85/XXVII/DESARROLLO_URBANO/S004022.pdf" TargetMode="External"/><Relationship Id="rId927" Type="http://schemas.openxmlformats.org/officeDocument/2006/relationships/hyperlink" Target="http://transparencia.comitan.gob.mx/ART85/XXVII/DESARROLLO_URBANO/06155.pdf" TargetMode="External"/><Relationship Id="rId1557" Type="http://schemas.openxmlformats.org/officeDocument/2006/relationships/hyperlink" Target="http://transparencia.comitan.gob.mx/ART85/XXVII/DESARROLLO_URBANO/OF.XXVII1_2021-2024.pdf" TargetMode="External"/><Relationship Id="rId1764" Type="http://schemas.openxmlformats.org/officeDocument/2006/relationships/hyperlink" Target="http://transparencia.comitan.gob.mx/ART85/XXVII/DESARROLLO_URBANO/OF.XXVII1_2021-2024.pdf" TargetMode="External"/><Relationship Id="rId1971" Type="http://schemas.openxmlformats.org/officeDocument/2006/relationships/hyperlink" Target="http://transparencia.comitan.gob.mx/ART85/XXVII/DESARROLLO_URBANO/OF.XXVII1_2021-2024.pdf" TargetMode="External"/><Relationship Id="rId2608" Type="http://schemas.openxmlformats.org/officeDocument/2006/relationships/hyperlink" Target="http://transparencia.comitan.gob.mx/ART85/XXVII/DESARROLLO_URBANO/OF.XXVII1_2021-2024.pdf" TargetMode="External"/><Relationship Id="rId2815" Type="http://schemas.openxmlformats.org/officeDocument/2006/relationships/hyperlink" Target="http://transparencia.comitan.gob.mx/ART85/XXVII/DESARROLLO_URBANO/OF.XXVII1_2021-2024.pdf" TargetMode="External"/><Relationship Id="rId56" Type="http://schemas.openxmlformats.org/officeDocument/2006/relationships/hyperlink" Target="http://transparencia.comitan.gob.mx/ART85/XXVII/DESARROLLO_URBANO/06293.pdf" TargetMode="External"/><Relationship Id="rId1417" Type="http://schemas.openxmlformats.org/officeDocument/2006/relationships/hyperlink" Target="http://transparencia.comitan.gob.mx/ART85/XXVII/DESARROLLO_URBANO/06066.pdf" TargetMode="External"/><Relationship Id="rId1624" Type="http://schemas.openxmlformats.org/officeDocument/2006/relationships/hyperlink" Target="http://transparencia.comitan.gob.mx/ART85/XXVII/DESARROLLO_URBANO/OF.XXVII1_2021-2024.pdf" TargetMode="External"/><Relationship Id="rId1831" Type="http://schemas.openxmlformats.org/officeDocument/2006/relationships/hyperlink" Target="http://transparencia.comitan.gob.mx/ART85/XXVII/DESARROLLO_URBANO/OF.XXVII1_2021-2024.pdf" TargetMode="External"/><Relationship Id="rId3589" Type="http://schemas.openxmlformats.org/officeDocument/2006/relationships/hyperlink" Target="http://transparencia.comitan.gob.mx/ART85/XXVII/DESARROLLO_URBANO/A003132.pdf" TargetMode="External"/><Relationship Id="rId3796" Type="http://schemas.openxmlformats.org/officeDocument/2006/relationships/hyperlink" Target="http://transparencia.comitan.gob.mx/ART85/XXVII/DESARROLLO_URBANO/OF.XXVII1_2021-2024.pdf" TargetMode="External"/><Relationship Id="rId2398" Type="http://schemas.openxmlformats.org/officeDocument/2006/relationships/hyperlink" Target="http://transparencia.comitan.gob.mx/ART85/XXVII/DESARROLLO_URBANO/OF.XXVII1_2021-2024.pdf" TargetMode="External"/><Relationship Id="rId3449" Type="http://schemas.openxmlformats.org/officeDocument/2006/relationships/hyperlink" Target="http://transparencia.comitan.gob.mx/ART85/XXVII/DESARROLLO_URBANO/L000249.pdf" TargetMode="External"/><Relationship Id="rId577" Type="http://schemas.openxmlformats.org/officeDocument/2006/relationships/hyperlink" Target="http://transparencia.comitan.gob.mx/ART85/XXVII/DESARROLLO_URBANO/S004169.pdf" TargetMode="External"/><Relationship Id="rId2258" Type="http://schemas.openxmlformats.org/officeDocument/2006/relationships/hyperlink" Target="http://transparencia.comitan.gob.mx/ART85/XXVII/DESARROLLO_URBANO/OFICIO_XXVII_2022.pdf" TargetMode="External"/><Relationship Id="rId3656" Type="http://schemas.openxmlformats.org/officeDocument/2006/relationships/hyperlink" Target="http://transparencia.comitan.gob.mx/ART85/XXVII/DESARROLLO_URBANO/OF.XXVII1_2021-2024.pdf" TargetMode="External"/><Relationship Id="rId3863" Type="http://schemas.openxmlformats.org/officeDocument/2006/relationships/hyperlink" Target="http://transparencia.comitan.gob.mx/ART85/XXVII/DESARROLLO_URBANO/OF.XXVII1_2021-2024.pdf" TargetMode="External"/><Relationship Id="rId784" Type="http://schemas.openxmlformats.org/officeDocument/2006/relationships/hyperlink" Target="http://transparencia.comitan.gob.mx/ART85/XXVII/DESARROLLO_URBANO/S004628.pdf" TargetMode="External"/><Relationship Id="rId991" Type="http://schemas.openxmlformats.org/officeDocument/2006/relationships/hyperlink" Target="http://transparencia.comitan.gob.mx/ART85/XXVII/DESARROLLO_URBANO/05844.pdf" TargetMode="External"/><Relationship Id="rId1067" Type="http://schemas.openxmlformats.org/officeDocument/2006/relationships/hyperlink" Target="http://transparencia.comitan.gob.mx/ART85/XXVII/DESARROLLO_URBANO/05005.pdf" TargetMode="External"/><Relationship Id="rId2465" Type="http://schemas.openxmlformats.org/officeDocument/2006/relationships/hyperlink" Target="http://transparencia.comitan.gob.mx/ART85/XXVII/DESARROLLO_URBANO/05944.pdf" TargetMode="External"/><Relationship Id="rId2672" Type="http://schemas.openxmlformats.org/officeDocument/2006/relationships/hyperlink" Target="http://transparencia.comitan.gob.mx/ART85/XXVII/DESARROLLO_URBANO/OF.XXVII1_2021-2024.pdf" TargetMode="External"/><Relationship Id="rId3309" Type="http://schemas.openxmlformats.org/officeDocument/2006/relationships/hyperlink" Target="http://transparencia.comitan.gob.mx/ART85/XXVII/DESARROLLO_URBANO/OF.XXVII1_2021-2024.pdf" TargetMode="External"/><Relationship Id="rId3516" Type="http://schemas.openxmlformats.org/officeDocument/2006/relationships/hyperlink" Target="http://transparencia.comitan.gob.mx/ART85/XXVII/DESARROLLO_URBANO/OFICIO_XXVII_2022.pdf" TargetMode="External"/><Relationship Id="rId3723" Type="http://schemas.openxmlformats.org/officeDocument/2006/relationships/hyperlink" Target="http://transparencia.comitan.gob.mx/ART85/XXVII/DESARROLLO_URBANO/06635.pdf" TargetMode="External"/><Relationship Id="rId3930" Type="http://schemas.openxmlformats.org/officeDocument/2006/relationships/hyperlink" Target="http://transparencia.comitan.gob.mx/ART85/XXVII/DESARROLLO_URBANO/CUS0010.pdf" TargetMode="External"/><Relationship Id="rId437" Type="http://schemas.openxmlformats.org/officeDocument/2006/relationships/hyperlink" Target="http://transparencia.comitan.gob.mx/ART85/XXVII/DESARROLLO_URBANO/S004109.pdf" TargetMode="External"/><Relationship Id="rId644" Type="http://schemas.openxmlformats.org/officeDocument/2006/relationships/hyperlink" Target="http://transparencia.comitan.gob.mx/ART85/XXVII/DESARROLLO_URBANO/S004240.pdf" TargetMode="External"/><Relationship Id="rId851" Type="http://schemas.openxmlformats.org/officeDocument/2006/relationships/hyperlink" Target="http://transparencia.comitan.gob.mx/ART85/XXVII/DESARROLLO_URBANO/S004591.pdf" TargetMode="External"/><Relationship Id="rId1274" Type="http://schemas.openxmlformats.org/officeDocument/2006/relationships/hyperlink" Target="http://transparencia.comitan.gob.mx/ART85/XXVII/DESARROLLO_URBANO/06429.pdf" TargetMode="External"/><Relationship Id="rId1481" Type="http://schemas.openxmlformats.org/officeDocument/2006/relationships/hyperlink" Target="http://transparencia.comitan.gob.mx/ART85/XXVII/DESARROLLO_URBANO/06255.pdf" TargetMode="External"/><Relationship Id="rId2118" Type="http://schemas.openxmlformats.org/officeDocument/2006/relationships/hyperlink" Target="http://transparencia.comitan.gob.mx/ART85/XXVII/DESARROLLO_URBANO/OF.XXVII1_2021-2024.pdf" TargetMode="External"/><Relationship Id="rId2325" Type="http://schemas.openxmlformats.org/officeDocument/2006/relationships/hyperlink" Target="http://transparencia.comitan.gob.mx/ART85/XXVII/DESARROLLO_URBANO/OF.XXVII1_2021-2024.pdf" TargetMode="External"/><Relationship Id="rId2532" Type="http://schemas.openxmlformats.org/officeDocument/2006/relationships/hyperlink" Target="http://transparencia.comitan.gob.mx/ART85/XXVII/DESARROLLO_URBANO/OFICIO_XXVII_2022.pdf" TargetMode="External"/><Relationship Id="rId504" Type="http://schemas.openxmlformats.org/officeDocument/2006/relationships/hyperlink" Target="http://transparencia.comitan.gob.mx/ART85/XXVII/DESARROLLO_URBANO/S004105.pdf" TargetMode="External"/><Relationship Id="rId711" Type="http://schemas.openxmlformats.org/officeDocument/2006/relationships/hyperlink" Target="http://transparencia.comitan.gob.mx/ART85/XXVII/DESARROLLO_URBANO/S004546.pdf" TargetMode="External"/><Relationship Id="rId1134" Type="http://schemas.openxmlformats.org/officeDocument/2006/relationships/hyperlink" Target="http://transparencia.comitan.gob.mx/ART85/XXVII/DESARROLLO_URBANO/06261.pdf" TargetMode="External"/><Relationship Id="rId1341" Type="http://schemas.openxmlformats.org/officeDocument/2006/relationships/hyperlink" Target="http://transparencia.comitan.gob.mx/ART85/XXVII/DESARROLLO_URBANO/06393.pdf" TargetMode="External"/><Relationship Id="rId1201" Type="http://schemas.openxmlformats.org/officeDocument/2006/relationships/hyperlink" Target="http://transparencia.comitan.gob.mx/ART85/XXVII/DESARROLLO_URBANO/06372.pdf" TargetMode="External"/><Relationship Id="rId3099" Type="http://schemas.openxmlformats.org/officeDocument/2006/relationships/hyperlink" Target="http://transparencia.comitan.gob.mx/ART85/XXVII/DESARROLLO_URBANO/A003057.pdf" TargetMode="External"/><Relationship Id="rId3166" Type="http://schemas.openxmlformats.org/officeDocument/2006/relationships/hyperlink" Target="http://transparencia.comitan.gob.mx/ART85/XXVII/DESARROLLO_URBANO/C000958.pdf" TargetMode="External"/><Relationship Id="rId3373" Type="http://schemas.openxmlformats.org/officeDocument/2006/relationships/hyperlink" Target="http://transparencia.comitan.gob.mx/ART85/XXVII/DESARROLLO_URBANO/OFICIO_XXVII_2022.pdf" TargetMode="External"/><Relationship Id="rId3580" Type="http://schemas.openxmlformats.org/officeDocument/2006/relationships/hyperlink" Target="http://transparencia.comitan.gob.mx/ART85/XXVII/DESARROLLO_URBANO/OFICIO_XXVII_2022.pdf" TargetMode="External"/><Relationship Id="rId294" Type="http://schemas.openxmlformats.org/officeDocument/2006/relationships/hyperlink" Target="http://transparencia.comitan.gob.mx/ART85/XXVII/DESARROLLO_URBANO/A003008.pdf" TargetMode="External"/><Relationship Id="rId2182" Type="http://schemas.openxmlformats.org/officeDocument/2006/relationships/hyperlink" Target="http://transparencia.comitan.gob.mx/ART85/XXVII/DESARROLLO_URBANO/R000383.pdf" TargetMode="External"/><Relationship Id="rId3026" Type="http://schemas.openxmlformats.org/officeDocument/2006/relationships/hyperlink" Target="http://transparencia.comitan.gob.mx/ART85/XXVII/DESARROLLO_URBANO/S004072.pdf" TargetMode="External"/><Relationship Id="rId3233" Type="http://schemas.openxmlformats.org/officeDocument/2006/relationships/hyperlink" Target="http://transparencia.comitan.gob.mx/ART85/XXVII/DESARROLLO_URBANO/05964.pdf" TargetMode="External"/><Relationship Id="rId154" Type="http://schemas.openxmlformats.org/officeDocument/2006/relationships/hyperlink" Target="http://transparencia.comitan.gob.mx/ART85/XXVII/DESARROLLO_URBANO/06245.pdf" TargetMode="External"/><Relationship Id="rId361" Type="http://schemas.openxmlformats.org/officeDocument/2006/relationships/hyperlink" Target="http://transparencia.comitan.gob.mx/ART85/XXVII/DESARROLLO_URBANO/A002429.pdf" TargetMode="External"/><Relationship Id="rId2042" Type="http://schemas.openxmlformats.org/officeDocument/2006/relationships/hyperlink" Target="http://transparencia.comitan.gob.mx/ART85/XXVII/DESARROLLO_URBANO/OF.XXVII1_2021-2024.pdf" TargetMode="External"/><Relationship Id="rId3440" Type="http://schemas.openxmlformats.org/officeDocument/2006/relationships/hyperlink" Target="http://transparencia.comitan.gob.mx/ART85/XXVII/DESARROLLO_URBANO/OF.XXVII1_2021-2024.pdf" TargetMode="External"/><Relationship Id="rId2999" Type="http://schemas.openxmlformats.org/officeDocument/2006/relationships/hyperlink" Target="http://transparencia.comitan.gob.mx/ART85/XXVII/DESARROLLO_URBANO/A003003.pdf" TargetMode="External"/><Relationship Id="rId3300" Type="http://schemas.openxmlformats.org/officeDocument/2006/relationships/hyperlink" Target="http://transparencia.comitan.gob.mx/ART85/XXVII/DESARROLLO_URBANO/OF.XXVII1_2021-2024.pdf" TargetMode="External"/><Relationship Id="rId221" Type="http://schemas.openxmlformats.org/officeDocument/2006/relationships/hyperlink" Target="http://transparencia.comitan.gob.mx/ART85/XXVII/DESARROLLO_URBANO/OFICIO_XXVII_2022.pdf" TargetMode="External"/><Relationship Id="rId2859" Type="http://schemas.openxmlformats.org/officeDocument/2006/relationships/hyperlink" Target="http://transparencia.comitan.gob.mx/ART85/XXVII/DESARROLLO_URBANO/OFICIO_XXVII_2022.pdf" TargetMode="External"/><Relationship Id="rId1668" Type="http://schemas.openxmlformats.org/officeDocument/2006/relationships/hyperlink" Target="http://transparencia.comitan.gob.mx/ART85/XXVII/DESARROLLO_URBANO/OF.XXVII1_2021-2024.pdf" TargetMode="External"/><Relationship Id="rId1875" Type="http://schemas.openxmlformats.org/officeDocument/2006/relationships/hyperlink" Target="http://transparencia.comitan.gob.mx/ART85/XXVII/DESARROLLO_URBANO/OF.XXVII1_2021-2024.pdf" TargetMode="External"/><Relationship Id="rId2719" Type="http://schemas.openxmlformats.org/officeDocument/2006/relationships/hyperlink" Target="http://transparencia.comitan.gob.mx/ART85/XXVII/DESARROLLO_URBANO/P0010.pdf" TargetMode="External"/><Relationship Id="rId1528" Type="http://schemas.openxmlformats.org/officeDocument/2006/relationships/hyperlink" Target="http://transparencia.comitan.gob.mx/ART85/XXVII/DESARROLLO_URBANO/OF.XXVII1_2021-2024.pdf" TargetMode="External"/><Relationship Id="rId2926" Type="http://schemas.openxmlformats.org/officeDocument/2006/relationships/hyperlink" Target="http://transparencia.comitan.gob.mx/ART85/XXVII/DESARROLLO_URBANO/A002568.pdf" TargetMode="External"/><Relationship Id="rId3090" Type="http://schemas.openxmlformats.org/officeDocument/2006/relationships/hyperlink" Target="http://transparencia.comitan.gob.mx/ART85/XXVII/DESARROLLO_URBANO/US0678.pdf" TargetMode="External"/><Relationship Id="rId1735" Type="http://schemas.openxmlformats.org/officeDocument/2006/relationships/hyperlink" Target="http://transparencia.comitan.gob.mx/ART85/XXVII/DESARROLLO_URBANO/OF.XXVII1_2021-2024.pdf" TargetMode="External"/><Relationship Id="rId1942" Type="http://schemas.openxmlformats.org/officeDocument/2006/relationships/hyperlink" Target="http://transparencia.comitan.gob.mx/ART85/XXVII/DESARROLLO_URBANO/OF.XXVII1_2021-2024.pdf" TargetMode="External"/><Relationship Id="rId27" Type="http://schemas.openxmlformats.org/officeDocument/2006/relationships/hyperlink" Target="http://transparencia.comitan.gob.mx/ART85/XXVII/DESARROLLO_URBANO/05902.pdf" TargetMode="External"/><Relationship Id="rId1802" Type="http://schemas.openxmlformats.org/officeDocument/2006/relationships/hyperlink" Target="http://transparencia.comitan.gob.mx/ART85/XXVII/DESARROLLO_URBANO/OF.XXVII1_2021-2024.pdf" TargetMode="External"/><Relationship Id="rId3767" Type="http://schemas.openxmlformats.org/officeDocument/2006/relationships/hyperlink" Target="http://transparencia.comitan.gob.mx/ART85/XXVII/DESARROLLO_URBANO/OF.XXVII1_2021-2024.pdf" TargetMode="External"/><Relationship Id="rId688" Type="http://schemas.openxmlformats.org/officeDocument/2006/relationships/hyperlink" Target="http://transparencia.comitan.gob.mx/ART85/XXVII/DESARROLLO_URBANO/S004527.pdf" TargetMode="External"/><Relationship Id="rId895" Type="http://schemas.openxmlformats.org/officeDocument/2006/relationships/hyperlink" Target="http://transparencia.comitan.gob.mx/ART85/XXVII/DESARROLLO_URBANO/05806.pdf" TargetMode="External"/><Relationship Id="rId2369" Type="http://schemas.openxmlformats.org/officeDocument/2006/relationships/hyperlink" Target="http://transparencia.comitan.gob.mx/ART85/XXVII/DESARROLLO_URBANO/OFICIO_XXVII_2022.pdf" TargetMode="External"/><Relationship Id="rId2576" Type="http://schemas.openxmlformats.org/officeDocument/2006/relationships/hyperlink" Target="http://transparencia.comitan.gob.mx/ART85/XXVII/DESARROLLO_URBANO/OF.XXVII1_2021-2024.pdf" TargetMode="External"/><Relationship Id="rId2783" Type="http://schemas.openxmlformats.org/officeDocument/2006/relationships/hyperlink" Target="http://transparencia.comitan.gob.mx/ART85/XXVII/DESARROLLO_URBANO/06651.pdf" TargetMode="External"/><Relationship Id="rId2990" Type="http://schemas.openxmlformats.org/officeDocument/2006/relationships/hyperlink" Target="http://transparencia.comitan.gob.mx/ART85/XXVII/DESARROLLO_URBANO/S004264.pdf" TargetMode="External"/><Relationship Id="rId3627" Type="http://schemas.openxmlformats.org/officeDocument/2006/relationships/hyperlink" Target="http://transparencia.comitan.gob.mx/ART85/XXVII/DESARROLLO_URBANO/OF.XXVII1_2021-2024.pdf" TargetMode="External"/><Relationship Id="rId3834" Type="http://schemas.openxmlformats.org/officeDocument/2006/relationships/hyperlink" Target="http://transparencia.comitan.gob.mx/ART85/XXVII/DESARROLLO_URBANO/OF.XXVII1_2021-2024.pdf" TargetMode="External"/><Relationship Id="rId548" Type="http://schemas.openxmlformats.org/officeDocument/2006/relationships/hyperlink" Target="http://transparencia.comitan.gob.mx/ART85/XXVII/DESARROLLO_URBANO/S004329.pdf" TargetMode="External"/><Relationship Id="rId755" Type="http://schemas.openxmlformats.org/officeDocument/2006/relationships/hyperlink" Target="http://transparencia.comitan.gob.mx/ART85/XXVII/DESARROLLO_URBANO/S004651.pdf" TargetMode="External"/><Relationship Id="rId962" Type="http://schemas.openxmlformats.org/officeDocument/2006/relationships/hyperlink" Target="http://transparencia.comitan.gob.mx/ART85/XXVII/DESARROLLO_URBANO/05782.pdf" TargetMode="External"/><Relationship Id="rId1178" Type="http://schemas.openxmlformats.org/officeDocument/2006/relationships/hyperlink" Target="http://transparencia.comitan.gob.mx/ART85/XXVII/DESARROLLO_URBANO/06600.pdf" TargetMode="External"/><Relationship Id="rId1385" Type="http://schemas.openxmlformats.org/officeDocument/2006/relationships/hyperlink" Target="http://transparencia.comitan.gob.mx/ART85/XXVII/DESARROLLO_URBANO/06568.pdf" TargetMode="External"/><Relationship Id="rId1592" Type="http://schemas.openxmlformats.org/officeDocument/2006/relationships/hyperlink" Target="http://transparencia.comitan.gob.mx/ART85/XXVII/DESARROLLO_URBANO/OF.XXVII1_2021-2024.pdf" TargetMode="External"/><Relationship Id="rId2229" Type="http://schemas.openxmlformats.org/officeDocument/2006/relationships/hyperlink" Target="http://transparencia.comitan.gob.mx/ART85/XXVII/DESARROLLO_URBANO/OFICIO_XXVII_2022.pdf" TargetMode="External"/><Relationship Id="rId2436" Type="http://schemas.openxmlformats.org/officeDocument/2006/relationships/hyperlink" Target="http://transparencia.comitan.gob.mx/ART85/XXVII/DESARROLLO_URBANO/US0628.pdf" TargetMode="External"/><Relationship Id="rId2643" Type="http://schemas.openxmlformats.org/officeDocument/2006/relationships/hyperlink" Target="http://transparencia.comitan.gob.mx/ART85/XXVII/DESARROLLO_URBANO/OF.XXVII1_2021-2024.pdf" TargetMode="External"/><Relationship Id="rId2850" Type="http://schemas.openxmlformats.org/officeDocument/2006/relationships/hyperlink" Target="http://transparencia.comitan.gob.mx/ART85/XXVII/DESARROLLO_URBANO/OF.XXVII1_2021-2024.pdf" TargetMode="External"/><Relationship Id="rId91" Type="http://schemas.openxmlformats.org/officeDocument/2006/relationships/hyperlink" Target="http://transparencia.comitan.gob.mx/ART85/XXVII/DESARROLLO_URBANO/06131.pdf" TargetMode="External"/><Relationship Id="rId408" Type="http://schemas.openxmlformats.org/officeDocument/2006/relationships/hyperlink" Target="http://transparencia.comitan.gob.mx/ART85/XXVII/DESARROLLO_URBANO/A006470.pdf" TargetMode="External"/><Relationship Id="rId615" Type="http://schemas.openxmlformats.org/officeDocument/2006/relationships/hyperlink" Target="http://transparencia.comitan.gob.mx/ART85/XXVII/DESARROLLO_URBANO/S004510.pdf" TargetMode="External"/><Relationship Id="rId822" Type="http://schemas.openxmlformats.org/officeDocument/2006/relationships/hyperlink" Target="http://transparencia.comitan.gob.mx/ART85/XXVII/DESARROLLO_URBANO/S004671.pdf" TargetMode="External"/><Relationship Id="rId1038" Type="http://schemas.openxmlformats.org/officeDocument/2006/relationships/hyperlink" Target="http://transparencia.comitan.gob.mx/ART85/XXVII/DESARROLLO_URBANO/05971.pdf" TargetMode="External"/><Relationship Id="rId1245" Type="http://schemas.openxmlformats.org/officeDocument/2006/relationships/hyperlink" Target="http://transparencia.comitan.gob.mx/ART85/XXVII/DESARROLLO_URBANO/06388.pdf" TargetMode="External"/><Relationship Id="rId1452" Type="http://schemas.openxmlformats.org/officeDocument/2006/relationships/hyperlink" Target="http://transparencia.comitan.gob.mx/ART85/XXVII/DESARROLLO_URBANO/06504.pdf" TargetMode="External"/><Relationship Id="rId2503" Type="http://schemas.openxmlformats.org/officeDocument/2006/relationships/hyperlink" Target="http://transparencia.comitan.gob.mx/ART85/XXVII/DESARROLLO_URBANO/26622.pdf" TargetMode="External"/><Relationship Id="rId3901" Type="http://schemas.openxmlformats.org/officeDocument/2006/relationships/hyperlink" Target="http://transparencia.comitan.gob.mx/ART85/XXVII/DESARROLLO_URBANO/05850.pdf" TargetMode="External"/><Relationship Id="rId1105" Type="http://schemas.openxmlformats.org/officeDocument/2006/relationships/hyperlink" Target="http://transparencia.comitan.gob.mx/ART85/XXVII/DESARROLLO_URBANO/06391.pdf" TargetMode="External"/><Relationship Id="rId1312" Type="http://schemas.openxmlformats.org/officeDocument/2006/relationships/hyperlink" Target="http://transparencia.comitan.gob.mx/ART85/XXVII/DESARROLLO_URBANO/06449.pdf" TargetMode="External"/><Relationship Id="rId2710" Type="http://schemas.openxmlformats.org/officeDocument/2006/relationships/hyperlink" Target="http://transparencia.comitan.gob.mx/ART85/XXVII/DESARROLLO_URBANO/OF.XXVII1_2021-2024.pdf" TargetMode="External"/><Relationship Id="rId3277" Type="http://schemas.openxmlformats.org/officeDocument/2006/relationships/hyperlink" Target="http://transparencia.comitan.gob.mx/ART85/XXVII/DESARROLLO_URBANO/OF.XXVII1_2021-2024.pdf" TargetMode="External"/><Relationship Id="rId198" Type="http://schemas.openxmlformats.org/officeDocument/2006/relationships/hyperlink" Target="http://transparencia.comitan.gob.mx/ART85/XXVII/DESARROLLO_URBANO/26650.pdf" TargetMode="External"/><Relationship Id="rId2086" Type="http://schemas.openxmlformats.org/officeDocument/2006/relationships/hyperlink" Target="http://transparencia.comitan.gob.mx/ART85/XXVII/DESARROLLO_URBANO/OF.XXVII1_2021-2024.pdf" TargetMode="External"/><Relationship Id="rId3484" Type="http://schemas.openxmlformats.org/officeDocument/2006/relationships/hyperlink" Target="http://transparencia.comitan.gob.mx/ART85/XXVII/DESARROLLO_URBANO/A002438.pdf" TargetMode="External"/><Relationship Id="rId3691" Type="http://schemas.openxmlformats.org/officeDocument/2006/relationships/hyperlink" Target="http://transparencia.comitan.gob.mx/ART85/XXVII/DESARROLLO_URBANO/OF.XXVII1_2021-2024.pdf" TargetMode="External"/><Relationship Id="rId2293" Type="http://schemas.openxmlformats.org/officeDocument/2006/relationships/hyperlink" Target="http://transparencia.comitan.gob.mx/ART85/XXVII/DESARROLLO_URBANO/OF.XXVII1_2021-2024.pdf" TargetMode="External"/><Relationship Id="rId3137" Type="http://schemas.openxmlformats.org/officeDocument/2006/relationships/hyperlink" Target="http://transparencia.comitan.gob.mx/ART85/XXVII/DESARROLLO_URBANO/06290.pdf" TargetMode="External"/><Relationship Id="rId3344" Type="http://schemas.openxmlformats.org/officeDocument/2006/relationships/hyperlink" Target="http://transparencia.comitan.gob.mx/ART85/XXVII/DESARROLLO_URBANO/OF.XXVII1_2021-2024.pdf" TargetMode="External"/><Relationship Id="rId3551" Type="http://schemas.openxmlformats.org/officeDocument/2006/relationships/hyperlink" Target="http://transparencia.comitan.gob.mx/ART85/XXVII/DESARROLLO_URBANO/OF.XXVII1_2021-2024.pdf" TargetMode="External"/><Relationship Id="rId265" Type="http://schemas.openxmlformats.org/officeDocument/2006/relationships/hyperlink" Target="http://transparencia.comitan.gob.mx/ART85/XXVII/DESARROLLO_URBANO/A002366.pdf" TargetMode="External"/><Relationship Id="rId472" Type="http://schemas.openxmlformats.org/officeDocument/2006/relationships/hyperlink" Target="http://transparencia.comitan.gob.mx/ART85/XXVII/DESARROLLO_URBANO/S003347.pdf" TargetMode="External"/><Relationship Id="rId2153" Type="http://schemas.openxmlformats.org/officeDocument/2006/relationships/hyperlink" Target="http://transparencia.comitan.gob.mx/ART85/XXVII/DESARROLLO_URBANO/OF.XXVII1_2021-2024.pdf" TargetMode="External"/><Relationship Id="rId2360" Type="http://schemas.openxmlformats.org/officeDocument/2006/relationships/hyperlink" Target="http://transparencia.comitan.gob.mx/ART85/XXVII/DESARROLLO_URBANO/OFICIO_XXVII_2022.pdf" TargetMode="External"/><Relationship Id="rId3204" Type="http://schemas.openxmlformats.org/officeDocument/2006/relationships/hyperlink" Target="http://transparencia.comitan.gob.mx/ART85/XXVII/DESARROLLO_URBANO/T000443.pdf" TargetMode="External"/><Relationship Id="rId3411" Type="http://schemas.openxmlformats.org/officeDocument/2006/relationships/hyperlink" Target="http://transparencia.comitan.gob.mx/ART85/XXVII/DESARROLLO_URBANO/PA000187.pdf" TargetMode="External"/><Relationship Id="rId125" Type="http://schemas.openxmlformats.org/officeDocument/2006/relationships/hyperlink" Target="http://transparencia.comitan.gob.mx/ART85/XXVII/DESARROLLO_URBANO/21329.pdf" TargetMode="External"/><Relationship Id="rId332" Type="http://schemas.openxmlformats.org/officeDocument/2006/relationships/hyperlink" Target="http://transparencia.comitan.gob.mx/ART85/XXVII/DESARROLLO_URBANO/A002417.pdf" TargetMode="External"/><Relationship Id="rId2013" Type="http://schemas.openxmlformats.org/officeDocument/2006/relationships/hyperlink" Target="http://transparencia.comitan.gob.mx/ART85/XXVII/DESARROLLO_URBANO/OF.XXVII1_2021-2024.pdf" TargetMode="External"/><Relationship Id="rId2220" Type="http://schemas.openxmlformats.org/officeDocument/2006/relationships/hyperlink" Target="http://transparencia.comitan.gob.mx/ART85/XXVII/DESARROLLO_URBANO/05900.pdf" TargetMode="External"/><Relationship Id="rId1779" Type="http://schemas.openxmlformats.org/officeDocument/2006/relationships/hyperlink" Target="http://transparencia.comitan.gob.mx/ART85/XXVII/DESARROLLO_URBANO/OF.XXVII1_2021-2024.pdf" TargetMode="External"/><Relationship Id="rId1986" Type="http://schemas.openxmlformats.org/officeDocument/2006/relationships/hyperlink" Target="http://transparencia.comitan.gob.mx/ART85/XXVII/DESARROLLO_URBANO/OF.XXVII1_2021-2024.pdf" TargetMode="External"/><Relationship Id="rId1639" Type="http://schemas.openxmlformats.org/officeDocument/2006/relationships/hyperlink" Target="http://transparencia.comitan.gob.mx/ART85/XXVII/DESARROLLO_URBANO/OF.XXVII1_2021-2024.pdf" TargetMode="External"/><Relationship Id="rId1846" Type="http://schemas.openxmlformats.org/officeDocument/2006/relationships/hyperlink" Target="http://transparencia.comitan.gob.mx/ART85/XXVII/DESARROLLO_URBANO/OF.XXVII1_2021-2024.pdf" TargetMode="External"/><Relationship Id="rId3061" Type="http://schemas.openxmlformats.org/officeDocument/2006/relationships/hyperlink" Target="http://transparencia.comitan.gob.mx/ART85/XXVII/DESARROLLO_URBANO/S004185.pdf" TargetMode="External"/><Relationship Id="rId1706" Type="http://schemas.openxmlformats.org/officeDocument/2006/relationships/hyperlink" Target="http://transparencia.comitan.gob.mx/ART85/XXVII/DESARROLLO_URBANO/OF.XXVII1_2021-2024.pdf" TargetMode="External"/><Relationship Id="rId1913" Type="http://schemas.openxmlformats.org/officeDocument/2006/relationships/hyperlink" Target="http://transparencia.comitan.gob.mx/ART85/XXVII/DESARROLLO_URBANO/OF.XXVII1_2021-2024.pdf" TargetMode="External"/><Relationship Id="rId3878" Type="http://schemas.openxmlformats.org/officeDocument/2006/relationships/hyperlink" Target="http://transparencia.comitan.gob.mx/ART85/XXVII/DESARROLLO_URBANO/OF.XXVII1_2021-2024.pdf" TargetMode="External"/><Relationship Id="rId799" Type="http://schemas.openxmlformats.org/officeDocument/2006/relationships/hyperlink" Target="http://transparencia.comitan.gob.mx/ART85/XXVII/DESARROLLO_URBANO/S004597.pdf" TargetMode="External"/><Relationship Id="rId2687" Type="http://schemas.openxmlformats.org/officeDocument/2006/relationships/hyperlink" Target="http://transparencia.comitan.gob.mx/ART85/XXVII/DESARROLLO_URBANO/OF.XXVII1_2021-2024.pdf" TargetMode="External"/><Relationship Id="rId2894" Type="http://schemas.openxmlformats.org/officeDocument/2006/relationships/hyperlink" Target="http://transparencia.comitan.gob.mx/ART85/XXVII/DESARROLLO_URBANO/S004115.pdf" TargetMode="External"/><Relationship Id="rId3738" Type="http://schemas.openxmlformats.org/officeDocument/2006/relationships/hyperlink" Target="http://transparencia.comitan.gob.mx/ART85/XXVII/DESARROLLO_URBANO/06636.pdf" TargetMode="External"/><Relationship Id="rId659" Type="http://schemas.openxmlformats.org/officeDocument/2006/relationships/hyperlink" Target="http://transparencia.comitan.gob.mx/ART85/XXVII/DESARROLLO_URBANO/S004235.pdf" TargetMode="External"/><Relationship Id="rId866" Type="http://schemas.openxmlformats.org/officeDocument/2006/relationships/hyperlink" Target="http://transparencia.comitan.gob.mx/ART85/XXVII/DESARROLLO_URBANO/C000852.pdf" TargetMode="External"/><Relationship Id="rId1289" Type="http://schemas.openxmlformats.org/officeDocument/2006/relationships/hyperlink" Target="http://transparencia.comitan.gob.mx/ART85/XXVII/DESARROLLO_URBANO/06604.pdf" TargetMode="External"/><Relationship Id="rId1496" Type="http://schemas.openxmlformats.org/officeDocument/2006/relationships/hyperlink" Target="http://transparencia.comitan.gob.mx/ART85/XXVII/DESARROLLO_URBANO/06491.pdf" TargetMode="External"/><Relationship Id="rId2547" Type="http://schemas.openxmlformats.org/officeDocument/2006/relationships/hyperlink" Target="http://transparencia.comitan.gob.mx/ART85/XXVII/DESARROLLO_URBANO/OFICIO_XXVII_2022.pdf" TargetMode="External"/><Relationship Id="rId3945" Type="http://schemas.openxmlformats.org/officeDocument/2006/relationships/hyperlink" Target="http://transparencia.comitan.gob.mx/ART85/XXVII/DESARROLLO_URBANO/A001391.pdf" TargetMode="External"/><Relationship Id="rId519" Type="http://schemas.openxmlformats.org/officeDocument/2006/relationships/hyperlink" Target="http://transparencia.comitan.gob.mx/ART85/XXVII/DESARROLLO_URBANO/S004309.pdf" TargetMode="External"/><Relationship Id="rId1149" Type="http://schemas.openxmlformats.org/officeDocument/2006/relationships/hyperlink" Target="http://transparencia.comitan.gob.mx/ART85/XXVII/DESARROLLO_URBANO/06563.pdf" TargetMode="External"/><Relationship Id="rId1356" Type="http://schemas.openxmlformats.org/officeDocument/2006/relationships/hyperlink" Target="http://transparencia.comitan.gob.mx/ART85/XXVII/DESARROLLO_URBANO/06415.pdf" TargetMode="External"/><Relationship Id="rId2754" Type="http://schemas.openxmlformats.org/officeDocument/2006/relationships/hyperlink" Target="http://transparencia.comitan.gob.mx/ART85/XXVII/DESARROLLO_URBANO/07650.pdf" TargetMode="External"/><Relationship Id="rId2961" Type="http://schemas.openxmlformats.org/officeDocument/2006/relationships/hyperlink" Target="http://transparencia.comitan.gob.mx/ART85/XXVII/DESARROLLO_URBANO/S003925.pdf" TargetMode="External"/><Relationship Id="rId3805" Type="http://schemas.openxmlformats.org/officeDocument/2006/relationships/hyperlink" Target="http://transparencia.comitan.gob.mx/ART85/XXVII/DESARROLLO_URBANO/OFICIO_XXVII_2022.pdf" TargetMode="External"/><Relationship Id="rId726" Type="http://schemas.openxmlformats.org/officeDocument/2006/relationships/hyperlink" Target="http://transparencia.comitan.gob.mx/ART85/XXVII/DESARROLLO_URBANO/S004334.pdf" TargetMode="External"/><Relationship Id="rId933" Type="http://schemas.openxmlformats.org/officeDocument/2006/relationships/hyperlink" Target="http://transparencia.comitan.gob.mx/ART85/XXVII/DESARROLLO_URBANO/06114.pdf" TargetMode="External"/><Relationship Id="rId1009" Type="http://schemas.openxmlformats.org/officeDocument/2006/relationships/hyperlink" Target="http://transparencia.comitan.gob.mx/ART85/XXVII/DESARROLLO_URBANO/06088.pdf" TargetMode="External"/><Relationship Id="rId1563" Type="http://schemas.openxmlformats.org/officeDocument/2006/relationships/hyperlink" Target="http://transparencia.comitan.gob.mx/ART85/XXVII/DESARROLLO_URBANO/OF.XXVII1_2021-2024.pdf" TargetMode="External"/><Relationship Id="rId1770" Type="http://schemas.openxmlformats.org/officeDocument/2006/relationships/hyperlink" Target="http://transparencia.comitan.gob.mx/ART85/XXVII/DESARROLLO_URBANO/OF.XXVII1_2021-2024.pdf" TargetMode="External"/><Relationship Id="rId2407" Type="http://schemas.openxmlformats.org/officeDocument/2006/relationships/hyperlink" Target="http://transparencia.comitan.gob.mx/ART85/XXVII/DESARROLLO_URBANO/US0603.pdf" TargetMode="External"/><Relationship Id="rId2614" Type="http://schemas.openxmlformats.org/officeDocument/2006/relationships/hyperlink" Target="http://transparencia.comitan.gob.mx/ART85/XXVII/DESARROLLO_URBANO/OF.XXVII1_2021-2024.pdf" TargetMode="External"/><Relationship Id="rId2821" Type="http://schemas.openxmlformats.org/officeDocument/2006/relationships/hyperlink" Target="http://transparencia.comitan.gob.mx/ART85/XXVII/DESARROLLO_URBANO/OF.XXVII1_2021-2024.pdf" TargetMode="External"/><Relationship Id="rId62" Type="http://schemas.openxmlformats.org/officeDocument/2006/relationships/hyperlink" Target="http://transparencia.comitan.gob.mx/ART85/XXVII/DESARROLLO_URBANO/06497.pdf" TargetMode="External"/><Relationship Id="rId1216" Type="http://schemas.openxmlformats.org/officeDocument/2006/relationships/hyperlink" Target="http://transparencia.comitan.gob.mx/ART85/XXVII/DESARROLLO_URBANO/06599.pdf" TargetMode="External"/><Relationship Id="rId1423" Type="http://schemas.openxmlformats.org/officeDocument/2006/relationships/hyperlink" Target="http://transparencia.comitan.gob.mx/ART85/XXVII/DESARROLLO_URBANO/06063.pdf" TargetMode="External"/><Relationship Id="rId1630" Type="http://schemas.openxmlformats.org/officeDocument/2006/relationships/hyperlink" Target="http://transparencia.comitan.gob.mx/ART85/XXVII/DESARROLLO_URBANO/OF.XXVII1_2021-2024.pdf" TargetMode="External"/><Relationship Id="rId3388" Type="http://schemas.openxmlformats.org/officeDocument/2006/relationships/hyperlink" Target="http://transparencia.comitan.gob.mx/ART85/XXVII/DESARROLLO_URBANO/OFICIO_XXVII_2022.pdf" TargetMode="External"/><Relationship Id="rId3595" Type="http://schemas.openxmlformats.org/officeDocument/2006/relationships/hyperlink" Target="http://transparencia.comitan.gob.mx/ART85/XXVII/DESARROLLO_URBANO/OFICIO_XXVII_2022.pdf" TargetMode="External"/><Relationship Id="rId2197" Type="http://schemas.openxmlformats.org/officeDocument/2006/relationships/hyperlink" Target="http://transparencia.comitan.gob.mx/ART85/XXVII/DESARROLLO_URBANO/06515.pdf" TargetMode="External"/><Relationship Id="rId3248" Type="http://schemas.openxmlformats.org/officeDocument/2006/relationships/hyperlink" Target="http://transparencia.comitan.gob.mx/ART85/XXVII/DESARROLLO_URBANO/OFICIO_XXVII_2022.pdf" TargetMode="External"/><Relationship Id="rId3455" Type="http://schemas.openxmlformats.org/officeDocument/2006/relationships/hyperlink" Target="http://transparencia.comitan.gob.mx/ART85/XXVII/DESARROLLO_URBANO/OF.XXVII1_2021-2024.pdf" TargetMode="External"/><Relationship Id="rId3662" Type="http://schemas.openxmlformats.org/officeDocument/2006/relationships/hyperlink" Target="http://transparencia.comitan.gob.mx/ART85/XXVII/DESARROLLO_URBANO/OF.XXVII1_2021-2024.pdf" TargetMode="External"/><Relationship Id="rId169" Type="http://schemas.openxmlformats.org/officeDocument/2006/relationships/hyperlink" Target="http://transparencia.comitan.gob.mx/ART85/XXVII/DESARROLLO_URBANO/06493.pdf" TargetMode="External"/><Relationship Id="rId376" Type="http://schemas.openxmlformats.org/officeDocument/2006/relationships/hyperlink" Target="http://transparencia.comitan.gob.mx/ART85/XXVII/DESARROLLO_URBANO/A003094.pdf" TargetMode="External"/><Relationship Id="rId583" Type="http://schemas.openxmlformats.org/officeDocument/2006/relationships/hyperlink" Target="http://transparencia.comitan.gob.mx/ART85/XXVII/DESARROLLO_URBANO/S004182.pdf" TargetMode="External"/><Relationship Id="rId790" Type="http://schemas.openxmlformats.org/officeDocument/2006/relationships/hyperlink" Target="http://transparencia.comitan.gob.mx/ART85/XXVII/DESARROLLO_URBANO/S004694.pdf" TargetMode="External"/><Relationship Id="rId2057" Type="http://schemas.openxmlformats.org/officeDocument/2006/relationships/hyperlink" Target="http://transparencia.comitan.gob.mx/ART85/XXVII/DESARROLLO_URBANO/OF.XXVII1_2021-2024.pdf" TargetMode="External"/><Relationship Id="rId2264" Type="http://schemas.openxmlformats.org/officeDocument/2006/relationships/hyperlink" Target="http://transparencia.comitan.gob.mx/ART85/XXVII/DESARROLLO_URBANO/OF.XXVII1_2021-2024.pdf" TargetMode="External"/><Relationship Id="rId2471" Type="http://schemas.openxmlformats.org/officeDocument/2006/relationships/hyperlink" Target="http://transparencia.comitan.gob.mx/ART85/XXVII/DESARROLLO_URBANO/06223.pdf" TargetMode="External"/><Relationship Id="rId3108" Type="http://schemas.openxmlformats.org/officeDocument/2006/relationships/hyperlink" Target="http://transparencia.comitan.gob.mx/ART85/XXVII/DESARROLLO_URBANO/06354.pdf" TargetMode="External"/><Relationship Id="rId3315" Type="http://schemas.openxmlformats.org/officeDocument/2006/relationships/hyperlink" Target="http://transparencia.comitan.gob.mx/ART85/XXVII/DESARROLLO_URBANO/OF.XXVII1_2021-2024.pdf" TargetMode="External"/><Relationship Id="rId3522" Type="http://schemas.openxmlformats.org/officeDocument/2006/relationships/hyperlink" Target="http://transparencia.comitan.gob.mx/ART85/XXVII/DESARROLLO_URBANO/OF.XXVII1_2021-2024.pdf" TargetMode="External"/><Relationship Id="rId236" Type="http://schemas.openxmlformats.org/officeDocument/2006/relationships/hyperlink" Target="http://transparencia.comitan.gob.mx/ART85/XXVII/DESARROLLO_URBANO/OF.XXVII1_2021-2024.pdf" TargetMode="External"/><Relationship Id="rId443" Type="http://schemas.openxmlformats.org/officeDocument/2006/relationships/hyperlink" Target="http://transparencia.comitan.gob.mx/ART85/XXVII/DESARROLLO_URBANO/S004140.pdf" TargetMode="External"/><Relationship Id="rId650" Type="http://schemas.openxmlformats.org/officeDocument/2006/relationships/hyperlink" Target="http://transparencia.comitan.gob.mx/ART85/XXVII/DESARROLLO_URBANO/S004247.pdf" TargetMode="External"/><Relationship Id="rId1073" Type="http://schemas.openxmlformats.org/officeDocument/2006/relationships/hyperlink" Target="http://transparencia.comitan.gob.mx/ART85/XXVII/DESARROLLO_URBANO/06324.pdf" TargetMode="External"/><Relationship Id="rId1280" Type="http://schemas.openxmlformats.org/officeDocument/2006/relationships/hyperlink" Target="http://transparencia.comitan.gob.mx/ART85/XXVII/DESARROLLO_URBANO/06076.pdf" TargetMode="External"/><Relationship Id="rId2124" Type="http://schemas.openxmlformats.org/officeDocument/2006/relationships/hyperlink" Target="http://transparencia.comitan.gob.mx/ART85/XXVII/DESARROLLO_URBANO/OF.XXVII1_2021-2024.pdf" TargetMode="External"/><Relationship Id="rId2331" Type="http://schemas.openxmlformats.org/officeDocument/2006/relationships/hyperlink" Target="http://transparencia.comitan.gob.mx/ART85/XXVII/DESARROLLO_URBANO/PA000184.pdf" TargetMode="External"/><Relationship Id="rId303" Type="http://schemas.openxmlformats.org/officeDocument/2006/relationships/hyperlink" Target="http://transparencia.comitan.gob.mx/ART85/XXVII/DESARROLLO_URBANO/A002594.pdf" TargetMode="External"/><Relationship Id="rId1140" Type="http://schemas.openxmlformats.org/officeDocument/2006/relationships/hyperlink" Target="http://transparencia.comitan.gob.mx/ART85/XXVII/DESARROLLO_URBANO/06206.pdf" TargetMode="External"/><Relationship Id="rId510" Type="http://schemas.openxmlformats.org/officeDocument/2006/relationships/hyperlink" Target="http://transparencia.comitan.gob.mx/ART85/XXVII/DESARROLLO_URBANO/S004350.pdf" TargetMode="External"/><Relationship Id="rId1000" Type="http://schemas.openxmlformats.org/officeDocument/2006/relationships/hyperlink" Target="http://transparencia.comitan.gob.mx/ART85/XXVII/DESARROLLO_URBANO/05866.pdf" TargetMode="External"/><Relationship Id="rId1957" Type="http://schemas.openxmlformats.org/officeDocument/2006/relationships/hyperlink" Target="http://transparencia.comitan.gob.mx/ART85/XXVII/DESARROLLO_URBANO/OF.XXVII1_2021-2024.pdf" TargetMode="External"/><Relationship Id="rId1817" Type="http://schemas.openxmlformats.org/officeDocument/2006/relationships/hyperlink" Target="http://transparencia.comitan.gob.mx/ART85/XXVII/DESARROLLO_URBANO/OF.XXVII1_2021-2024.pdf" TargetMode="External"/><Relationship Id="rId3172" Type="http://schemas.openxmlformats.org/officeDocument/2006/relationships/hyperlink" Target="http://transparencia.comitan.gob.mx/ART85/XXVII/DESARROLLO_URBANO/S004506.pdf" TargetMode="External"/><Relationship Id="rId3032" Type="http://schemas.openxmlformats.org/officeDocument/2006/relationships/hyperlink" Target="http://transparencia.comitan.gob.mx/ART85/XXVII/DESARROLLO_URBANO/S004062.pdf" TargetMode="External"/><Relationship Id="rId160" Type="http://schemas.openxmlformats.org/officeDocument/2006/relationships/hyperlink" Target="http://transparencia.comitan.gob.mx/ART85/XXVII/DESARROLLO_URBANO/06647.pdf" TargetMode="External"/><Relationship Id="rId2798" Type="http://schemas.openxmlformats.org/officeDocument/2006/relationships/hyperlink" Target="http://transparencia.comitan.gob.mx/ART85/XXVII/DESARROLLO_URBANO/OFICIO_XXVII_2022.pdf" TargetMode="External"/><Relationship Id="rId3849" Type="http://schemas.openxmlformats.org/officeDocument/2006/relationships/hyperlink" Target="http://transparencia.comitan.gob.mx/ART85/XXVII/DESARROLLO_URBANO/US0618.pdf" TargetMode="External"/><Relationship Id="rId977" Type="http://schemas.openxmlformats.org/officeDocument/2006/relationships/hyperlink" Target="http://transparencia.comitan.gob.mx/ART85/XXVII/DESARROLLO_URBANO/06244.pdf" TargetMode="External"/><Relationship Id="rId2658" Type="http://schemas.openxmlformats.org/officeDocument/2006/relationships/hyperlink" Target="http://transparencia.comitan.gob.mx/ART85/XXVII/DESARROLLO_URBANO/OF.XXVII1_2021-2024.pdf" TargetMode="External"/><Relationship Id="rId2865" Type="http://schemas.openxmlformats.org/officeDocument/2006/relationships/hyperlink" Target="http://transparencia.comitan.gob.mx/ART85/XXVII/DESARROLLO_URBANO/05804.pdf" TargetMode="External"/><Relationship Id="rId3709" Type="http://schemas.openxmlformats.org/officeDocument/2006/relationships/hyperlink" Target="http://transparencia.comitan.gob.mx/ART85/XXVII/DESARROLLO_URBANO/A003106.pdf" TargetMode="External"/><Relationship Id="rId3916" Type="http://schemas.openxmlformats.org/officeDocument/2006/relationships/hyperlink" Target="http://transparencia.comitan.gob.mx/ART85/XXVII/DESARROLLO_URBANO/25427.pdf" TargetMode="External"/><Relationship Id="rId837" Type="http://schemas.openxmlformats.org/officeDocument/2006/relationships/hyperlink" Target="http://transparencia.comitan.gob.mx/ART85/XXVII/DESARROLLO_URBANO/S004577.pdf" TargetMode="External"/><Relationship Id="rId1467" Type="http://schemas.openxmlformats.org/officeDocument/2006/relationships/hyperlink" Target="http://transparencia.comitan.gob.mx/ART85/XXVII/DESARROLLO_URBANO/06233.pdf" TargetMode="External"/><Relationship Id="rId1674" Type="http://schemas.openxmlformats.org/officeDocument/2006/relationships/hyperlink" Target="http://transparencia.comitan.gob.mx/ART85/XXVII/DESARROLLO_URBANO/OF.XXVII1_2021-2024.pdf" TargetMode="External"/><Relationship Id="rId1881" Type="http://schemas.openxmlformats.org/officeDocument/2006/relationships/hyperlink" Target="http://transparencia.comitan.gob.mx/ART85/XXVII/DESARROLLO_URBANO/OF.XXVII1_2021-2024.pdf" TargetMode="External"/><Relationship Id="rId2518" Type="http://schemas.openxmlformats.org/officeDocument/2006/relationships/hyperlink" Target="http://transparencia.comitan.gob.mx/ART85/XXVII/DESARROLLO_URBANO/OFICIO_XXVII_2022.pdf" TargetMode="External"/><Relationship Id="rId2725" Type="http://schemas.openxmlformats.org/officeDocument/2006/relationships/hyperlink" Target="http://transparencia.comitan.gob.mx/ART85/XXVII/DESARROLLO_URBANO/06512.pdf" TargetMode="External"/><Relationship Id="rId2932" Type="http://schemas.openxmlformats.org/officeDocument/2006/relationships/hyperlink" Target="http://transparencia.comitan.gob.mx/ART85/XXVII/DESARROLLO_URBANO/S004156.pdf" TargetMode="External"/><Relationship Id="rId904" Type="http://schemas.openxmlformats.org/officeDocument/2006/relationships/hyperlink" Target="http://transparencia.comitan.gob.mx/ART85/XXVII/DESARROLLO_URBANO/05979.pdf" TargetMode="External"/><Relationship Id="rId1327" Type="http://schemas.openxmlformats.org/officeDocument/2006/relationships/hyperlink" Target="http://transparencia.comitan.gob.mx/ART85/XXVII/DESARROLLO_URBANO/06157.pdf" TargetMode="External"/><Relationship Id="rId1534" Type="http://schemas.openxmlformats.org/officeDocument/2006/relationships/hyperlink" Target="http://transparencia.comitan.gob.mx/ART85/XXVII/DESARROLLO_URBANO/OF.XXVII1_2021-2024.pdf" TargetMode="External"/><Relationship Id="rId1741" Type="http://schemas.openxmlformats.org/officeDocument/2006/relationships/hyperlink" Target="http://transparencia.comitan.gob.mx/ART85/XXVII/DESARROLLO_URBANO/OF.XXVII1_2021-2024.pdf" TargetMode="External"/><Relationship Id="rId33" Type="http://schemas.openxmlformats.org/officeDocument/2006/relationships/hyperlink" Target="http://transparencia.comitan.gob.mx/ART85/XXVII/DESARROLLO_URBANO/06494.pdf" TargetMode="External"/><Relationship Id="rId1601" Type="http://schemas.openxmlformats.org/officeDocument/2006/relationships/hyperlink" Target="http://transparencia.comitan.gob.mx/ART85/XXVII/DESARROLLO_URBANO/OF.XXVII1_2021-2024.pdf" TargetMode="External"/><Relationship Id="rId3499" Type="http://schemas.openxmlformats.org/officeDocument/2006/relationships/hyperlink" Target="http://transparencia.comitan.gob.mx/ART85/XXVII/DESARROLLO_URBANO/OF.XXVII1_2021-2024.pdf" TargetMode="External"/><Relationship Id="rId3359" Type="http://schemas.openxmlformats.org/officeDocument/2006/relationships/hyperlink" Target="http://transparencia.comitan.gob.mx/ART85/XXVII/DESARROLLO_URBANO/A002433.pdf" TargetMode="External"/><Relationship Id="rId3566" Type="http://schemas.openxmlformats.org/officeDocument/2006/relationships/hyperlink" Target="http://transparencia.comitan.gob.mx/ART85/XXVII/DESARROLLO_URBANO/OF.XXVII1_2021-2024.pdf" TargetMode="External"/><Relationship Id="rId487" Type="http://schemas.openxmlformats.org/officeDocument/2006/relationships/hyperlink" Target="http://transparencia.comitan.gob.mx/ART85/XXVII/DESARROLLO_URBANO/S004038.pdf" TargetMode="External"/><Relationship Id="rId694" Type="http://schemas.openxmlformats.org/officeDocument/2006/relationships/hyperlink" Target="http://transparencia.comitan.gob.mx/ART85/XXVII/DESARROLLO_URBANO/S004419.pdf" TargetMode="External"/><Relationship Id="rId2168" Type="http://schemas.openxmlformats.org/officeDocument/2006/relationships/hyperlink" Target="http://transparencia.comitan.gob.mx/ART85/XXVII/DESARROLLO_URBANO/R000367.pdf" TargetMode="External"/><Relationship Id="rId2375" Type="http://schemas.openxmlformats.org/officeDocument/2006/relationships/hyperlink" Target="http://transparencia.comitan.gob.mx/ART85/XXVII/DESARROLLO_URBANO/OF.XXVII1_2021-2024.pdf" TargetMode="External"/><Relationship Id="rId3219" Type="http://schemas.openxmlformats.org/officeDocument/2006/relationships/hyperlink" Target="http://transparencia.comitan.gob.mx/ART85/XXVII/DESARROLLO_URBANO/OF.XXVII1_2021-2024.pdf" TargetMode="External"/><Relationship Id="rId3773" Type="http://schemas.openxmlformats.org/officeDocument/2006/relationships/hyperlink" Target="http://transparencia.comitan.gob.mx/ART85/XXVII/DESARROLLO_URBANO/06642.pdf" TargetMode="External"/><Relationship Id="rId347" Type="http://schemas.openxmlformats.org/officeDocument/2006/relationships/hyperlink" Target="http://transparencia.comitan.gob.mx/ART85/XXVII/DESARROLLO_URBANO/A002287.pdf" TargetMode="External"/><Relationship Id="rId1184" Type="http://schemas.openxmlformats.org/officeDocument/2006/relationships/hyperlink" Target="http://transparencia.comitan.gob.mx/ART85/XXVII/DESARROLLO_URBANO/06298.pdf" TargetMode="External"/><Relationship Id="rId2028" Type="http://schemas.openxmlformats.org/officeDocument/2006/relationships/hyperlink" Target="http://transparencia.comitan.gob.mx/ART85/XXVII/DESARROLLO_URBANO/OF.XXVII1_2021-2024.pdf" TargetMode="External"/><Relationship Id="rId2582" Type="http://schemas.openxmlformats.org/officeDocument/2006/relationships/hyperlink" Target="http://transparencia.comitan.gob.mx/ART85/XXVII/DESARROLLO_URBANO/OF.XXVII1_2021-2024.pdf" TargetMode="External"/><Relationship Id="rId3426" Type="http://schemas.openxmlformats.org/officeDocument/2006/relationships/hyperlink" Target="http://transparencia.comitan.gob.mx/ART85/XXVII/DESARROLLO_URBANO/OFICIO_XXVII_2022.pdf" TargetMode="External"/><Relationship Id="rId3633" Type="http://schemas.openxmlformats.org/officeDocument/2006/relationships/hyperlink" Target="http://transparencia.comitan.gob.mx/ART85/XXVII/DESARROLLO_URBANO/06611.pdf" TargetMode="External"/><Relationship Id="rId3840" Type="http://schemas.openxmlformats.org/officeDocument/2006/relationships/hyperlink" Target="http://transparencia.comitan.gob.mx/ART85/XXVII/DESARROLLO_URBANO/05794.pdf" TargetMode="External"/><Relationship Id="rId554" Type="http://schemas.openxmlformats.org/officeDocument/2006/relationships/hyperlink" Target="http://transparencia.comitan.gob.mx/ART85/XXVII/DESARROLLO_URBANO/S004079.pdf" TargetMode="External"/><Relationship Id="rId761" Type="http://schemas.openxmlformats.org/officeDocument/2006/relationships/hyperlink" Target="http://transparencia.comitan.gob.mx/ART85/XXVII/DESARROLLO_URBANO/S004657.pdf" TargetMode="External"/><Relationship Id="rId1391" Type="http://schemas.openxmlformats.org/officeDocument/2006/relationships/hyperlink" Target="http://transparencia.comitan.gob.mx/ART85/XXVII/DESARROLLO_URBANO/06638.pdf" TargetMode="External"/><Relationship Id="rId2235" Type="http://schemas.openxmlformats.org/officeDocument/2006/relationships/hyperlink" Target="http://transparencia.comitan.gob.mx/ART85/XXVII/DESARROLLO_URBANO/OFICIO_XXVII_2022.pdf" TargetMode="External"/><Relationship Id="rId2442" Type="http://schemas.openxmlformats.org/officeDocument/2006/relationships/hyperlink" Target="http://transparencia.comitan.gob.mx/ART85/XXVII/DESARROLLO_URBANO/US0645.pdf" TargetMode="External"/><Relationship Id="rId3700" Type="http://schemas.openxmlformats.org/officeDocument/2006/relationships/hyperlink" Target="http://transparencia.comitan.gob.mx/ART85/XXVII/DESARROLLO_URBANO/OFICIO_XXVII_2022.pdf" TargetMode="External"/><Relationship Id="rId207" Type="http://schemas.openxmlformats.org/officeDocument/2006/relationships/hyperlink" Target="http://transparencia.comitan.gob.mx/ART85/XXVII/DESARROLLO_URBANO/06163.pdf" TargetMode="External"/><Relationship Id="rId414" Type="http://schemas.openxmlformats.org/officeDocument/2006/relationships/hyperlink" Target="http://transparencia.comitan.gob.mx/ART85/XXVII/DESARROLLO_URBANO/A002527.pdf" TargetMode="External"/><Relationship Id="rId621" Type="http://schemas.openxmlformats.org/officeDocument/2006/relationships/hyperlink" Target="http://transparencia.comitan.gob.mx/ART85/XXVII/DESARROLLO_URBANO/S004387.pdf" TargetMode="External"/><Relationship Id="rId1044" Type="http://schemas.openxmlformats.org/officeDocument/2006/relationships/hyperlink" Target="http://transparencia.comitan.gob.mx/ART85/XXVII/DESARROLLO_URBANO/06346.pdf" TargetMode="External"/><Relationship Id="rId1251" Type="http://schemas.openxmlformats.org/officeDocument/2006/relationships/hyperlink" Target="http://transparencia.comitan.gob.mx/ART85/XXVII/DESARROLLO_URBANO/06455.pdf" TargetMode="External"/><Relationship Id="rId2302" Type="http://schemas.openxmlformats.org/officeDocument/2006/relationships/hyperlink" Target="http://transparencia.comitan.gob.mx/ART85/XXVII/DESARROLLO_URBANO/OF.XXVII1_2021-2024.pdf" TargetMode="External"/><Relationship Id="rId1111" Type="http://schemas.openxmlformats.org/officeDocument/2006/relationships/hyperlink" Target="http://transparencia.comitan.gob.mx/ART85/XXVII/DESARROLLO_URBANO/06122.pdf" TargetMode="External"/><Relationship Id="rId3076" Type="http://schemas.openxmlformats.org/officeDocument/2006/relationships/hyperlink" Target="http://transparencia.comitan.gob.mx/ART85/XXVII/DESARROLLO_URBANO/S004198.pdf" TargetMode="External"/><Relationship Id="rId3283" Type="http://schemas.openxmlformats.org/officeDocument/2006/relationships/hyperlink" Target="http://transparencia.comitan.gob.mx/ART85/XXVII/DESARROLLO_URBANO/OF.XXVII1_2021-2024.pdf" TargetMode="External"/><Relationship Id="rId3490" Type="http://schemas.openxmlformats.org/officeDocument/2006/relationships/hyperlink" Target="http://transparencia.comitan.gob.mx/ART85/XXVII/DESARROLLO_URBANO/US0730.pdf" TargetMode="External"/><Relationship Id="rId1928" Type="http://schemas.openxmlformats.org/officeDocument/2006/relationships/hyperlink" Target="http://transparencia.comitan.gob.mx/ART85/XXVII/DESARROLLO_URBANO/OF.XXVII1_2021-2024.pdf" TargetMode="External"/><Relationship Id="rId2092" Type="http://schemas.openxmlformats.org/officeDocument/2006/relationships/hyperlink" Target="http://transparencia.comitan.gob.mx/ART85/XXVII/DESARROLLO_URBANO/OF.XXVII1_2021-2024.pdf" TargetMode="External"/><Relationship Id="rId3143" Type="http://schemas.openxmlformats.org/officeDocument/2006/relationships/hyperlink" Target="http://transparencia.comitan.gob.mx/ART85/XXVII/DESARROLLO_URBANO/S004254.pdf" TargetMode="External"/><Relationship Id="rId3350" Type="http://schemas.openxmlformats.org/officeDocument/2006/relationships/hyperlink" Target="http://transparencia.comitan.gob.mx/ART85/XXVII/DESARROLLO_URBANO/OF.XXVII1_2021-2024.pdf" TargetMode="External"/><Relationship Id="rId271" Type="http://schemas.openxmlformats.org/officeDocument/2006/relationships/hyperlink" Target="http://transparencia.comitan.gob.mx/ART85/XXVII/DESARROLLO_URBANO/A002023.pdf" TargetMode="External"/><Relationship Id="rId3003" Type="http://schemas.openxmlformats.org/officeDocument/2006/relationships/hyperlink" Target="http://transparencia.comitan.gob.mx/ART85/XXVII/DESARROLLO_URBANO/S004274.pdf" TargetMode="External"/><Relationship Id="rId131" Type="http://schemas.openxmlformats.org/officeDocument/2006/relationships/hyperlink" Target="http://transparencia.comitan.gob.mx/ART85/XXVII/DESARROLLO_URBANO/06152.pdf" TargetMode="External"/><Relationship Id="rId3210" Type="http://schemas.openxmlformats.org/officeDocument/2006/relationships/hyperlink" Target="http://transparencia.comitan.gob.mx/ART85/XXVII/DESARROLLO_URBANO/CUS0058.pdf" TargetMode="External"/><Relationship Id="rId2769" Type="http://schemas.openxmlformats.org/officeDocument/2006/relationships/hyperlink" Target="http://transparencia.comitan.gob.mx/ART85/XXVII/DESARROLLO_URBANO/L000219.pdf" TargetMode="External"/><Relationship Id="rId2976" Type="http://schemas.openxmlformats.org/officeDocument/2006/relationships/hyperlink" Target="http://transparencia.comitan.gob.mx/ART85/XXVII/DESARROLLO_URBANO/S004320.pdf" TargetMode="External"/><Relationship Id="rId948" Type="http://schemas.openxmlformats.org/officeDocument/2006/relationships/hyperlink" Target="http://transparencia.comitan.gob.mx/ART85/XXVII/DESARROLLO_URBANO/05781.pdf" TargetMode="External"/><Relationship Id="rId1578" Type="http://schemas.openxmlformats.org/officeDocument/2006/relationships/hyperlink" Target="http://transparencia.comitan.gob.mx/ART85/XXVII/DESARROLLO_URBANO/OF.XXVII1_2021-2024.pdf" TargetMode="External"/><Relationship Id="rId1785" Type="http://schemas.openxmlformats.org/officeDocument/2006/relationships/hyperlink" Target="http://transparencia.comitan.gob.mx/ART85/XXVII/DESARROLLO_URBANO/OF.XXVII1_2021-2024.pdf" TargetMode="External"/><Relationship Id="rId1992" Type="http://schemas.openxmlformats.org/officeDocument/2006/relationships/hyperlink" Target="http://transparencia.comitan.gob.mx/ART85/XXVII/DESARROLLO_URBANO/OF.XXVII1_2021-2024.pdf" TargetMode="External"/><Relationship Id="rId2629" Type="http://schemas.openxmlformats.org/officeDocument/2006/relationships/hyperlink" Target="http://transparencia.comitan.gob.mx/ART85/XXVII/DESARROLLO_URBANO/OF.XXVII1_2021-2024.pdf" TargetMode="External"/><Relationship Id="rId2836" Type="http://schemas.openxmlformats.org/officeDocument/2006/relationships/hyperlink" Target="http://transparencia.comitan.gob.mx/ART85/XXVII/DESARROLLO_URBANO/OF.XXVII1_2021-2024.pdf" TargetMode="External"/><Relationship Id="rId77" Type="http://schemas.openxmlformats.org/officeDocument/2006/relationships/hyperlink" Target="http://transparencia.comitan.gob.mx/ART85/XXVII/DESARROLLO_URBANO/05886.pdf" TargetMode="External"/><Relationship Id="rId808" Type="http://schemas.openxmlformats.org/officeDocument/2006/relationships/hyperlink" Target="http://transparencia.comitan.gob.mx/ART85/XXVII/DESARROLLO_URBANO/S004607.pdf" TargetMode="External"/><Relationship Id="rId1438" Type="http://schemas.openxmlformats.org/officeDocument/2006/relationships/hyperlink" Target="http://transparencia.comitan.gob.mx/ART85/XXVII/DESARROLLO_URBANO/06529.pdf" TargetMode="External"/><Relationship Id="rId1645" Type="http://schemas.openxmlformats.org/officeDocument/2006/relationships/hyperlink" Target="http://transparencia.comitan.gob.mx/ART85/XXVII/DESARROLLO_URBANO/OF.XXVII1_2021-2024.pdf" TargetMode="External"/><Relationship Id="rId1852" Type="http://schemas.openxmlformats.org/officeDocument/2006/relationships/hyperlink" Target="http://transparencia.comitan.gob.mx/ART85/XXVII/DESARROLLO_URBANO/OF.XXVII1_2021-2024.pdf" TargetMode="External"/><Relationship Id="rId2903" Type="http://schemas.openxmlformats.org/officeDocument/2006/relationships/hyperlink" Target="http://transparencia.comitan.gob.mx/ART85/XXVII/DESARROLLO_URBANO/S004123.pdf" TargetMode="External"/><Relationship Id="rId1505" Type="http://schemas.openxmlformats.org/officeDocument/2006/relationships/hyperlink" Target="http://transparencia.comitan.gob.mx/ART85/XXVII/DESARROLLO_URBANO/06508.pdf" TargetMode="External"/><Relationship Id="rId1712" Type="http://schemas.openxmlformats.org/officeDocument/2006/relationships/hyperlink" Target="http://transparencia.comitan.gob.mx/ART85/XXVII/DESARROLLO_URBANO/OF.XXVII1_2021-2024.pdf" TargetMode="External"/><Relationship Id="rId3677" Type="http://schemas.openxmlformats.org/officeDocument/2006/relationships/hyperlink" Target="http://transparencia.comitan.gob.mx/ART85/XXVII/DESARROLLO_URBANO/OF.XXVII1_2021-2024.pdf" TargetMode="External"/><Relationship Id="rId3884" Type="http://schemas.openxmlformats.org/officeDocument/2006/relationships/hyperlink" Target="http://transparencia.comitan.gob.mx/ART85/XXVII/DESARROLLO_URBANO/OF.XXVII1_2021-2024.pdf" TargetMode="External"/><Relationship Id="rId598" Type="http://schemas.openxmlformats.org/officeDocument/2006/relationships/hyperlink" Target="http://transparencia.comitan.gob.mx/ART85/XXVII/DESARROLLO_URBANO/S004217.pdf" TargetMode="External"/><Relationship Id="rId2279" Type="http://schemas.openxmlformats.org/officeDocument/2006/relationships/hyperlink" Target="http://transparencia.comitan.gob.mx/ART85/XXVII/DESARROLLO_URBANO/OF.XXVII1_2021-2024.pdf" TargetMode="External"/><Relationship Id="rId2486" Type="http://schemas.openxmlformats.org/officeDocument/2006/relationships/hyperlink" Target="http://transparencia.comitan.gob.mx/ART85/XXVII/DESARROLLO_URBANO/06230.pdf" TargetMode="External"/><Relationship Id="rId2693" Type="http://schemas.openxmlformats.org/officeDocument/2006/relationships/hyperlink" Target="http://transparencia.comitan.gob.mx/ART85/XXVII/DESARROLLO_URBANO/T000450.pdf" TargetMode="External"/><Relationship Id="rId3537" Type="http://schemas.openxmlformats.org/officeDocument/2006/relationships/hyperlink" Target="http://transparencia.comitan.gob.mx/ART85/XXVII/DESARROLLO_URBANO/OF.XXVII1_2021-2024.pdf" TargetMode="External"/><Relationship Id="rId3744" Type="http://schemas.openxmlformats.org/officeDocument/2006/relationships/hyperlink" Target="http://transparencia.comitan.gob.mx/ART85/XXVII/DESARROLLO_URBANO/A003113.pdf" TargetMode="External"/><Relationship Id="rId458" Type="http://schemas.openxmlformats.org/officeDocument/2006/relationships/hyperlink" Target="http://transparencia.comitan.gob.mx/ART85/XXVII/DESARROLLO_URBANO/S003240.pdf" TargetMode="External"/><Relationship Id="rId665" Type="http://schemas.openxmlformats.org/officeDocument/2006/relationships/hyperlink" Target="http://transparencia.comitan.gob.mx/ART85/XXVII/DESARROLLO_URBANO/S004625.pdf" TargetMode="External"/><Relationship Id="rId872" Type="http://schemas.openxmlformats.org/officeDocument/2006/relationships/hyperlink" Target="http://transparencia.comitan.gob.mx/ART85/XXVII/DESARROLLO_URBANO/C000875.pdf" TargetMode="External"/><Relationship Id="rId1088" Type="http://schemas.openxmlformats.org/officeDocument/2006/relationships/hyperlink" Target="http://transparencia.comitan.gob.mx/ART85/XXVII/DESARROLLO_URBANO/06121.pdf" TargetMode="External"/><Relationship Id="rId1295" Type="http://schemas.openxmlformats.org/officeDocument/2006/relationships/hyperlink" Target="http://transparencia.comitan.gob.mx/ART85/XXVII/DESARROLLO_URBANO/06593.pdf" TargetMode="External"/><Relationship Id="rId2139" Type="http://schemas.openxmlformats.org/officeDocument/2006/relationships/hyperlink" Target="http://transparencia.comitan.gob.mx/ART85/XXVII/DESARROLLO_URBANO/OF.XXVII1_2021-2024.pdf" TargetMode="External"/><Relationship Id="rId2346" Type="http://schemas.openxmlformats.org/officeDocument/2006/relationships/hyperlink" Target="http://transparencia.comitan.gob.mx/ART85/XXVII/DESARROLLO_URBANO/06203.pdf" TargetMode="External"/><Relationship Id="rId2553" Type="http://schemas.openxmlformats.org/officeDocument/2006/relationships/hyperlink" Target="http://transparencia.comitan.gob.mx/ART85/XXVII/DESARROLLO_URBANO/OFICIO_XXVII_2022.pdf" TargetMode="External"/><Relationship Id="rId2760" Type="http://schemas.openxmlformats.org/officeDocument/2006/relationships/hyperlink" Target="http://transparencia.comitan.gob.mx/ART85/XXVII/DESARROLLO_URBANO/L000221.pdf" TargetMode="External"/><Relationship Id="rId3604" Type="http://schemas.openxmlformats.org/officeDocument/2006/relationships/hyperlink" Target="http://transparencia.comitan.gob.mx/ART85/XXVII/DESARROLLO_URBANO/A003135.pdf" TargetMode="External"/><Relationship Id="rId3811" Type="http://schemas.openxmlformats.org/officeDocument/2006/relationships/hyperlink" Target="http://transparencia.comitan.gob.mx/ART85/XXVII/DESARROLLO_URBANO/01339.pdf" TargetMode="External"/><Relationship Id="rId318" Type="http://schemas.openxmlformats.org/officeDocument/2006/relationships/hyperlink" Target="http://transparencia.comitan.gob.mx/ART85/XXVII/DESARROLLO_URBANO/A003005.pdf" TargetMode="External"/><Relationship Id="rId525" Type="http://schemas.openxmlformats.org/officeDocument/2006/relationships/hyperlink" Target="http://transparencia.comitan.gob.mx/ART85/XXVII/DESARROLLO_URBANO/S004297.pdf" TargetMode="External"/><Relationship Id="rId732" Type="http://schemas.openxmlformats.org/officeDocument/2006/relationships/hyperlink" Target="http://transparencia.comitan.gob.mx/ART85/XXVII/DESARROLLO_URBANO/S004623.pdf" TargetMode="External"/><Relationship Id="rId1155" Type="http://schemas.openxmlformats.org/officeDocument/2006/relationships/hyperlink" Target="http://transparencia.comitan.gob.mx/ART85/XXVII/DESARROLLO_URBANO/06520.pdf" TargetMode="External"/><Relationship Id="rId1362" Type="http://schemas.openxmlformats.org/officeDocument/2006/relationships/hyperlink" Target="http://transparencia.comitan.gob.mx/ART85/XXVII/DESARROLLO_URBANO/06630.pdf" TargetMode="External"/><Relationship Id="rId2206" Type="http://schemas.openxmlformats.org/officeDocument/2006/relationships/hyperlink" Target="http://transparencia.comitan.gob.mx/ART85/XXVII/DESARROLLO_URBANO/06322.pdf" TargetMode="External"/><Relationship Id="rId2413" Type="http://schemas.openxmlformats.org/officeDocument/2006/relationships/hyperlink" Target="http://transparencia.comitan.gob.mx/ART85/XXVII/DESARROLLO_URBANO/US0636.pdf" TargetMode="External"/><Relationship Id="rId2620" Type="http://schemas.openxmlformats.org/officeDocument/2006/relationships/hyperlink" Target="http://transparencia.comitan.gob.mx/ART85/XXVII/DESARROLLO_URBANO/OF.XXVII1_2021-2024.pdf" TargetMode="External"/><Relationship Id="rId1015" Type="http://schemas.openxmlformats.org/officeDocument/2006/relationships/hyperlink" Target="http://transparencia.comitan.gob.mx/ART85/XXVII/DESARROLLO_URBANO/06325.pdf" TargetMode="External"/><Relationship Id="rId1222" Type="http://schemas.openxmlformats.org/officeDocument/2006/relationships/hyperlink" Target="http://transparencia.comitan.gob.mx/ART85/XXVII/DESARROLLO_URBANO/06427.pdf" TargetMode="External"/><Relationship Id="rId3187" Type="http://schemas.openxmlformats.org/officeDocument/2006/relationships/hyperlink" Target="http://transparencia.comitan.gob.mx/ART85/XXVII/DESARROLLO_URBANO/05777.pdf" TargetMode="External"/><Relationship Id="rId3394" Type="http://schemas.openxmlformats.org/officeDocument/2006/relationships/hyperlink" Target="http://transparencia.comitan.gob.mx/ART85/XXVII/DESARROLLO_URBANO/OF.XXVII1_2021-2024.pdf" TargetMode="External"/><Relationship Id="rId3047" Type="http://schemas.openxmlformats.org/officeDocument/2006/relationships/hyperlink" Target="http://transparencia.comitan.gob.mx/ART85/XXVII/DESARROLLO_URBANO/S004162.pdf" TargetMode="External"/><Relationship Id="rId175" Type="http://schemas.openxmlformats.org/officeDocument/2006/relationships/hyperlink" Target="http://transparencia.comitan.gob.mx/ART85/XXVII/DESARROLLO_URBANO/06128.pdf" TargetMode="External"/><Relationship Id="rId3254" Type="http://schemas.openxmlformats.org/officeDocument/2006/relationships/hyperlink" Target="http://transparencia.comitan.gob.mx/ART85/XXVII/DESARROLLO_URBANO/05955.pdf" TargetMode="External"/><Relationship Id="rId3461" Type="http://schemas.openxmlformats.org/officeDocument/2006/relationships/hyperlink" Target="http://transparencia.comitan.gob.mx/ART85/XXVII/DESARROLLO_URBANO/L000246.pdf" TargetMode="External"/><Relationship Id="rId382" Type="http://schemas.openxmlformats.org/officeDocument/2006/relationships/hyperlink" Target="http://transparencia.comitan.gob.mx/ART85/XXVII/DESARROLLO_URBANO/A003066.pdf" TargetMode="External"/><Relationship Id="rId2063" Type="http://schemas.openxmlformats.org/officeDocument/2006/relationships/hyperlink" Target="http://transparencia.comitan.gob.mx/ART85/XXVII/DESARROLLO_URBANO/OF.XXVII1_2021-2024.pdf" TargetMode="External"/><Relationship Id="rId2270" Type="http://schemas.openxmlformats.org/officeDocument/2006/relationships/hyperlink" Target="http://transparencia.comitan.gob.mx/ART85/XXVII/DESARROLLO_URBANO/OF.XXVII1_2021-2024.pdf" TargetMode="External"/><Relationship Id="rId3114" Type="http://schemas.openxmlformats.org/officeDocument/2006/relationships/hyperlink" Target="http://transparencia.comitan.gob.mx/ART85/XXVII/DESARROLLO_URBANO/S004513.pdf" TargetMode="External"/><Relationship Id="rId3321" Type="http://schemas.openxmlformats.org/officeDocument/2006/relationships/hyperlink" Target="http://transparencia.comitan.gob.mx/ART85/XXVII/DESARROLLO_URBANO/CAF0014.pdf" TargetMode="External"/><Relationship Id="rId242" Type="http://schemas.openxmlformats.org/officeDocument/2006/relationships/hyperlink" Target="http://transparencia.comitan.gob.mx/ART85/XXVII/DESARROLLO_URBANO/OF.XXVII1_2021-2024.pdf" TargetMode="External"/><Relationship Id="rId2130" Type="http://schemas.openxmlformats.org/officeDocument/2006/relationships/hyperlink" Target="http://transparencia.comitan.gob.mx/ART85/XXVII/DESARROLLO_URBANO/OF.XXVII1_2021-2024.pdf" TargetMode="External"/><Relationship Id="rId102" Type="http://schemas.openxmlformats.org/officeDocument/2006/relationships/hyperlink" Target="http://transparencia.comitan.gob.mx/ART85/XXVII/DESARROLLO_URBANO/06496.pdf" TargetMode="External"/><Relationship Id="rId1689" Type="http://schemas.openxmlformats.org/officeDocument/2006/relationships/hyperlink" Target="http://transparencia.comitan.gob.mx/ART85/XXVII/DESARROLLO_URBANO/OF.XXVII1_2021-2024.pdf" TargetMode="External"/><Relationship Id="rId1896" Type="http://schemas.openxmlformats.org/officeDocument/2006/relationships/hyperlink" Target="http://transparencia.comitan.gob.mx/ART85/XXVII/DESARROLLO_URBANO/OF.XXVII1_2021-2024.pdf" TargetMode="External"/><Relationship Id="rId2947" Type="http://schemas.openxmlformats.org/officeDocument/2006/relationships/hyperlink" Target="http://transparencia.comitan.gob.mx/ART85/XXVII/DESARROLLO_URBANO/S004035.pdf" TargetMode="External"/><Relationship Id="rId919" Type="http://schemas.openxmlformats.org/officeDocument/2006/relationships/hyperlink" Target="http://transparencia.comitan.gob.mx/ART85/XXVII/DESARROLLO_URBANO/06065.pdf" TargetMode="External"/><Relationship Id="rId1549" Type="http://schemas.openxmlformats.org/officeDocument/2006/relationships/hyperlink" Target="http://transparencia.comitan.gob.mx/ART85/XXVII/DESARROLLO_URBANO/OF.XXVII1_2021-2024.pdf" TargetMode="External"/><Relationship Id="rId1756" Type="http://schemas.openxmlformats.org/officeDocument/2006/relationships/hyperlink" Target="http://transparencia.comitan.gob.mx/ART85/XXVII/DESARROLLO_URBANO/OF.XXVII1_2021-2024.pdf" TargetMode="External"/><Relationship Id="rId1963" Type="http://schemas.openxmlformats.org/officeDocument/2006/relationships/hyperlink" Target="http://transparencia.comitan.gob.mx/ART85/XXVII/DESARROLLO_URBANO/OF.XXVII1_2021-2024.pdf" TargetMode="External"/><Relationship Id="rId2807" Type="http://schemas.openxmlformats.org/officeDocument/2006/relationships/hyperlink" Target="http://transparencia.comitan.gob.mx/ART85/XXVII/DESARROLLO_URBANO/OFICIO_XXVII_2022.pdf" TargetMode="External"/><Relationship Id="rId48" Type="http://schemas.openxmlformats.org/officeDocument/2006/relationships/hyperlink" Target="http://transparencia.comitan.gob.mx/ART85/XXVII/DESARROLLO_URBANO/06438.pdf" TargetMode="External"/><Relationship Id="rId1409" Type="http://schemas.openxmlformats.org/officeDocument/2006/relationships/hyperlink" Target="http://transparencia.comitan.gob.mx/ART85/XXVII/DESARROLLO_URBANO/06102.pdf" TargetMode="External"/><Relationship Id="rId1616" Type="http://schemas.openxmlformats.org/officeDocument/2006/relationships/hyperlink" Target="http://transparencia.comitan.gob.mx/ART85/XXVII/DESARROLLO_URBANO/OF.XXVII1_2021-2024.pdf" TargetMode="External"/><Relationship Id="rId1823" Type="http://schemas.openxmlformats.org/officeDocument/2006/relationships/hyperlink" Target="http://transparencia.comitan.gob.mx/ART85/XXVII/DESARROLLO_URBANO/OF.XXVII1_2021-2024.pdf" TargetMode="External"/><Relationship Id="rId3788" Type="http://schemas.openxmlformats.org/officeDocument/2006/relationships/hyperlink" Target="http://transparencia.comitan.gob.mx/ART85/XXVII/DESARROLLO_URBANO/06619.pdf" TargetMode="External"/><Relationship Id="rId2597" Type="http://schemas.openxmlformats.org/officeDocument/2006/relationships/hyperlink" Target="http://transparencia.comitan.gob.mx/ART85/XXVII/DESARROLLO_URBANO/OF.XXVII1_2021-2024.pdf" TargetMode="External"/><Relationship Id="rId3648" Type="http://schemas.openxmlformats.org/officeDocument/2006/relationships/hyperlink" Target="http://transparencia.comitan.gob.mx/ART85/XXVII/DESARROLLO_URBANO/06592.pdf" TargetMode="External"/><Relationship Id="rId3855" Type="http://schemas.openxmlformats.org/officeDocument/2006/relationships/hyperlink" Target="http://transparencia.comitan.gob.mx/ART85/XXVII/DESARROLLO_URBANO/05825.pdf" TargetMode="External"/><Relationship Id="rId569" Type="http://schemas.openxmlformats.org/officeDocument/2006/relationships/hyperlink" Target="http://transparencia.comitan.gob.mx/ART85/XXVII/DESARROLLO_URBANO/S004059.pdf" TargetMode="External"/><Relationship Id="rId776" Type="http://schemas.openxmlformats.org/officeDocument/2006/relationships/hyperlink" Target="http://transparencia.comitan.gob.mx/ART85/XXVII/DESARROLLO_URBANO/S004632.pdf" TargetMode="External"/><Relationship Id="rId983" Type="http://schemas.openxmlformats.org/officeDocument/2006/relationships/hyperlink" Target="http://transparencia.comitan.gob.mx/ART85/XXVII/DESARROLLO_URBANO/05843.pdf" TargetMode="External"/><Relationship Id="rId1199" Type="http://schemas.openxmlformats.org/officeDocument/2006/relationships/hyperlink" Target="http://transparencia.comitan.gob.mx/ART85/XXVII/DESARROLLO_URBANO/26630.pdf" TargetMode="External"/><Relationship Id="rId2457" Type="http://schemas.openxmlformats.org/officeDocument/2006/relationships/hyperlink" Target="http://transparencia.comitan.gob.mx/ART85/XXVII/DESARROLLO_URBANO/06224.pdf" TargetMode="External"/><Relationship Id="rId2664" Type="http://schemas.openxmlformats.org/officeDocument/2006/relationships/hyperlink" Target="http://transparencia.comitan.gob.mx/ART85/XXVII/DESARROLLO_URBANO/OF.XXVII1_2021-2024.pdf" TargetMode="External"/><Relationship Id="rId3508" Type="http://schemas.openxmlformats.org/officeDocument/2006/relationships/hyperlink" Target="http://transparencia.comitan.gob.mx/ART85/XXVII/DESARROLLO_URBANO/OF.XXVII1_2021-2024.pdf" TargetMode="External"/><Relationship Id="rId429" Type="http://schemas.openxmlformats.org/officeDocument/2006/relationships/hyperlink" Target="http://transparencia.comitan.gob.mx/ART85/XXVII/DESARROLLO_URBANO/A002409.pdf" TargetMode="External"/><Relationship Id="rId636" Type="http://schemas.openxmlformats.org/officeDocument/2006/relationships/hyperlink" Target="http://transparencia.comitan.gob.mx/ART85/XXVII/DESARROLLO_URBANO/S004415.pdf" TargetMode="External"/><Relationship Id="rId1059" Type="http://schemas.openxmlformats.org/officeDocument/2006/relationships/hyperlink" Target="http://transparencia.comitan.gob.mx/ART85/XXVII/DESARROLLO_URBANO/05808.pdf" TargetMode="External"/><Relationship Id="rId1266" Type="http://schemas.openxmlformats.org/officeDocument/2006/relationships/hyperlink" Target="http://transparencia.comitan.gob.mx/ART85/XXVII/DESARROLLO_URBANO/06386.pdf" TargetMode="External"/><Relationship Id="rId1473" Type="http://schemas.openxmlformats.org/officeDocument/2006/relationships/hyperlink" Target="http://transparencia.comitan.gob.mx/ART85/XXVII/DESARROLLO_URBANO/06249.pdf" TargetMode="External"/><Relationship Id="rId2317" Type="http://schemas.openxmlformats.org/officeDocument/2006/relationships/hyperlink" Target="http://transparencia.comitan.gob.mx/ART85/XXVII/DESARROLLO_URBANO/OF.XXVII1_2021-2024.pdf" TargetMode="External"/><Relationship Id="rId2871" Type="http://schemas.openxmlformats.org/officeDocument/2006/relationships/hyperlink" Target="http://transparencia.comitan.gob.mx/ART85/XXVII/DESARROLLO_URBANO/OF.XXVII1_2021-2024.pdf" TargetMode="External"/><Relationship Id="rId3715" Type="http://schemas.openxmlformats.org/officeDocument/2006/relationships/hyperlink" Target="http://transparencia.comitan.gob.mx/ART85/XXVII/DESARROLLO_URBANO/OFICIO_XXVII_2022.pdf" TargetMode="External"/><Relationship Id="rId3922" Type="http://schemas.openxmlformats.org/officeDocument/2006/relationships/hyperlink" Target="http://transparencia.comitan.gob.mx/ART85/XXVII/DESARROLLO_URBANO/OFICIO_XXVII_2022.pdf" TargetMode="External"/><Relationship Id="rId843" Type="http://schemas.openxmlformats.org/officeDocument/2006/relationships/hyperlink" Target="http://transparencia.comitan.gob.mx/ART85/XXVII/DESARROLLO_URBANO/S004583.pdf" TargetMode="External"/><Relationship Id="rId1126" Type="http://schemas.openxmlformats.org/officeDocument/2006/relationships/hyperlink" Target="http://transparencia.comitan.gob.mx/ART85/XXVII/DESARROLLO_URBANO/06004.pdf" TargetMode="External"/><Relationship Id="rId1680" Type="http://schemas.openxmlformats.org/officeDocument/2006/relationships/hyperlink" Target="http://transparencia.comitan.gob.mx/ART85/XXVII/DESARROLLO_URBANO/OF.XXVII1_2021-2024.pdf" TargetMode="External"/><Relationship Id="rId2524" Type="http://schemas.openxmlformats.org/officeDocument/2006/relationships/hyperlink" Target="http://transparencia.comitan.gob.mx/ART85/XXVII/DESARROLLO_URBANO/OFICIO_XXVII_2022.pdf" TargetMode="External"/><Relationship Id="rId2731" Type="http://schemas.openxmlformats.org/officeDocument/2006/relationships/hyperlink" Target="http://transparencia.comitan.gob.mx/ART85/XXVII/DESARROLLO_URBANO/OFICIO_XXVII_2022.pdf" TargetMode="External"/><Relationship Id="rId703" Type="http://schemas.openxmlformats.org/officeDocument/2006/relationships/hyperlink" Target="http://transparencia.comitan.gob.mx/ART85/XXVII/DESARROLLO_URBANO/S004432.pdf" TargetMode="External"/><Relationship Id="rId910" Type="http://schemas.openxmlformats.org/officeDocument/2006/relationships/hyperlink" Target="http://transparencia.comitan.gob.mx/ART85/XXVII/DESARROLLO_URBANO/05001.pdf" TargetMode="External"/><Relationship Id="rId1333" Type="http://schemas.openxmlformats.org/officeDocument/2006/relationships/hyperlink" Target="http://transparencia.comitan.gob.mx/ART85/XXVII/DESARROLLO_URBANO/06211.pdf" TargetMode="External"/><Relationship Id="rId1540" Type="http://schemas.openxmlformats.org/officeDocument/2006/relationships/hyperlink" Target="http://transparencia.comitan.gob.mx/ART85/XXVII/DESARROLLO_URBANO/OF.XXVII1_2021-2024.pdf" TargetMode="External"/><Relationship Id="rId1400" Type="http://schemas.openxmlformats.org/officeDocument/2006/relationships/hyperlink" Target="http://transparencia.comitan.gob.mx/ART85/XXVII/DESARROLLO_URBANO/06617.pdf" TargetMode="External"/><Relationship Id="rId3298" Type="http://schemas.openxmlformats.org/officeDocument/2006/relationships/hyperlink" Target="http://transparencia.comitan.gob.mx/ART85/XXVII/DESARROLLO_URBANO/OF.XXVII1_2021-2024.pdf" TargetMode="External"/><Relationship Id="rId3158" Type="http://schemas.openxmlformats.org/officeDocument/2006/relationships/hyperlink" Target="http://transparencia.comitan.gob.mx/ART85/XXVII/DESARROLLO_URBANO/OF.XXVII1_2021-2024.pdf" TargetMode="External"/><Relationship Id="rId3365" Type="http://schemas.openxmlformats.org/officeDocument/2006/relationships/hyperlink" Target="http://transparencia.comitan.gob.mx/ART85/XXVII/DESARROLLO_URBANO/US0701.pdf" TargetMode="External"/><Relationship Id="rId3572" Type="http://schemas.openxmlformats.org/officeDocument/2006/relationships/hyperlink" Target="http://transparencia.comitan.gob.mx/ART85/XXVII/DESARROLLO_URBANO/OF.XXVII1_2021-2024.pdf" TargetMode="External"/><Relationship Id="rId286" Type="http://schemas.openxmlformats.org/officeDocument/2006/relationships/hyperlink" Target="http://transparencia.comitan.gob.mx/ART85/XXVII/DESARROLLO_URBANO/A003015.pdf" TargetMode="External"/><Relationship Id="rId493" Type="http://schemas.openxmlformats.org/officeDocument/2006/relationships/hyperlink" Target="http://transparencia.comitan.gob.mx/ART85/XXVII/DESARROLLO_URBANO/S004323.pdf" TargetMode="External"/><Relationship Id="rId2174" Type="http://schemas.openxmlformats.org/officeDocument/2006/relationships/hyperlink" Target="http://transparencia.comitan.gob.mx/ART85/XXVII/DESARROLLO_URBANO/R000368.pdf" TargetMode="External"/><Relationship Id="rId2381" Type="http://schemas.openxmlformats.org/officeDocument/2006/relationships/hyperlink" Target="http://transparencia.comitan.gob.mx/ART85/XXVII/DESARROLLO_URBANO/OF.XXVII1_2021-2024.pdf" TargetMode="External"/><Relationship Id="rId3018" Type="http://schemas.openxmlformats.org/officeDocument/2006/relationships/hyperlink" Target="http://transparencia.comitan.gob.mx/ART85/XXVII/DESARROLLO_URBANO/S004331.pdf" TargetMode="External"/><Relationship Id="rId3225" Type="http://schemas.openxmlformats.org/officeDocument/2006/relationships/hyperlink" Target="http://transparencia.comitan.gob.mx/ART85/XXVII/DESARROLLO_URBANO/R000361.pdf" TargetMode="External"/><Relationship Id="rId3432" Type="http://schemas.openxmlformats.org/officeDocument/2006/relationships/hyperlink" Target="http://transparencia.comitan.gob.mx/ART85/XXVII/DESARROLLO_URBANO/OF.XXVII1_2021-2024.pdf" TargetMode="External"/><Relationship Id="rId146" Type="http://schemas.openxmlformats.org/officeDocument/2006/relationships/hyperlink" Target="http://transparencia.comitan.gob.mx/ART85/XXVII/DESARROLLO_URBANO/06360.pdf" TargetMode="External"/><Relationship Id="rId353" Type="http://schemas.openxmlformats.org/officeDocument/2006/relationships/hyperlink" Target="http://transparencia.comitan.gob.mx/ART85/XXVII/DESARROLLO_URBANO/A002420.pdf" TargetMode="External"/><Relationship Id="rId560" Type="http://schemas.openxmlformats.org/officeDocument/2006/relationships/hyperlink" Target="http://transparencia.comitan.gob.mx/ART85/XXVII/DESARROLLO_URBANO/S004069.pdf" TargetMode="External"/><Relationship Id="rId1190" Type="http://schemas.openxmlformats.org/officeDocument/2006/relationships/hyperlink" Target="http://transparencia.comitan.gob.mx/ART85/XXVII/DESARROLLO_URBANO/06281.pdf" TargetMode="External"/><Relationship Id="rId2034" Type="http://schemas.openxmlformats.org/officeDocument/2006/relationships/hyperlink" Target="http://transparencia.comitan.gob.mx/ART85/XXVII/DESARROLLO_URBANO/OF.XXVII1_2021-2024.pdf" TargetMode="External"/><Relationship Id="rId2241" Type="http://schemas.openxmlformats.org/officeDocument/2006/relationships/hyperlink" Target="http://transparencia.comitan.gob.mx/ART85/XXVII/DESARROLLO_URBANO/OFICIO_XXVII_2022.pdf" TargetMode="External"/><Relationship Id="rId213" Type="http://schemas.openxmlformats.org/officeDocument/2006/relationships/hyperlink" Target="http://transparencia.comitan.gob.mx/ART85/XXVII/DESARROLLO_URBANO/26322.pdf" TargetMode="External"/><Relationship Id="rId420" Type="http://schemas.openxmlformats.org/officeDocument/2006/relationships/hyperlink" Target="http://transparencia.comitan.gob.mx/ART85/XXVII/DESARROLLO_URBANO/A002258.pdf" TargetMode="External"/><Relationship Id="rId1050" Type="http://schemas.openxmlformats.org/officeDocument/2006/relationships/hyperlink" Target="http://transparencia.comitan.gob.mx/ART85/XXVII/DESARROLLO_URBANO/05869.pdf" TargetMode="External"/><Relationship Id="rId2101" Type="http://schemas.openxmlformats.org/officeDocument/2006/relationships/hyperlink" Target="http://transparencia.comitan.gob.mx/ART85/XXVII/DESARROLLO_URBANO/OF.XXVII1_2021-2024.pdf" TargetMode="External"/><Relationship Id="rId1867" Type="http://schemas.openxmlformats.org/officeDocument/2006/relationships/hyperlink" Target="http://transparencia.comitan.gob.mx/ART85/XXVII/DESARROLLO_URBANO/OF.XXVII1_2021-2024.pdf" TargetMode="External"/><Relationship Id="rId2918" Type="http://schemas.openxmlformats.org/officeDocument/2006/relationships/hyperlink" Target="http://transparencia.comitan.gob.mx/ART85/XXVII/DESARROLLO_URBANO/S004142.pdf" TargetMode="External"/><Relationship Id="rId1727" Type="http://schemas.openxmlformats.org/officeDocument/2006/relationships/hyperlink" Target="http://transparencia.comitan.gob.mx/ART85/XXVII/DESARROLLO_URBANO/OF.XXVII1_2021-2024.pdf" TargetMode="External"/><Relationship Id="rId1934" Type="http://schemas.openxmlformats.org/officeDocument/2006/relationships/hyperlink" Target="http://transparencia.comitan.gob.mx/ART85/XXVII/DESARROLLO_URBANO/OF.XXVII1_2021-2024.pdf" TargetMode="External"/><Relationship Id="rId3082" Type="http://schemas.openxmlformats.org/officeDocument/2006/relationships/hyperlink" Target="http://transparencia.comitan.gob.mx/ART85/XXVII/DESARROLLO_URBANO/S004207.pdf" TargetMode="External"/><Relationship Id="rId19" Type="http://schemas.openxmlformats.org/officeDocument/2006/relationships/hyperlink" Target="http://transparencia.comitan.gob.mx/ART85/XXVII/DESARROLLO_URBANO/06011.pdf" TargetMode="External"/><Relationship Id="rId3899" Type="http://schemas.openxmlformats.org/officeDocument/2006/relationships/hyperlink" Target="http://transparencia.comitan.gob.mx/ART85/XXVII/DESARROLLO_URBANO/OF.XXVII1_2021-2024.pdf" TargetMode="External"/><Relationship Id="rId3759" Type="http://schemas.openxmlformats.org/officeDocument/2006/relationships/hyperlink" Target="http://transparencia.comitan.gob.mx/ART85/XXVII/DESARROLLO_URBANO/A003116.pdf" TargetMode="External"/><Relationship Id="rId3" Type="http://schemas.openxmlformats.org/officeDocument/2006/relationships/hyperlink" Target="http://transparencia.comitan.gob.mx/ART85/XXVII/DESARROLLO_URBANO/05830.pdf" TargetMode="External"/><Relationship Id="rId887" Type="http://schemas.openxmlformats.org/officeDocument/2006/relationships/hyperlink" Target="http://transparencia.comitan.gob.mx/ART85/XXVII/DESARROLLO_URBANO/C000930.pdf" TargetMode="External"/><Relationship Id="rId2568" Type="http://schemas.openxmlformats.org/officeDocument/2006/relationships/hyperlink" Target="http://transparencia.comitan.gob.mx/ART85/XXVII/DESARROLLO_URBANO/OFICIO_XXVII_2022.pdf" TargetMode="External"/><Relationship Id="rId2775" Type="http://schemas.openxmlformats.org/officeDocument/2006/relationships/hyperlink" Target="http://transparencia.comitan.gob.mx/ART85/XXVII/DESARROLLO_URBANO/26652.pdf" TargetMode="External"/><Relationship Id="rId2982" Type="http://schemas.openxmlformats.org/officeDocument/2006/relationships/hyperlink" Target="http://transparencia.comitan.gob.mx/ART85/XXVII/DESARROLLO_URBANO/A002597.pdf" TargetMode="External"/><Relationship Id="rId3619" Type="http://schemas.openxmlformats.org/officeDocument/2006/relationships/hyperlink" Target="http://transparencia.comitan.gob.mx/ART85/XXVII/DESARROLLO_URBANO/A003139.pdf" TargetMode="External"/><Relationship Id="rId3826" Type="http://schemas.openxmlformats.org/officeDocument/2006/relationships/hyperlink" Target="http://transparencia.comitan.gob.mx/ART85/XXVII/DESARROLLO_URBANO/05888.pdf" TargetMode="External"/><Relationship Id="rId747" Type="http://schemas.openxmlformats.org/officeDocument/2006/relationships/hyperlink" Target="http://transparencia.comitan.gob.mx/ART85/XXVII/DESARROLLO_URBANO/S004640.pdf" TargetMode="External"/><Relationship Id="rId954" Type="http://schemas.openxmlformats.org/officeDocument/2006/relationships/hyperlink" Target="http://transparencia.comitan.gob.mx/ART85/XXVII/DESARROLLO_URBANO/06181.pdf" TargetMode="External"/><Relationship Id="rId1377" Type="http://schemas.openxmlformats.org/officeDocument/2006/relationships/hyperlink" Target="http://transparencia.comitan.gob.mx/ART85/XXVII/DESARROLLO_URBANO/06577.pdf" TargetMode="External"/><Relationship Id="rId1584" Type="http://schemas.openxmlformats.org/officeDocument/2006/relationships/hyperlink" Target="http://transparencia.comitan.gob.mx/ART85/XXVII/DESARROLLO_URBANO/OF.XXVII1_2021-2024.pdf" TargetMode="External"/><Relationship Id="rId1791" Type="http://schemas.openxmlformats.org/officeDocument/2006/relationships/hyperlink" Target="http://transparencia.comitan.gob.mx/ART85/XXVII/DESARROLLO_URBANO/OF.XXVII1_2021-2024.pdf" TargetMode="External"/><Relationship Id="rId2428" Type="http://schemas.openxmlformats.org/officeDocument/2006/relationships/hyperlink" Target="http://transparencia.comitan.gob.mx/ART85/XXVII/DESARROLLO_URBANO/US0631.pdf" TargetMode="External"/><Relationship Id="rId2635" Type="http://schemas.openxmlformats.org/officeDocument/2006/relationships/hyperlink" Target="http://transparencia.comitan.gob.mx/ART85/XXVII/DESARROLLO_URBANO/OF.XXVII1_2021-2024.pdf" TargetMode="External"/><Relationship Id="rId2842" Type="http://schemas.openxmlformats.org/officeDocument/2006/relationships/hyperlink" Target="http://transparencia.comitan.gob.mx/ART85/XXVII/DESARROLLO_URBANO/OF.XXVII1_2021-2024.pdf" TargetMode="External"/><Relationship Id="rId83" Type="http://schemas.openxmlformats.org/officeDocument/2006/relationships/hyperlink" Target="http://transparencia.comitan.gob.mx/ART85/XXVII/DESARROLLO_URBANO/06278.pdf" TargetMode="External"/><Relationship Id="rId607" Type="http://schemas.openxmlformats.org/officeDocument/2006/relationships/hyperlink" Target="http://transparencia.comitan.gob.mx/ART85/XXVII/DESARROLLO_URBANO/S004226.pdf" TargetMode="External"/><Relationship Id="rId814" Type="http://schemas.openxmlformats.org/officeDocument/2006/relationships/hyperlink" Target="http://transparencia.comitan.gob.mx/ART85/XXVII/DESARROLLO_URBANO/S004613.pdf" TargetMode="External"/><Relationship Id="rId1237" Type="http://schemas.openxmlformats.org/officeDocument/2006/relationships/hyperlink" Target="http://transparencia.comitan.gob.mx/ART85/XXVII/DESARROLLO_URBANO/06597.pdf" TargetMode="External"/><Relationship Id="rId1444" Type="http://schemas.openxmlformats.org/officeDocument/2006/relationships/hyperlink" Target="http://transparencia.comitan.gob.mx/ART85/XXVII/DESARROLLO_URBANO/06530.pdf" TargetMode="External"/><Relationship Id="rId1651" Type="http://schemas.openxmlformats.org/officeDocument/2006/relationships/hyperlink" Target="http://transparencia.comitan.gob.mx/ART85/XXVII/DESARROLLO_URBANO/OF.XXVII1_2021-2024.pdf" TargetMode="External"/><Relationship Id="rId2702" Type="http://schemas.openxmlformats.org/officeDocument/2006/relationships/hyperlink" Target="http://transparencia.comitan.gob.mx/ART85/XXVII/DESARROLLO_URBANO/OFICIO_XXVII_2022.pdf" TargetMode="External"/><Relationship Id="rId1304" Type="http://schemas.openxmlformats.org/officeDocument/2006/relationships/hyperlink" Target="http://transparencia.comitan.gob.mx/ART85/XXVII/DESARROLLO_URBANO/06557.pdf" TargetMode="External"/><Relationship Id="rId1511" Type="http://schemas.openxmlformats.org/officeDocument/2006/relationships/hyperlink" Target="http://transparencia.comitan.gob.mx/ART85/XXVII/DESARROLLO_URBANO/05818.pdf" TargetMode="External"/><Relationship Id="rId3269" Type="http://schemas.openxmlformats.org/officeDocument/2006/relationships/hyperlink" Target="http://transparencia.comitan.gob.mx/ART85/XXVII/DESARROLLO_URBANO/C000946.pdf" TargetMode="External"/><Relationship Id="rId3476" Type="http://schemas.openxmlformats.org/officeDocument/2006/relationships/hyperlink" Target="http://transparencia.comitan.gob.mx/ART85/XXVII/DESARROLLO_URBANO/OF.XXVII1_2021-2024.pdf" TargetMode="External"/><Relationship Id="rId3683" Type="http://schemas.openxmlformats.org/officeDocument/2006/relationships/hyperlink" Target="http://transparencia.comitan.gob.mx/ART85/XXVII/DESARROLLO_URBANO/06627.pdf" TargetMode="External"/><Relationship Id="rId10" Type="http://schemas.openxmlformats.org/officeDocument/2006/relationships/hyperlink" Target="http://transparencia.comitan.gob.mx/ART85/XXVII/DESARROLLO_URBANO/06467.pdf" TargetMode="External"/><Relationship Id="rId397" Type="http://schemas.openxmlformats.org/officeDocument/2006/relationships/hyperlink" Target="http://transparencia.comitan.gob.mx/ART85/XXVII/DESARROLLO_URBANO/A003075.pdf" TargetMode="External"/><Relationship Id="rId2078" Type="http://schemas.openxmlformats.org/officeDocument/2006/relationships/hyperlink" Target="http://transparencia.comitan.gob.mx/ART85/XXVII/DESARROLLO_URBANO/OF.XXVII1_2021-2024.pdf" TargetMode="External"/><Relationship Id="rId2285" Type="http://schemas.openxmlformats.org/officeDocument/2006/relationships/hyperlink" Target="http://transparencia.comitan.gob.mx/ART85/XXVII/DESARROLLO_URBANO/OF.XXVII1_2021-2024.pdf" TargetMode="External"/><Relationship Id="rId2492" Type="http://schemas.openxmlformats.org/officeDocument/2006/relationships/hyperlink" Target="http://transparencia.comitan.gob.mx/ART85/XXVII/DESARROLLO_URBANO/26392.pdf" TargetMode="External"/><Relationship Id="rId3129" Type="http://schemas.openxmlformats.org/officeDocument/2006/relationships/hyperlink" Target="http://transparencia.comitan.gob.mx/ART85/XXVII/DESARROLLO_URBANO/S004501.pdf" TargetMode="External"/><Relationship Id="rId3336" Type="http://schemas.openxmlformats.org/officeDocument/2006/relationships/hyperlink" Target="http://transparencia.comitan.gob.mx/ART85/XXVII/DESARROLLO_URBANO/R000387.pdf" TargetMode="External"/><Relationship Id="rId3890" Type="http://schemas.openxmlformats.org/officeDocument/2006/relationships/hyperlink" Target="http://transparencia.comitan.gob.mx/ART85/XXVII/DESARROLLO_URBANO/PA000173.pdf" TargetMode="External"/><Relationship Id="rId257" Type="http://schemas.openxmlformats.org/officeDocument/2006/relationships/hyperlink" Target="http://transparencia.comitan.gob.mx/ART85/XXVII/DESARROLLO_URBANO/A002563.pdf" TargetMode="External"/><Relationship Id="rId464" Type="http://schemas.openxmlformats.org/officeDocument/2006/relationships/hyperlink" Target="http://transparencia.comitan.gob.mx/ART85/XXVII/DESARROLLO_URBANO/S004020.pdf" TargetMode="External"/><Relationship Id="rId1094" Type="http://schemas.openxmlformats.org/officeDocument/2006/relationships/hyperlink" Target="http://transparencia.comitan.gob.mx/ART85/XXVII/DESARROLLO_URBANO/04079.pdf" TargetMode="External"/><Relationship Id="rId2145" Type="http://schemas.openxmlformats.org/officeDocument/2006/relationships/hyperlink" Target="http://transparencia.comitan.gob.mx/ART85/XXVII/DESARROLLO_URBANO/OF.XXVII1_2021-2024.pdf" TargetMode="External"/><Relationship Id="rId3543" Type="http://schemas.openxmlformats.org/officeDocument/2006/relationships/hyperlink" Target="http://transparencia.comitan.gob.mx/ART85/XXVII/DESARROLLO_URBANO/02536.pdf" TargetMode="External"/><Relationship Id="rId3750" Type="http://schemas.openxmlformats.org/officeDocument/2006/relationships/hyperlink" Target="http://transparencia.comitan.gob.mx/ART85/XXVII/DESARROLLO_URBANO/OFICIO_XXVII_2022.pdf" TargetMode="External"/><Relationship Id="rId117" Type="http://schemas.openxmlformats.org/officeDocument/2006/relationships/hyperlink" Target="http://transparencia.comitan.gob.mx/ART85/XXVII/DESARROLLO_URBANO/05947.pdf" TargetMode="External"/><Relationship Id="rId671" Type="http://schemas.openxmlformats.org/officeDocument/2006/relationships/hyperlink" Target="http://transparencia.comitan.gob.mx/ART85/XXVII/DESARROLLO_URBANO/S004552.pdf" TargetMode="External"/><Relationship Id="rId2352" Type="http://schemas.openxmlformats.org/officeDocument/2006/relationships/hyperlink" Target="http://transparencia.comitan.gob.mx/ART85/XXVII/DESARROLLO_URBANO/06468.pdf" TargetMode="External"/><Relationship Id="rId3403" Type="http://schemas.openxmlformats.org/officeDocument/2006/relationships/hyperlink" Target="http://transparencia.comitan.gob.mx/ART85/XXVII/DESARROLLO_URBANO/OF.XXVII1_2021-2024.pdf" TargetMode="External"/><Relationship Id="rId3610" Type="http://schemas.openxmlformats.org/officeDocument/2006/relationships/hyperlink" Target="http://transparencia.comitan.gob.mx/ART85/XXVII/DESARROLLO_URBANO/OFICIO_XXVII_2022.pdf" TargetMode="External"/><Relationship Id="rId324" Type="http://schemas.openxmlformats.org/officeDocument/2006/relationships/hyperlink" Target="http://transparencia.comitan.gob.mx/ART85/XXVII/DESARROLLO_URBANO/A002278.pdf" TargetMode="External"/><Relationship Id="rId531" Type="http://schemas.openxmlformats.org/officeDocument/2006/relationships/hyperlink" Target="http://transparencia.comitan.gob.mx/ART85/XXVII/DESARROLLO_URBANO/S004277.pdf" TargetMode="External"/><Relationship Id="rId1161" Type="http://schemas.openxmlformats.org/officeDocument/2006/relationships/hyperlink" Target="http://transparencia.comitan.gob.mx/ART85/XXVII/DESARROLLO_URBANO/06283.pdf" TargetMode="External"/><Relationship Id="rId2005" Type="http://schemas.openxmlformats.org/officeDocument/2006/relationships/hyperlink" Target="http://transparencia.comitan.gob.mx/ART85/XXVII/DESARROLLO_URBANO/OF.XXVII1_2021-2024.pdf" TargetMode="External"/><Relationship Id="rId2212" Type="http://schemas.openxmlformats.org/officeDocument/2006/relationships/hyperlink" Target="http://transparencia.comitan.gob.mx/ART85/XXVII/DESARROLLO_URBANO/05826.pdf" TargetMode="External"/><Relationship Id="rId1021" Type="http://schemas.openxmlformats.org/officeDocument/2006/relationships/hyperlink" Target="http://transparencia.comitan.gob.mx/ART85/XXVII/DESARROLLO_URBANO/05884.pdf" TargetMode="External"/><Relationship Id="rId1978" Type="http://schemas.openxmlformats.org/officeDocument/2006/relationships/hyperlink" Target="http://transparencia.comitan.gob.mx/ART85/XXVII/DESARROLLO_URBANO/OF.XXVII1_2021-2024.pdf" TargetMode="External"/><Relationship Id="rId3193" Type="http://schemas.openxmlformats.org/officeDocument/2006/relationships/hyperlink" Target="http://transparencia.comitan.gob.mx/ART85/XXVII/DESARROLLO_URBANO/PA000157.pdf" TargetMode="External"/><Relationship Id="rId1838" Type="http://schemas.openxmlformats.org/officeDocument/2006/relationships/hyperlink" Target="http://transparencia.comitan.gob.mx/ART85/XXVII/DESARROLLO_URBANO/OF.XXVII1_2021-2024.pdf" TargetMode="External"/><Relationship Id="rId3053" Type="http://schemas.openxmlformats.org/officeDocument/2006/relationships/hyperlink" Target="http://transparencia.comitan.gob.mx/ART85/XXVII/DESARROLLO_URBANO/S004173.pdf" TargetMode="External"/><Relationship Id="rId3260" Type="http://schemas.openxmlformats.org/officeDocument/2006/relationships/hyperlink" Target="http://transparencia.comitan.gob.mx/ART85/XXVII/DESARROLLO_URBANO/A002270.pdf" TargetMode="External"/><Relationship Id="rId181" Type="http://schemas.openxmlformats.org/officeDocument/2006/relationships/hyperlink" Target="http://transparencia.comitan.gob.mx/ART85/XXVII/DESARROLLO_URBANO/06448.pdf" TargetMode="External"/><Relationship Id="rId1905" Type="http://schemas.openxmlformats.org/officeDocument/2006/relationships/hyperlink" Target="http://transparencia.comitan.gob.mx/ART85/XXVII/DESARROLLO_URBANO/OF.XXVII1_2021-2024.pdf" TargetMode="External"/><Relationship Id="rId3120" Type="http://schemas.openxmlformats.org/officeDocument/2006/relationships/hyperlink" Target="http://transparencia.comitan.gob.mx/ART85/XXVII/DESARROLLO_URBANO/S004392.pdf" TargetMode="External"/><Relationship Id="rId998" Type="http://schemas.openxmlformats.org/officeDocument/2006/relationships/hyperlink" Target="http://transparencia.comitan.gob.mx/ART85/XXVII/DESARROLLO_URBANO/06096.pdf" TargetMode="External"/><Relationship Id="rId2679" Type="http://schemas.openxmlformats.org/officeDocument/2006/relationships/hyperlink" Target="http://transparencia.comitan.gob.mx/ART85/XXVII/DESARROLLO_URBANO/OF.XXVII1_2021-2024.pdf" TargetMode="External"/><Relationship Id="rId2886" Type="http://schemas.openxmlformats.org/officeDocument/2006/relationships/hyperlink" Target="http://transparencia.comitan.gob.mx/ART85/XXVII/DESARROLLO_URBANO/OF.XXVII1_2021-2024.pdf" TargetMode="External"/><Relationship Id="rId3937" Type="http://schemas.openxmlformats.org/officeDocument/2006/relationships/hyperlink" Target="http://transparencia.comitan.gob.mx/ART85/XXVII/DESARROLLO_URBANO/OFICIO_XXVII_2022.pdf" TargetMode="External"/><Relationship Id="rId858" Type="http://schemas.openxmlformats.org/officeDocument/2006/relationships/hyperlink" Target="http://transparencia.comitan.gob.mx/ART85/XXVII/DESARROLLO_URBANO/C000955.pdf" TargetMode="External"/><Relationship Id="rId1488" Type="http://schemas.openxmlformats.org/officeDocument/2006/relationships/hyperlink" Target="http://transparencia.comitan.gob.mx/ART85/XXVII/DESARROLLO_URBANO/06227.pdf" TargetMode="External"/><Relationship Id="rId1695" Type="http://schemas.openxmlformats.org/officeDocument/2006/relationships/hyperlink" Target="http://transparencia.comitan.gob.mx/ART85/XXVII/DESARROLLO_URBANO/OF.XXVII1_2021-2024.pdf" TargetMode="External"/><Relationship Id="rId2539" Type="http://schemas.openxmlformats.org/officeDocument/2006/relationships/hyperlink" Target="http://transparencia.comitan.gob.mx/ART85/XXVII/DESARROLLO_URBANO/OFICIO_XXVII_2022.pdf" TargetMode="External"/><Relationship Id="rId2746" Type="http://schemas.openxmlformats.org/officeDocument/2006/relationships/hyperlink" Target="http://transparencia.comitan.gob.mx/ART85/XXVII/DESARROLLO_URBANO/OF.XXVII1_2021-2024.pdf" TargetMode="External"/><Relationship Id="rId2953" Type="http://schemas.openxmlformats.org/officeDocument/2006/relationships/hyperlink" Target="http://transparencia.comitan.gob.mx/ART85/XXVII/DESARROLLO_URBANO/S004083.pdf" TargetMode="External"/><Relationship Id="rId718" Type="http://schemas.openxmlformats.org/officeDocument/2006/relationships/hyperlink" Target="http://transparencia.comitan.gob.mx/ART85/XXVII/DESARROLLO_URBANO/S004678.pdf" TargetMode="External"/><Relationship Id="rId925" Type="http://schemas.openxmlformats.org/officeDocument/2006/relationships/hyperlink" Target="http://transparencia.comitan.gob.mx/ART85/XXVII/DESARROLLO_URBANO/05885.pdf" TargetMode="External"/><Relationship Id="rId1348" Type="http://schemas.openxmlformats.org/officeDocument/2006/relationships/hyperlink" Target="http://transparencia.comitan.gob.mx/ART85/XXVII/DESARROLLO_URBANO/05853.pdf" TargetMode="External"/><Relationship Id="rId1555" Type="http://schemas.openxmlformats.org/officeDocument/2006/relationships/hyperlink" Target="http://transparencia.comitan.gob.mx/ART85/XXVII/DESARROLLO_URBANO/OF.XXVII1_2021-2024.pdf" TargetMode="External"/><Relationship Id="rId1762" Type="http://schemas.openxmlformats.org/officeDocument/2006/relationships/hyperlink" Target="http://transparencia.comitan.gob.mx/ART85/XXVII/DESARROLLO_URBANO/OF.XXVII1_2021-2024.pdf" TargetMode="External"/><Relationship Id="rId2606" Type="http://schemas.openxmlformats.org/officeDocument/2006/relationships/hyperlink" Target="http://transparencia.comitan.gob.mx/ART85/XXVII/DESARROLLO_URBANO/OF.XXVII1_2021-2024.pdf" TargetMode="External"/><Relationship Id="rId1208" Type="http://schemas.openxmlformats.org/officeDocument/2006/relationships/hyperlink" Target="http://transparencia.comitan.gob.mx/ART85/XXVII/DESARROLLO_URBANO/06489.pdf" TargetMode="External"/><Relationship Id="rId1415" Type="http://schemas.openxmlformats.org/officeDocument/2006/relationships/hyperlink" Target="http://transparencia.comitan.gob.mx/ART85/XXVII/DESARROLLO_URBANO/06099.pdf" TargetMode="External"/><Relationship Id="rId2813" Type="http://schemas.openxmlformats.org/officeDocument/2006/relationships/hyperlink" Target="http://transparencia.comitan.gob.mx/ART85/XXVII/DESARROLLO_URBANO/OF.XXVII1_2021-2024.pdf" TargetMode="External"/><Relationship Id="rId54" Type="http://schemas.openxmlformats.org/officeDocument/2006/relationships/hyperlink" Target="http://transparencia.comitan.gob.mx/ART85/XXVII/DESARROLLO_URBANO/06141.pdf" TargetMode="External"/><Relationship Id="rId1622" Type="http://schemas.openxmlformats.org/officeDocument/2006/relationships/hyperlink" Target="http://transparencia.comitan.gob.mx/ART85/XXVII/DESARROLLO_URBANO/OF.XXVII1_2021-2024.pdf" TargetMode="External"/><Relationship Id="rId2189" Type="http://schemas.openxmlformats.org/officeDocument/2006/relationships/hyperlink" Target="http://transparencia.comitan.gob.mx/ART85/XXVII/DESARROLLO_URBANO/R000349.pdf" TargetMode="External"/><Relationship Id="rId3587" Type="http://schemas.openxmlformats.org/officeDocument/2006/relationships/hyperlink" Target="http://transparencia.comitan.gob.mx/ART85/XXVII/DESARROLLO_URBANO/OF.XXVII1_2021-2024.pdf" TargetMode="External"/><Relationship Id="rId3794" Type="http://schemas.openxmlformats.org/officeDocument/2006/relationships/hyperlink" Target="http://transparencia.comitan.gob.mx/ART85/XXVII/DESARROLLO_URBANO/A003123.pdf" TargetMode="External"/><Relationship Id="rId2396" Type="http://schemas.openxmlformats.org/officeDocument/2006/relationships/hyperlink" Target="http://transparencia.comitan.gob.mx/ART85/XXVII/DESARROLLO_URBANO/OF.XXVII1_2021-2024.pdf" TargetMode="External"/><Relationship Id="rId3447" Type="http://schemas.openxmlformats.org/officeDocument/2006/relationships/hyperlink" Target="http://transparencia.comitan.gob.mx/ART85/XXVII/DESARROLLO_URBANO/OF.XXVII1_2021-2024.pdf" TargetMode="External"/><Relationship Id="rId3654" Type="http://schemas.openxmlformats.org/officeDocument/2006/relationships/hyperlink" Target="http://transparencia.comitan.gob.mx/ART85/XXVII/DESARROLLO_URBANO/A003144.pdf" TargetMode="External"/><Relationship Id="rId3861" Type="http://schemas.openxmlformats.org/officeDocument/2006/relationships/hyperlink" Target="http://transparencia.comitan.gob.mx/ART85/XXVII/DESARROLLO_URBANO/05868.pdf" TargetMode="External"/><Relationship Id="rId368" Type="http://schemas.openxmlformats.org/officeDocument/2006/relationships/hyperlink" Target="http://transparencia.comitan.gob.mx/ART85/XXVII/DESARROLLO_URBANO/A003175.pdf" TargetMode="External"/><Relationship Id="rId575" Type="http://schemas.openxmlformats.org/officeDocument/2006/relationships/hyperlink" Target="http://transparencia.comitan.gob.mx/ART85/XXVII/DESARROLLO_URBANO/S004165.pdf" TargetMode="External"/><Relationship Id="rId782" Type="http://schemas.openxmlformats.org/officeDocument/2006/relationships/hyperlink" Target="http://transparencia.comitan.gob.mx/ART85/XXVII/DESARROLLO_URBANO/S004630.pdf" TargetMode="External"/><Relationship Id="rId2049" Type="http://schemas.openxmlformats.org/officeDocument/2006/relationships/hyperlink" Target="http://transparencia.comitan.gob.mx/ART85/XXVII/DESARROLLO_URBANO/OF.XXVII1_2021-2024.pdf" TargetMode="External"/><Relationship Id="rId2256" Type="http://schemas.openxmlformats.org/officeDocument/2006/relationships/hyperlink" Target="http://transparencia.comitan.gob.mx/ART85/XXVII/DESARROLLO_URBANO/OFICIO_XXVII_2022.pdf" TargetMode="External"/><Relationship Id="rId2463" Type="http://schemas.openxmlformats.org/officeDocument/2006/relationships/hyperlink" Target="http://transparencia.comitan.gob.mx/ART85/XXVII/DESARROLLO_URBANO/06367.pdf" TargetMode="External"/><Relationship Id="rId2670" Type="http://schemas.openxmlformats.org/officeDocument/2006/relationships/hyperlink" Target="http://transparencia.comitan.gob.mx/ART85/XXVII/DESARROLLO_URBANO/OF.XXVII1_2021-2024.pdf" TargetMode="External"/><Relationship Id="rId3307" Type="http://schemas.openxmlformats.org/officeDocument/2006/relationships/hyperlink" Target="http://transparencia.comitan.gob.mx/ART85/XXVII/DESARROLLO_URBANO/05984.pdf" TargetMode="External"/><Relationship Id="rId3514" Type="http://schemas.openxmlformats.org/officeDocument/2006/relationships/hyperlink" Target="http://transparencia.comitan.gob.mx/ART85/XXVII/DESARROLLO_URBANO/OF.XXVII1_2021-2024.pdf" TargetMode="External"/><Relationship Id="rId3721" Type="http://schemas.openxmlformats.org/officeDocument/2006/relationships/hyperlink" Target="http://transparencia.comitan.gob.mx/ART85/XXVII/DESARROLLO_URBANO/OF.XXVII1_2021-2024.pdf" TargetMode="External"/><Relationship Id="rId228" Type="http://schemas.openxmlformats.org/officeDocument/2006/relationships/hyperlink" Target="http://transparencia.comitan.gob.mx/ART85/XXVII/DESARROLLO_URBANO/OFICIO_XXVII_2022.pdf" TargetMode="External"/><Relationship Id="rId435" Type="http://schemas.openxmlformats.org/officeDocument/2006/relationships/hyperlink" Target="http://transparencia.comitan.gob.mx/ART85/XXVII/DESARROLLO_URBANO/S004104.pdf" TargetMode="External"/><Relationship Id="rId642" Type="http://schemas.openxmlformats.org/officeDocument/2006/relationships/hyperlink" Target="http://transparencia.comitan.gob.mx/ART85/XXVII/DESARROLLO_URBANO/S004237.pdf" TargetMode="External"/><Relationship Id="rId1065" Type="http://schemas.openxmlformats.org/officeDocument/2006/relationships/hyperlink" Target="http://transparencia.comitan.gob.mx/ART85/XXVII/DESARROLLO_URBANO/05990.pdf" TargetMode="External"/><Relationship Id="rId1272" Type="http://schemas.openxmlformats.org/officeDocument/2006/relationships/hyperlink" Target="http://transparencia.comitan.gob.mx/ART85/XXVII/DESARROLLO_URBANO/26635.pdf" TargetMode="External"/><Relationship Id="rId2116" Type="http://schemas.openxmlformats.org/officeDocument/2006/relationships/hyperlink" Target="http://transparencia.comitan.gob.mx/ART85/XXVII/DESARROLLO_URBANO/OF.XXVII1_2021-2024.pdf" TargetMode="External"/><Relationship Id="rId2323" Type="http://schemas.openxmlformats.org/officeDocument/2006/relationships/hyperlink" Target="http://transparencia.comitan.gob.mx/ART85/XXVII/DESARROLLO_URBANO/OF.XXVII1_2021-2024.pdf" TargetMode="External"/><Relationship Id="rId2530" Type="http://schemas.openxmlformats.org/officeDocument/2006/relationships/hyperlink" Target="http://transparencia.comitan.gob.mx/ART85/XXVII/DESARROLLO_URBANO/OFICIO_XXVII_2022.pdf" TargetMode="External"/><Relationship Id="rId502" Type="http://schemas.openxmlformats.org/officeDocument/2006/relationships/hyperlink" Target="http://transparencia.comitan.gob.mx/ART85/XXVII/DESARROLLO_URBANO/S003385.pdf" TargetMode="External"/><Relationship Id="rId1132" Type="http://schemas.openxmlformats.org/officeDocument/2006/relationships/hyperlink" Target="http://transparencia.comitan.gob.mx/ART85/XXVII/DESARROLLO_URBANO/06350.pdf" TargetMode="External"/><Relationship Id="rId3097" Type="http://schemas.openxmlformats.org/officeDocument/2006/relationships/hyperlink" Target="http://transparencia.comitan.gob.mx/ART85/XXVII/DESARROLLO_URBANO/S004519.pdf" TargetMode="External"/><Relationship Id="rId1949" Type="http://schemas.openxmlformats.org/officeDocument/2006/relationships/hyperlink" Target="http://transparencia.comitan.gob.mx/ART85/XXVII/DESARROLLO_URBANO/OF.XXVII1_2021-2024.pdf" TargetMode="External"/><Relationship Id="rId3164" Type="http://schemas.openxmlformats.org/officeDocument/2006/relationships/hyperlink" Target="http://transparencia.comitan.gob.mx/ART85/XXVII/DESARROLLO_URBANO/OF.XXVII1_2021-2024.pdf" TargetMode="External"/><Relationship Id="rId292" Type="http://schemas.openxmlformats.org/officeDocument/2006/relationships/hyperlink" Target="http://transparencia.comitan.gob.mx/ART85/XXVII/DESARROLLO_URBANO/A003013.pdf" TargetMode="External"/><Relationship Id="rId1809" Type="http://schemas.openxmlformats.org/officeDocument/2006/relationships/hyperlink" Target="http://transparencia.comitan.gob.mx/ART85/XXVII/DESARROLLO_URBANO/OF.XXVII1_2021-2024.pdf" TargetMode="External"/><Relationship Id="rId3371" Type="http://schemas.openxmlformats.org/officeDocument/2006/relationships/hyperlink" Target="http://transparencia.comitan.gob.mx/ART85/XXVII/DESARROLLO_URBANO/C000965.pdf" TargetMode="External"/><Relationship Id="rId2180" Type="http://schemas.openxmlformats.org/officeDocument/2006/relationships/hyperlink" Target="http://transparencia.comitan.gob.mx/ART85/XXVII/DESARROLLO_URBANO/R000347.pdf" TargetMode="External"/><Relationship Id="rId3024" Type="http://schemas.openxmlformats.org/officeDocument/2006/relationships/hyperlink" Target="http://transparencia.comitan.gob.mx/ART85/XXVII/DESARROLLO_URBANO/S004342.pdf" TargetMode="External"/><Relationship Id="rId3231" Type="http://schemas.openxmlformats.org/officeDocument/2006/relationships/hyperlink" Target="http://transparencia.comitan.gob.mx/ART85/XXVII/DESARROLLO_URBANO/06007.pdf" TargetMode="External"/><Relationship Id="rId152" Type="http://schemas.openxmlformats.org/officeDocument/2006/relationships/hyperlink" Target="http://transparencia.comitan.gob.mx/ART85/XXVII/DESARROLLO_URBANO/26621.pdf" TargetMode="External"/><Relationship Id="rId2040" Type="http://schemas.openxmlformats.org/officeDocument/2006/relationships/hyperlink" Target="http://transparencia.comitan.gob.mx/ART85/XXVII/DESARROLLO_URBANO/OF.XXVII1_2021-2024.pdf" TargetMode="External"/><Relationship Id="rId2997" Type="http://schemas.openxmlformats.org/officeDocument/2006/relationships/hyperlink" Target="http://transparencia.comitan.gob.mx/ART85/XXVII/DESARROLLO_URBANO/S004316.pdf" TargetMode="External"/><Relationship Id="rId969" Type="http://schemas.openxmlformats.org/officeDocument/2006/relationships/hyperlink" Target="http://transparencia.comitan.gob.mx/ART85/XXVII/DESARROLLO_URBANO/05915.pdf" TargetMode="External"/><Relationship Id="rId1599" Type="http://schemas.openxmlformats.org/officeDocument/2006/relationships/hyperlink" Target="http://transparencia.comitan.gob.mx/ART85/XXVII/DESARROLLO_URBANO/OF.XXVII1_2021-2024.pdf" TargetMode="External"/><Relationship Id="rId1459" Type="http://schemas.openxmlformats.org/officeDocument/2006/relationships/hyperlink" Target="http://transparencia.comitan.gob.mx/ART85/XXVII/DESARROLLO_URBANO/06305.pdf" TargetMode="External"/><Relationship Id="rId2857" Type="http://schemas.openxmlformats.org/officeDocument/2006/relationships/hyperlink" Target="http://transparencia.comitan.gob.mx/ART85/XXVII/DESARROLLO_URBANO/OF.XXVII1_2021-2024.pdf" TargetMode="External"/><Relationship Id="rId3908" Type="http://schemas.openxmlformats.org/officeDocument/2006/relationships/hyperlink" Target="http://transparencia.comitan.gob.mx/ART85/XXVII/DESARROLLO_URBANO/OF.XXVII1_2021-2024.pdf" TargetMode="External"/><Relationship Id="rId98" Type="http://schemas.openxmlformats.org/officeDocument/2006/relationships/hyperlink" Target="http://transparencia.comitan.gob.mx/ART85/XXVII/DESARROLLO_URBANO/06415.pdf" TargetMode="External"/><Relationship Id="rId829" Type="http://schemas.openxmlformats.org/officeDocument/2006/relationships/hyperlink" Target="http://transparencia.comitan.gob.mx/ART85/XXVII/DESARROLLO_URBANO/S004689.pdf" TargetMode="External"/><Relationship Id="rId1666" Type="http://schemas.openxmlformats.org/officeDocument/2006/relationships/hyperlink" Target="http://transparencia.comitan.gob.mx/ART85/XXVII/DESARROLLO_URBANO/OF.XXVII1_2021-2024.pdf" TargetMode="External"/><Relationship Id="rId1873" Type="http://schemas.openxmlformats.org/officeDocument/2006/relationships/hyperlink" Target="http://transparencia.comitan.gob.mx/ART85/XXVII/DESARROLLO_URBANO/OF.XXVII1_2021-2024.pdf" TargetMode="External"/><Relationship Id="rId2717" Type="http://schemas.openxmlformats.org/officeDocument/2006/relationships/hyperlink" Target="http://transparencia.comitan.gob.mx/ART85/XXVII/DESARROLLO_URBANO/P0030.pdf" TargetMode="External"/><Relationship Id="rId2924" Type="http://schemas.openxmlformats.org/officeDocument/2006/relationships/hyperlink" Target="http://transparencia.comitan.gob.mx/ART85/XXVII/DESARROLLO_URBANO/S004147.pdf" TargetMode="External"/><Relationship Id="rId1319" Type="http://schemas.openxmlformats.org/officeDocument/2006/relationships/hyperlink" Target="http://transparencia.comitan.gob.mx/ART85/XXVII/DESARROLLO_URBANO/05800.pdf" TargetMode="External"/><Relationship Id="rId1526" Type="http://schemas.openxmlformats.org/officeDocument/2006/relationships/hyperlink" Target="http://transparencia.comitan.gob.mx/ART85/XXVII/DESARROLLO_URBANO/OF.XXVII1_2021-2024.pdf" TargetMode="External"/><Relationship Id="rId1733" Type="http://schemas.openxmlformats.org/officeDocument/2006/relationships/hyperlink" Target="http://transparencia.comitan.gob.mx/ART85/XXVII/DESARROLLO_URBANO/OF.XXVII1_2021-2024.pdf" TargetMode="External"/><Relationship Id="rId1940" Type="http://schemas.openxmlformats.org/officeDocument/2006/relationships/hyperlink" Target="http://transparencia.comitan.gob.mx/ART85/XXVII/DESARROLLO_URBANO/OF.XXVII1_2021-2024.pdf" TargetMode="External"/><Relationship Id="rId25" Type="http://schemas.openxmlformats.org/officeDocument/2006/relationships/hyperlink" Target="http://transparencia.comitan.gob.mx/ART85/XXVII/DESARROLLO_URBANO/05981.pdf" TargetMode="External"/><Relationship Id="rId1800" Type="http://schemas.openxmlformats.org/officeDocument/2006/relationships/hyperlink" Target="http://transparencia.comitan.gob.mx/ART85/XXVII/DESARROLLO_URBANO/OF.XXVII1_2021-2024.pdf" TargetMode="External"/><Relationship Id="rId3698" Type="http://schemas.openxmlformats.org/officeDocument/2006/relationships/hyperlink" Target="http://transparencia.comitan.gob.mx/ART85/XXVII/DESARROLLO_URBANO/06630.pdf" TargetMode="External"/><Relationship Id="rId3558" Type="http://schemas.openxmlformats.org/officeDocument/2006/relationships/hyperlink" Target="http://transparencia.comitan.gob.mx/ART85/XXVII/DESARROLLO_URBANO/06765.pdf" TargetMode="External"/><Relationship Id="rId3765" Type="http://schemas.openxmlformats.org/officeDocument/2006/relationships/hyperlink" Target="http://transparencia.comitan.gob.mx/ART85/XXVII/DESARROLLO_URBANO/OFICIO_XXVII_2022.pdf" TargetMode="External"/><Relationship Id="rId479" Type="http://schemas.openxmlformats.org/officeDocument/2006/relationships/hyperlink" Target="http://transparencia.comitan.gob.mx/ART85/XXVII/DESARROLLO_URBANO/S004058.pdf" TargetMode="External"/><Relationship Id="rId686" Type="http://schemas.openxmlformats.org/officeDocument/2006/relationships/hyperlink" Target="http://transparencia.comitan.gob.mx/ART85/XXVII/DESARROLLO_URBANO/S004639.pdf" TargetMode="External"/><Relationship Id="rId893" Type="http://schemas.openxmlformats.org/officeDocument/2006/relationships/hyperlink" Target="http://transparencia.comitan.gob.mx/ART85/XXVII/DESARROLLO_URBANO/06115.pdf" TargetMode="External"/><Relationship Id="rId2367" Type="http://schemas.openxmlformats.org/officeDocument/2006/relationships/hyperlink" Target="http://transparencia.comitan.gob.mx/ART85/XXVII/DESARROLLO_URBANO/OFICIO_XXVII_2022.pdf" TargetMode="External"/><Relationship Id="rId2574" Type="http://schemas.openxmlformats.org/officeDocument/2006/relationships/hyperlink" Target="http://transparencia.comitan.gob.mx/ART85/XXVII/DESARROLLO_URBANO/OF.XXVII1_2021-2024.pdf" TargetMode="External"/><Relationship Id="rId2781" Type="http://schemas.openxmlformats.org/officeDocument/2006/relationships/hyperlink" Target="http://transparencia.comitan.gob.mx/ART85/XXVII/DESARROLLO_URBANO/06134.pdf" TargetMode="External"/><Relationship Id="rId3418" Type="http://schemas.openxmlformats.org/officeDocument/2006/relationships/hyperlink" Target="http://transparencia.comitan.gob.mx/ART85/XXVII/DESARROLLO_URBANO/OFICIO_XXVII_2022.pdf" TargetMode="External"/><Relationship Id="rId3625" Type="http://schemas.openxmlformats.org/officeDocument/2006/relationships/hyperlink" Target="http://transparencia.comitan.gob.mx/ART85/XXVII/DESARROLLO_URBANO/OFICIO_XXVII_2022.pdf" TargetMode="External"/><Relationship Id="rId339" Type="http://schemas.openxmlformats.org/officeDocument/2006/relationships/hyperlink" Target="http://transparencia.comitan.gob.mx/ART85/XXVII/DESARROLLO_URBANO/A001850.pdf" TargetMode="External"/><Relationship Id="rId546" Type="http://schemas.openxmlformats.org/officeDocument/2006/relationships/hyperlink" Target="http://transparencia.comitan.gob.mx/ART85/XXVII/DESARROLLO_URBANO/S004327.pdf" TargetMode="External"/><Relationship Id="rId753" Type="http://schemas.openxmlformats.org/officeDocument/2006/relationships/hyperlink" Target="http://transparencia.comitan.gob.mx/ART85/XXVII/DESARROLLO_URBANO/S004561.pdf" TargetMode="External"/><Relationship Id="rId1176" Type="http://schemas.openxmlformats.org/officeDocument/2006/relationships/hyperlink" Target="http://transparencia.comitan.gob.mx/ART85/XXVII/DESARROLLO_URBANO/06402.pdf" TargetMode="External"/><Relationship Id="rId1383" Type="http://schemas.openxmlformats.org/officeDocument/2006/relationships/hyperlink" Target="http://transparencia.comitan.gob.mx/ART85/XXVII/DESARROLLO_URBANO/06574.pdf" TargetMode="External"/><Relationship Id="rId2227" Type="http://schemas.openxmlformats.org/officeDocument/2006/relationships/hyperlink" Target="http://transparencia.comitan.gob.mx/ART85/XXVII/DESARROLLO_URBANO/OFICIO_XXVII_2022.pdf" TargetMode="External"/><Relationship Id="rId2434" Type="http://schemas.openxmlformats.org/officeDocument/2006/relationships/hyperlink" Target="http://transparencia.comitan.gob.mx/ART85/XXVII/DESARROLLO_URBANO/US0662.pdf" TargetMode="External"/><Relationship Id="rId3832" Type="http://schemas.openxmlformats.org/officeDocument/2006/relationships/hyperlink" Target="http://transparencia.comitan.gob.mx/ART85/XXVII/DESARROLLO_URBANO/C000903.pdf" TargetMode="External"/><Relationship Id="rId406" Type="http://schemas.openxmlformats.org/officeDocument/2006/relationships/hyperlink" Target="http://transparencia.comitan.gob.mx/ART85/XXVII/DESARROLLO_URBANO/A003084.pdf" TargetMode="External"/><Relationship Id="rId960" Type="http://schemas.openxmlformats.org/officeDocument/2006/relationships/hyperlink" Target="http://transparencia.comitan.gob.mx/ART85/XXVII/DESARROLLO_URBANO/05949.pdf" TargetMode="External"/><Relationship Id="rId1036" Type="http://schemas.openxmlformats.org/officeDocument/2006/relationships/hyperlink" Target="http://transparencia.comitan.gob.mx/ART85/XXVII/DESARROLLO_URBANO/05962.pdf" TargetMode="External"/><Relationship Id="rId1243" Type="http://schemas.openxmlformats.org/officeDocument/2006/relationships/hyperlink" Target="http://transparencia.comitan.gob.mx/ART85/XXVII/DESARROLLO_URBANO/06288.pdf" TargetMode="External"/><Relationship Id="rId1590" Type="http://schemas.openxmlformats.org/officeDocument/2006/relationships/hyperlink" Target="http://transparencia.comitan.gob.mx/ART85/XXVII/DESARROLLO_URBANO/OF.XXVII1_2021-2024.pdf" TargetMode="External"/><Relationship Id="rId2641" Type="http://schemas.openxmlformats.org/officeDocument/2006/relationships/hyperlink" Target="http://transparencia.comitan.gob.mx/ART85/XXVII/DESARROLLO_URBANO/OF.XXVII1_2021-2024.pdf" TargetMode="External"/><Relationship Id="rId613" Type="http://schemas.openxmlformats.org/officeDocument/2006/relationships/hyperlink" Target="http://transparencia.comitan.gob.mx/ART85/XXVII/DESARROLLO_URBANO/S004234.pdf" TargetMode="External"/><Relationship Id="rId820" Type="http://schemas.openxmlformats.org/officeDocument/2006/relationships/hyperlink" Target="http://transparencia.comitan.gob.mx/ART85/XXVII/DESARROLLO_URBANO/S004619.pdf" TargetMode="External"/><Relationship Id="rId1450" Type="http://schemas.openxmlformats.org/officeDocument/2006/relationships/hyperlink" Target="http://transparencia.comitan.gob.mx/ART85/XXVII/DESARROLLO_URBANO/06362.pdf" TargetMode="External"/><Relationship Id="rId2501" Type="http://schemas.openxmlformats.org/officeDocument/2006/relationships/hyperlink" Target="http://transparencia.comitan.gob.mx/ART85/XXVII/DESARROLLO_URBANO/026806.pdf" TargetMode="External"/><Relationship Id="rId1103" Type="http://schemas.openxmlformats.org/officeDocument/2006/relationships/hyperlink" Target="http://transparencia.comitan.gob.mx/ART85/XXVII/DESARROLLO_URBANO/05841.pdf" TargetMode="External"/><Relationship Id="rId1310" Type="http://schemas.openxmlformats.org/officeDocument/2006/relationships/hyperlink" Target="http://transparencia.comitan.gob.mx/ART85/XXVII/DESARROLLO_URBANO/06447.pdf" TargetMode="External"/><Relationship Id="rId3068" Type="http://schemas.openxmlformats.org/officeDocument/2006/relationships/hyperlink" Target="http://transparencia.comitan.gob.mx/ART85/XXVII/DESARROLLO_URBANO/S004194.pdf" TargetMode="External"/><Relationship Id="rId3275" Type="http://schemas.openxmlformats.org/officeDocument/2006/relationships/hyperlink" Target="http://transparencia.comitan.gob.mx/ART85/XXVII/DESARROLLO_URBANO/06029.pdf" TargetMode="External"/><Relationship Id="rId3482" Type="http://schemas.openxmlformats.org/officeDocument/2006/relationships/hyperlink" Target="http://transparencia.comitan.gob.mx/ART85/XXVII/DESARROLLO_URBANO/OF.XXVII1_2021-2024.pdf" TargetMode="External"/><Relationship Id="rId196" Type="http://schemas.openxmlformats.org/officeDocument/2006/relationships/hyperlink" Target="http://transparencia.comitan.gob.mx/ART85/XXVII/DESARROLLO_URBANO/06504.pdf" TargetMode="External"/><Relationship Id="rId2084" Type="http://schemas.openxmlformats.org/officeDocument/2006/relationships/hyperlink" Target="http://transparencia.comitan.gob.mx/ART85/XXVII/DESARROLLO_URBANO/OF.XXVII1_2021-2024.pdf" TargetMode="External"/><Relationship Id="rId2291" Type="http://schemas.openxmlformats.org/officeDocument/2006/relationships/hyperlink" Target="http://transparencia.comitan.gob.mx/ART85/XXVII/DESARROLLO_URBANO/OF.XXVII1_2021-2024.pdf" TargetMode="External"/><Relationship Id="rId3135" Type="http://schemas.openxmlformats.org/officeDocument/2006/relationships/hyperlink" Target="http://transparencia.comitan.gob.mx/ART85/XXVII/DESARROLLO_URBANO/S004505.pdf" TargetMode="External"/><Relationship Id="rId3342" Type="http://schemas.openxmlformats.org/officeDocument/2006/relationships/hyperlink" Target="http://transparencia.comitan.gob.mx/ART85/XXVII/DESARROLLO_URBANO/06560.pdf" TargetMode="External"/><Relationship Id="rId263" Type="http://schemas.openxmlformats.org/officeDocument/2006/relationships/hyperlink" Target="http://transparencia.comitan.gob.mx/ART85/XXVII/DESARROLLO_URBANO/A002507.pdf" TargetMode="External"/><Relationship Id="rId470" Type="http://schemas.openxmlformats.org/officeDocument/2006/relationships/hyperlink" Target="http://transparencia.comitan.gob.mx/ART85/XXVII/DESARROLLO_URBANO/S003927.pdf" TargetMode="External"/><Relationship Id="rId2151" Type="http://schemas.openxmlformats.org/officeDocument/2006/relationships/hyperlink" Target="http://transparencia.comitan.gob.mx/ART85/XXVII/DESARROLLO_URBANO/OF.XXVII1_2021-2024.pdf" TargetMode="External"/><Relationship Id="rId3202" Type="http://schemas.openxmlformats.org/officeDocument/2006/relationships/hyperlink" Target="http://transparencia.comitan.gob.mx/ART85/XXVII/DESARROLLO_URBANO/OF.XXVII1_2021-2024.pdf" TargetMode="External"/><Relationship Id="rId123" Type="http://schemas.openxmlformats.org/officeDocument/2006/relationships/hyperlink" Target="http://transparencia.comitan.gob.mx/ART85/XXVII/DESARROLLO_URBANO/06470.pdf" TargetMode="External"/><Relationship Id="rId330" Type="http://schemas.openxmlformats.org/officeDocument/2006/relationships/hyperlink" Target="http://transparencia.comitan.gob.mx/ART85/XXVII/DESARROLLO_URBANO/A002414.pdf" TargetMode="External"/><Relationship Id="rId2011" Type="http://schemas.openxmlformats.org/officeDocument/2006/relationships/hyperlink" Target="http://transparencia.comitan.gob.mx/ART85/XXVII/DESARROLLO_URBANO/OF.XXVII1_2021-2024.pdf" TargetMode="External"/><Relationship Id="rId2968" Type="http://schemas.openxmlformats.org/officeDocument/2006/relationships/hyperlink" Target="http://transparencia.comitan.gob.mx/ART85/XXVII/DESARROLLO_URBANO/A002517.pdf" TargetMode="External"/><Relationship Id="rId1777" Type="http://schemas.openxmlformats.org/officeDocument/2006/relationships/hyperlink" Target="http://transparencia.comitan.gob.mx/ART85/XXVII/DESARROLLO_URBANO/OF.XXVII1_2021-2024.pdf" TargetMode="External"/><Relationship Id="rId1984" Type="http://schemas.openxmlformats.org/officeDocument/2006/relationships/hyperlink" Target="http://transparencia.comitan.gob.mx/ART85/XXVII/DESARROLLO_URBANO/OF.XXVII1_2021-2024.pdf" TargetMode="External"/><Relationship Id="rId2828" Type="http://schemas.openxmlformats.org/officeDocument/2006/relationships/hyperlink" Target="http://transparencia.comitan.gob.mx/ART85/XXVII/DESARROLLO_URBANO/OF.XXVII1_2021-2024.pdf" TargetMode="External"/><Relationship Id="rId69" Type="http://schemas.openxmlformats.org/officeDocument/2006/relationships/hyperlink" Target="http://transparencia.comitan.gob.mx/ART85/XXVII/DESARROLLO_URBANO/06165.pdf" TargetMode="External"/><Relationship Id="rId1637" Type="http://schemas.openxmlformats.org/officeDocument/2006/relationships/hyperlink" Target="http://transparencia.comitan.gob.mx/ART85/XXVII/DESARROLLO_URBANO/OF.XXVII1_2021-2024.pdf" TargetMode="External"/><Relationship Id="rId1844" Type="http://schemas.openxmlformats.org/officeDocument/2006/relationships/hyperlink" Target="http://transparencia.comitan.gob.mx/ART85/XXVII/DESARROLLO_URBANO/OF.XXVII1_2021-2024.pdf" TargetMode="External"/><Relationship Id="rId1704" Type="http://schemas.openxmlformats.org/officeDocument/2006/relationships/hyperlink" Target="http://transparencia.comitan.gob.mx/ART85/XXVII/DESARROLLO_URBANO/OF.XXVII1_2021-2024.pdf" TargetMode="External"/><Relationship Id="rId1911" Type="http://schemas.openxmlformats.org/officeDocument/2006/relationships/hyperlink" Target="http://transparencia.comitan.gob.mx/ART85/XXVII/DESARROLLO_URBANO/OF.XXVII1_2021-2024.pdf" TargetMode="External"/><Relationship Id="rId3669" Type="http://schemas.openxmlformats.org/officeDocument/2006/relationships/hyperlink" Target="http://transparencia.comitan.gob.mx/ART85/XXVII/DESARROLLO_URBANO/A003148.pdf" TargetMode="External"/><Relationship Id="rId797" Type="http://schemas.openxmlformats.org/officeDocument/2006/relationships/hyperlink" Target="http://transparencia.comitan.gob.mx/ART85/XXVII/DESARROLLO_URBANO/S004866.pdf" TargetMode="External"/><Relationship Id="rId2478" Type="http://schemas.openxmlformats.org/officeDocument/2006/relationships/hyperlink" Target="http://transparencia.comitan.gob.mx/ART85/XXVII/DESARROLLO_URBANO/05803.pdf" TargetMode="External"/><Relationship Id="rId3876" Type="http://schemas.openxmlformats.org/officeDocument/2006/relationships/hyperlink" Target="http://transparencia.comitan.gob.mx/ART85/XXVII/DESARROLLO_URBANO/05778.pdf" TargetMode="External"/><Relationship Id="rId1287" Type="http://schemas.openxmlformats.org/officeDocument/2006/relationships/hyperlink" Target="http://transparencia.comitan.gob.mx/ART85/XXVII/DESARROLLO_URBANO/06329.pdf" TargetMode="External"/><Relationship Id="rId2685" Type="http://schemas.openxmlformats.org/officeDocument/2006/relationships/hyperlink" Target="http://transparencia.comitan.gob.mx/ART85/XXVII/DESARROLLO_URBANO/OF.XXVII1_2021-2024.pdf" TargetMode="External"/><Relationship Id="rId2892" Type="http://schemas.openxmlformats.org/officeDocument/2006/relationships/hyperlink" Target="http://transparencia.comitan.gob.mx/ART85/XXVII/DESARROLLO_URBANO/S004114.pdf" TargetMode="External"/><Relationship Id="rId3529" Type="http://schemas.openxmlformats.org/officeDocument/2006/relationships/hyperlink" Target="http://transparencia.comitan.gob.mx/ART85/XXVII/DESARROLLO_URBANO/A003086.pdf" TargetMode="External"/><Relationship Id="rId3736" Type="http://schemas.openxmlformats.org/officeDocument/2006/relationships/hyperlink" Target="http://transparencia.comitan.gob.mx/ART85/XXVII/DESARROLLO_URBANO/OF.XXVII1_2021-2024.pdf" TargetMode="External"/><Relationship Id="rId3943" Type="http://schemas.openxmlformats.org/officeDocument/2006/relationships/hyperlink" Target="http://transparencia.comitan.gob.mx/ART85/XXVII/DESARROLLO_URBANO/OF.XXVII1_2021-2024.pdf" TargetMode="External"/><Relationship Id="rId657" Type="http://schemas.openxmlformats.org/officeDocument/2006/relationships/hyperlink" Target="http://transparencia.comitan.gob.mx/ART85/XXVII/DESARROLLO_URBANO/S004275.pdf" TargetMode="External"/><Relationship Id="rId864" Type="http://schemas.openxmlformats.org/officeDocument/2006/relationships/hyperlink" Target="http://transparencia.comitan.gob.mx/ART85/XXVII/DESARROLLO_URBANO/C000871.pdf" TargetMode="External"/><Relationship Id="rId1494" Type="http://schemas.openxmlformats.org/officeDocument/2006/relationships/hyperlink" Target="http://transparencia.comitan.gob.mx/ART85/XXVII/DESARROLLO_URBANO/21324.pdf" TargetMode="External"/><Relationship Id="rId2338" Type="http://schemas.openxmlformats.org/officeDocument/2006/relationships/hyperlink" Target="http://transparencia.comitan.gob.mx/ART85/XXVII/DESARROLLO_URBANO/PA000168.pdf" TargetMode="External"/><Relationship Id="rId2545" Type="http://schemas.openxmlformats.org/officeDocument/2006/relationships/hyperlink" Target="http://transparencia.comitan.gob.mx/ART85/XXVII/DESARROLLO_URBANO/OFICIO_XXVII_2022.pdf" TargetMode="External"/><Relationship Id="rId2752" Type="http://schemas.openxmlformats.org/officeDocument/2006/relationships/hyperlink" Target="http://transparencia.comitan.gob.mx/ART85/XXVII/DESARROLLO_URBANO/06134.pdf" TargetMode="External"/><Relationship Id="rId3803" Type="http://schemas.openxmlformats.org/officeDocument/2006/relationships/hyperlink" Target="http://transparencia.comitan.gob.mx/ART85/XXVII/DESARROLLO_URBANO/06620.pdf" TargetMode="External"/><Relationship Id="rId517" Type="http://schemas.openxmlformats.org/officeDocument/2006/relationships/hyperlink" Target="http://transparencia.comitan.gob.mx/ART85/XXVII/DESARROLLO_URBANO/S004349.pdf" TargetMode="External"/><Relationship Id="rId724" Type="http://schemas.openxmlformats.org/officeDocument/2006/relationships/hyperlink" Target="http://transparencia.comitan.gob.mx/ART85/XXVII/DESARROLLO_URBANO/S004644.pdf" TargetMode="External"/><Relationship Id="rId931" Type="http://schemas.openxmlformats.org/officeDocument/2006/relationships/hyperlink" Target="http://transparencia.comitan.gob.mx/ART85/XXVII/DESARROLLO_URBANO/06327.pdf" TargetMode="External"/><Relationship Id="rId1147" Type="http://schemas.openxmlformats.org/officeDocument/2006/relationships/hyperlink" Target="http://transparencia.comitan.gob.mx/ART85/XXVII/DESARROLLO_URBANO/06463.pdf" TargetMode="External"/><Relationship Id="rId1354" Type="http://schemas.openxmlformats.org/officeDocument/2006/relationships/hyperlink" Target="http://transparencia.comitan.gob.mx/ART85/XXVII/DESARROLLO_URBANO/06406.pdf" TargetMode="External"/><Relationship Id="rId1561" Type="http://schemas.openxmlformats.org/officeDocument/2006/relationships/hyperlink" Target="http://transparencia.comitan.gob.mx/ART85/XXVII/DESARROLLO_URBANO/OF.XXVII1_2021-2024.pdf" TargetMode="External"/><Relationship Id="rId2405" Type="http://schemas.openxmlformats.org/officeDocument/2006/relationships/hyperlink" Target="http://transparencia.comitan.gob.mx/ART85/XXVII/DESARROLLO_URBANO/US0738.pdf" TargetMode="External"/><Relationship Id="rId2612" Type="http://schemas.openxmlformats.org/officeDocument/2006/relationships/hyperlink" Target="http://transparencia.comitan.gob.mx/ART85/XXVII/DESARROLLO_URBANO/OF.XXVII1_2021-2024.pdf" TargetMode="External"/><Relationship Id="rId60" Type="http://schemas.openxmlformats.org/officeDocument/2006/relationships/hyperlink" Target="http://transparencia.comitan.gob.mx/ART85/XXVII/DESARROLLO_URBANO/06130.pdf" TargetMode="External"/><Relationship Id="rId1007" Type="http://schemas.openxmlformats.org/officeDocument/2006/relationships/hyperlink" Target="http://transparencia.comitan.gob.mx/ART85/XXVII/DESARROLLO_URBANO/06038.pdf" TargetMode="External"/><Relationship Id="rId1214" Type="http://schemas.openxmlformats.org/officeDocument/2006/relationships/hyperlink" Target="http://transparencia.comitan.gob.mx/ART85/XXVII/DESARROLLO_URBANO/06375..pdf" TargetMode="External"/><Relationship Id="rId1421" Type="http://schemas.openxmlformats.org/officeDocument/2006/relationships/hyperlink" Target="http://transparencia.comitan.gob.mx/ART85/XXVII/DESARROLLO_URBANO/06359.pdf" TargetMode="External"/><Relationship Id="rId3179" Type="http://schemas.openxmlformats.org/officeDocument/2006/relationships/hyperlink" Target="http://transparencia.comitan.gob.mx/ART85/XXVII/DESARROLLO_URBANO/S004434.pdf" TargetMode="External"/><Relationship Id="rId3386" Type="http://schemas.openxmlformats.org/officeDocument/2006/relationships/hyperlink" Target="http://transparencia.comitan.gob.mx/ART85/XXVII/DESARROLLO_URBANO/C000890.pdf" TargetMode="External"/><Relationship Id="rId3593" Type="http://schemas.openxmlformats.org/officeDocument/2006/relationships/hyperlink" Target="http://transparencia.comitan.gob.mx/ART85/XXVII/DESARROLLO_URBANO/06600.pdf" TargetMode="External"/><Relationship Id="rId2195" Type="http://schemas.openxmlformats.org/officeDocument/2006/relationships/hyperlink" Target="http://transparencia.comitan.gob.mx/ART85/XXVII/DESARROLLO_URBANO/06397.pdf" TargetMode="External"/><Relationship Id="rId3039" Type="http://schemas.openxmlformats.org/officeDocument/2006/relationships/hyperlink" Target="http://transparencia.comitan.gob.mx/ART85/XXVII/DESARROLLO_URBANO/S004055.pdf" TargetMode="External"/><Relationship Id="rId3246" Type="http://schemas.openxmlformats.org/officeDocument/2006/relationships/hyperlink" Target="http://transparencia.comitan.gob.mx/ART85/XXVII/DESARROLLO_URBANO/06506.pdf" TargetMode="External"/><Relationship Id="rId3453" Type="http://schemas.openxmlformats.org/officeDocument/2006/relationships/hyperlink" Target="http://transparencia.comitan.gob.mx/ART85/XXVII/DESARROLLO_URBANO/L000248.pdf" TargetMode="External"/><Relationship Id="rId167" Type="http://schemas.openxmlformats.org/officeDocument/2006/relationships/hyperlink" Target="http://transparencia.comitan.gob.mx/ART85/XXVII/DESARROLLO_URBANO/06439.pdf" TargetMode="External"/><Relationship Id="rId374" Type="http://schemas.openxmlformats.org/officeDocument/2006/relationships/hyperlink" Target="http://transparencia.comitan.gob.mx/ART85/XXVII/DESARROLLO_URBANO/A003070.pdf" TargetMode="External"/><Relationship Id="rId581" Type="http://schemas.openxmlformats.org/officeDocument/2006/relationships/hyperlink" Target="http://transparencia.comitan.gob.mx/ART85/XXVII/DESARROLLO_URBANO/S004175.pdf" TargetMode="External"/><Relationship Id="rId2055" Type="http://schemas.openxmlformats.org/officeDocument/2006/relationships/hyperlink" Target="http://transparencia.comitan.gob.mx/ART85/XXVII/DESARROLLO_URBANO/OF.XXVII1_2021-2024.pdf" TargetMode="External"/><Relationship Id="rId2262" Type="http://schemas.openxmlformats.org/officeDocument/2006/relationships/hyperlink" Target="http://transparencia.comitan.gob.mx/ART85/XXVII/DESARROLLO_URBANO/OF.XXVII1_2021-2024.pdf" TargetMode="External"/><Relationship Id="rId3106" Type="http://schemas.openxmlformats.org/officeDocument/2006/relationships/hyperlink" Target="http://transparencia.comitan.gob.mx/ART85/XXVII/DESARROLLO_URBANO/A003053.pdf" TargetMode="External"/><Relationship Id="rId3660" Type="http://schemas.openxmlformats.org/officeDocument/2006/relationships/hyperlink" Target="http://transparencia.comitan.gob.mx/ART85/XXVII/DESARROLLO_URBANO/OFICIO_XXVII_2022.pdf" TargetMode="External"/><Relationship Id="rId234" Type="http://schemas.openxmlformats.org/officeDocument/2006/relationships/hyperlink" Target="http://transparencia.comitan.gob.mx/ART85/XXVII/DESARROLLO_URBANO/OF.XXVII1_2021-2024.pdf" TargetMode="External"/><Relationship Id="rId3313" Type="http://schemas.openxmlformats.org/officeDocument/2006/relationships/hyperlink" Target="http://transparencia.comitan.gob.mx/ART85/XXVII/DESARROLLO_URBANO/C000916.pdf" TargetMode="External"/><Relationship Id="rId3520" Type="http://schemas.openxmlformats.org/officeDocument/2006/relationships/hyperlink" Target="http://transparencia.comitan.gob.mx/ART85/XXVII/DESARROLLO_URBANO/06663.pdf" TargetMode="External"/><Relationship Id="rId441" Type="http://schemas.openxmlformats.org/officeDocument/2006/relationships/hyperlink" Target="http://transparencia.comitan.gob.mx/ART85/XXVII/DESARROLLO_URBANO/S004125.pdf" TargetMode="External"/><Relationship Id="rId1071" Type="http://schemas.openxmlformats.org/officeDocument/2006/relationships/hyperlink" Target="http://transparencia.comitan.gob.mx/ART85/XXVII/DESARROLLO_URBANO/06173.pdf" TargetMode="External"/><Relationship Id="rId2122" Type="http://schemas.openxmlformats.org/officeDocument/2006/relationships/hyperlink" Target="http://transparencia.comitan.gob.mx/ART85/XXVII/DESARROLLO_URBANO/OF.XXVII1_2021-2024.pdf" TargetMode="External"/><Relationship Id="rId301" Type="http://schemas.openxmlformats.org/officeDocument/2006/relationships/hyperlink" Target="http://transparencia.comitan.gob.mx/ART85/XXVII/DESARROLLO_URBANO/A002587.pdf" TargetMode="External"/><Relationship Id="rId1888" Type="http://schemas.openxmlformats.org/officeDocument/2006/relationships/hyperlink" Target="http://transparencia.comitan.gob.mx/ART85/XXVII/DESARROLLO_URBANO/OF.XXVII1_2021-2024.pdf" TargetMode="External"/><Relationship Id="rId2939" Type="http://schemas.openxmlformats.org/officeDocument/2006/relationships/hyperlink" Target="http://transparencia.comitan.gob.mx/ART85/XXVII/DESARROLLO_URBANO/S004090.pdf" TargetMode="External"/><Relationship Id="rId1748" Type="http://schemas.openxmlformats.org/officeDocument/2006/relationships/hyperlink" Target="http://transparencia.comitan.gob.mx/ART85/XXVII/DESARROLLO_URBANO/OF.XXVII1_2021-2024.pdf" TargetMode="External"/><Relationship Id="rId1955" Type="http://schemas.openxmlformats.org/officeDocument/2006/relationships/hyperlink" Target="http://transparencia.comitan.gob.mx/ART85/XXVII/DESARROLLO_URBANO/OF.XXVII1_2021-2024.pdf" TargetMode="External"/><Relationship Id="rId3170" Type="http://schemas.openxmlformats.org/officeDocument/2006/relationships/hyperlink" Target="http://transparencia.comitan.gob.mx/ART85/XXVII/DESARROLLO_URBANO/S004524.pdf" TargetMode="External"/><Relationship Id="rId1608" Type="http://schemas.openxmlformats.org/officeDocument/2006/relationships/hyperlink" Target="http://transparencia.comitan.gob.mx/ART85/XXVII/DESARROLLO_URBANO/OF.XXVII1_2021-2024.pdf" TargetMode="External"/><Relationship Id="rId1815" Type="http://schemas.openxmlformats.org/officeDocument/2006/relationships/hyperlink" Target="http://transparencia.comitan.gob.mx/ART85/XXVII/DESARROLLO_URBANO/OF.XXVII1_2021-2024.pdf" TargetMode="External"/><Relationship Id="rId3030" Type="http://schemas.openxmlformats.org/officeDocument/2006/relationships/hyperlink" Target="http://transparencia.comitan.gob.mx/ART85/XXVII/DESARROLLO_URBANO/S004361.pdf" TargetMode="External"/><Relationship Id="rId2589" Type="http://schemas.openxmlformats.org/officeDocument/2006/relationships/hyperlink" Target="http://transparencia.comitan.gob.mx/ART85/XXVII/DESARROLLO_URBANO/OF.XXVII1_2021-2024.pdf" TargetMode="External"/><Relationship Id="rId2796" Type="http://schemas.openxmlformats.org/officeDocument/2006/relationships/hyperlink" Target="http://transparencia.comitan.gob.mx/ART85/XXVII/DESARROLLO_URBANO/OFICIO_XXVII_2022.pdf" TargetMode="External"/><Relationship Id="rId3847" Type="http://schemas.openxmlformats.org/officeDocument/2006/relationships/hyperlink" Target="http://transparencia.comitan.gob.mx/ART85/XXVII/DESARROLLO_URBANO/OF.XXVII1_2021-2024.pdf" TargetMode="External"/><Relationship Id="rId768" Type="http://schemas.openxmlformats.org/officeDocument/2006/relationships/hyperlink" Target="http://transparencia.comitan.gob.mx/ART85/XXVII/DESARROLLO_URBANO/S004843.pdf" TargetMode="External"/><Relationship Id="rId975" Type="http://schemas.openxmlformats.org/officeDocument/2006/relationships/hyperlink" Target="http://transparencia.comitan.gob.mx/ART85/XXVII/DESARROLLO_URBANO/05814.pdf" TargetMode="External"/><Relationship Id="rId1398" Type="http://schemas.openxmlformats.org/officeDocument/2006/relationships/hyperlink" Target="http://transparencia.comitan.gob.mx/ART85/XXVII/DESARROLLO_URBANO/06622.pdf" TargetMode="External"/><Relationship Id="rId2449" Type="http://schemas.openxmlformats.org/officeDocument/2006/relationships/hyperlink" Target="http://transparencia.comitan.gob.mx/ART85/XXVII/DESARROLLO_URBANO/CUS0060.pdf" TargetMode="External"/><Relationship Id="rId2656" Type="http://schemas.openxmlformats.org/officeDocument/2006/relationships/hyperlink" Target="http://transparencia.comitan.gob.mx/ART85/XXVII/DESARROLLO_URBANO/OF.XXVII1_2021-2024.pdf" TargetMode="External"/><Relationship Id="rId2863" Type="http://schemas.openxmlformats.org/officeDocument/2006/relationships/hyperlink" Target="http://transparencia.comitan.gob.mx/ART85/XXVII/DESARROLLO_URBANO/CAF0013.pdf" TargetMode="External"/><Relationship Id="rId3707" Type="http://schemas.openxmlformats.org/officeDocument/2006/relationships/hyperlink" Target="http://transparencia.comitan.gob.mx/ART85/XXVII/DESARROLLO_URBANO/OF.XXVII1_2021-2024.pdf" TargetMode="External"/><Relationship Id="rId3914" Type="http://schemas.openxmlformats.org/officeDocument/2006/relationships/hyperlink" Target="http://transparencia.comitan.gob.mx/ART85/XXVII/DESARROLLO_URBANO/OF.XXVII1_2021-2024.pdf" TargetMode="External"/><Relationship Id="rId628" Type="http://schemas.openxmlformats.org/officeDocument/2006/relationships/hyperlink" Target="http://transparencia.comitan.gob.mx/ART85/XXVII/DESARROLLO_URBANO/S004407.pdf" TargetMode="External"/><Relationship Id="rId835" Type="http://schemas.openxmlformats.org/officeDocument/2006/relationships/hyperlink" Target="http://transparencia.comitan.gob.mx/ART85/XXVII/DESARROLLO_URBANO/S004575.pdf" TargetMode="External"/><Relationship Id="rId1258" Type="http://schemas.openxmlformats.org/officeDocument/2006/relationships/hyperlink" Target="http://transparencia.comitan.gob.mx/ART85/XXVII/DESARROLLO_URBANO/06269.pdf" TargetMode="External"/><Relationship Id="rId1465" Type="http://schemas.openxmlformats.org/officeDocument/2006/relationships/hyperlink" Target="http://transparencia.comitan.gob.mx/ART85/XXVII/DESARROLLO_URBANO/06235.pdf" TargetMode="External"/><Relationship Id="rId1672" Type="http://schemas.openxmlformats.org/officeDocument/2006/relationships/hyperlink" Target="http://transparencia.comitan.gob.mx/ART85/XXVII/DESARROLLO_URBANO/OF.XXVII1_2021-2024.pdf" TargetMode="External"/><Relationship Id="rId2309" Type="http://schemas.openxmlformats.org/officeDocument/2006/relationships/hyperlink" Target="http://transparencia.comitan.gob.mx/ART85/XXVII/DESARROLLO_URBANO/OF.XXVII1_2021-2024.pdf" TargetMode="External"/><Relationship Id="rId2516" Type="http://schemas.openxmlformats.org/officeDocument/2006/relationships/hyperlink" Target="http://transparencia.comitan.gob.mx/ART85/XXVII/DESARROLLO_URBANO/OFICIO_XXVII_2022.pdf" TargetMode="External"/><Relationship Id="rId2723" Type="http://schemas.openxmlformats.org/officeDocument/2006/relationships/hyperlink" Target="http://transparencia.comitan.gob.mx/ART85/XXVII/DESARROLLO_URBANO/06247.pdf" TargetMode="External"/><Relationship Id="rId1118" Type="http://schemas.openxmlformats.org/officeDocument/2006/relationships/hyperlink" Target="http://transparencia.comitan.gob.mx/ART85/XXVII/DESARROLLO_URBANO/05999.pdf" TargetMode="External"/><Relationship Id="rId1325" Type="http://schemas.openxmlformats.org/officeDocument/2006/relationships/hyperlink" Target="http://transparencia.comitan.gob.mx/ART85/XXVII/DESARROLLO_URBANO/06318.pdf" TargetMode="External"/><Relationship Id="rId1532" Type="http://schemas.openxmlformats.org/officeDocument/2006/relationships/hyperlink" Target="http://transparencia.comitan.gob.mx/ART85/XXVII/DESARROLLO_URBANO/OF.XXVII1_2021-2024.pdf" TargetMode="External"/><Relationship Id="rId2930" Type="http://schemas.openxmlformats.org/officeDocument/2006/relationships/hyperlink" Target="http://transparencia.comitan.gob.mx/ART85/XXVII/DESARROLLO_URBANO/S004154.pdf" TargetMode="External"/><Relationship Id="rId902" Type="http://schemas.openxmlformats.org/officeDocument/2006/relationships/hyperlink" Target="http://transparencia.comitan.gob.mx/ART85/XXVII/DESARROLLO_URBANO/06128.pdf" TargetMode="External"/><Relationship Id="rId3497" Type="http://schemas.openxmlformats.org/officeDocument/2006/relationships/hyperlink" Target="http://transparencia.comitan.gob.mx/ART85/XXVII/DESARROLLO_URBANO/OFICIO_XXVII_2022.pdf" TargetMode="External"/><Relationship Id="rId31" Type="http://schemas.openxmlformats.org/officeDocument/2006/relationships/hyperlink" Target="http://transparencia.comitan.gob.mx/ART85/XXVII/DESARROLLO_URBANO/06150.pdf" TargetMode="External"/><Relationship Id="rId2099" Type="http://schemas.openxmlformats.org/officeDocument/2006/relationships/hyperlink" Target="http://transparencia.comitan.gob.mx/ART85/XXVII/DESARROLLO_URBANO/OF.XXVII1_2021-2024.pdf" TargetMode="External"/><Relationship Id="rId278" Type="http://schemas.openxmlformats.org/officeDocument/2006/relationships/hyperlink" Target="http://transparencia.comitan.gob.mx/ART85/XXVII/DESARROLLO_URBANO/A002524.pdf" TargetMode="External"/><Relationship Id="rId3357" Type="http://schemas.openxmlformats.org/officeDocument/2006/relationships/hyperlink" Target="http://transparencia.comitan.gob.mx/ART85/XXVII/DESARROLLO_URBANO/06566.pdf" TargetMode="External"/><Relationship Id="rId3564" Type="http://schemas.openxmlformats.org/officeDocument/2006/relationships/hyperlink" Target="http://transparencia.comitan.gob.mx/ART85/XXVII/DESARROLLO_URBANO/A003127.pdf" TargetMode="External"/><Relationship Id="rId3771" Type="http://schemas.openxmlformats.org/officeDocument/2006/relationships/hyperlink" Target="http://transparencia.comitan.gob.mx/ART85/XXVII/DESARROLLO_URBANO/OF.XXVII1_2021-2024.pdf" TargetMode="External"/><Relationship Id="rId485" Type="http://schemas.openxmlformats.org/officeDocument/2006/relationships/hyperlink" Target="http://transparencia.comitan.gob.mx/ART85/XXVII/DESARROLLO_URBANO/S004026.pdf" TargetMode="External"/><Relationship Id="rId692" Type="http://schemas.openxmlformats.org/officeDocument/2006/relationships/hyperlink" Target="http://transparencia.comitan.gob.mx/ART85/XXVII/DESARROLLO_URBANO/S004509.pdf" TargetMode="External"/><Relationship Id="rId2166" Type="http://schemas.openxmlformats.org/officeDocument/2006/relationships/hyperlink" Target="http://transparencia.comitan.gob.mx/ART85/XXVII/DESARROLLO_URBANO/R000366.pdf" TargetMode="External"/><Relationship Id="rId2373" Type="http://schemas.openxmlformats.org/officeDocument/2006/relationships/hyperlink" Target="http://transparencia.comitan.gob.mx/ART85/XXVII/DESARROLLO_URBANO/OF.XXVII1_2021-2024.pdf" TargetMode="External"/><Relationship Id="rId2580" Type="http://schemas.openxmlformats.org/officeDocument/2006/relationships/hyperlink" Target="http://transparencia.comitan.gob.mx/ART85/XXVII/DESARROLLO_URBANO/OF.XXVII1_2021-2024.pdf" TargetMode="External"/><Relationship Id="rId3217" Type="http://schemas.openxmlformats.org/officeDocument/2006/relationships/hyperlink" Target="http://transparencia.comitan.gob.mx/ART85/XXVII/DESARROLLO_URBANO/OFICIO_XXVII_2022.pdf" TargetMode="External"/><Relationship Id="rId3424" Type="http://schemas.openxmlformats.org/officeDocument/2006/relationships/hyperlink" Target="http://transparencia.comitan.gob.mx/ART85/XXVII/DESARROLLO_URBANO/OF.XXVII1_2021-2024.pdf" TargetMode="External"/><Relationship Id="rId3631" Type="http://schemas.openxmlformats.org/officeDocument/2006/relationships/hyperlink" Target="http://transparencia.comitan.gob.mx/ART85/XXVII/DESARROLLO_URBANO/OF.XXVII1_2021-2024.pdf" TargetMode="External"/><Relationship Id="rId138" Type="http://schemas.openxmlformats.org/officeDocument/2006/relationships/hyperlink" Target="http://transparencia.comitan.gob.mx/ART85/XXVII/DESARROLLO_URBANO/06126.pdf" TargetMode="External"/><Relationship Id="rId345" Type="http://schemas.openxmlformats.org/officeDocument/2006/relationships/hyperlink" Target="http://transparencia.comitan.gob.mx/ART85/XXVII/DESARROLLO_URBANO/A002280.pdf" TargetMode="External"/><Relationship Id="rId552" Type="http://schemas.openxmlformats.org/officeDocument/2006/relationships/hyperlink" Target="http://transparencia.comitan.gob.mx/ART85/XXVII/DESARROLLO_URBANO/S004077.pdf" TargetMode="External"/><Relationship Id="rId1182" Type="http://schemas.openxmlformats.org/officeDocument/2006/relationships/hyperlink" Target="http://transparencia.comitan.gob.mx/ART85/XXVII/DESARROLLO_URBANO/06385.pdf" TargetMode="External"/><Relationship Id="rId2026" Type="http://schemas.openxmlformats.org/officeDocument/2006/relationships/hyperlink" Target="http://transparencia.comitan.gob.mx/ART85/XXVII/DESARROLLO_URBANO/OF.XXVII1_2021-2024.pdf" TargetMode="External"/><Relationship Id="rId2233" Type="http://schemas.openxmlformats.org/officeDocument/2006/relationships/hyperlink" Target="http://transparencia.comitan.gob.mx/ART85/XXVII/DESARROLLO_URBANO/OFICIO_XXVII_2022.pdf" TargetMode="External"/><Relationship Id="rId2440" Type="http://schemas.openxmlformats.org/officeDocument/2006/relationships/hyperlink" Target="http://transparencia.comitan.gob.mx/ART85/XXVII/DESARROLLO_URBANO/US0672.pdf" TargetMode="External"/><Relationship Id="rId205" Type="http://schemas.openxmlformats.org/officeDocument/2006/relationships/hyperlink" Target="http://transparencia.comitan.gob.mx/ART85/XXVII/DESARROLLO_URBANO/05842.pdf" TargetMode="External"/><Relationship Id="rId412" Type="http://schemas.openxmlformats.org/officeDocument/2006/relationships/hyperlink" Target="http://transparencia.comitan.gob.mx/ART85/XXVII/DESARROLLO_URBANO/A003097.pdf" TargetMode="External"/><Relationship Id="rId1042" Type="http://schemas.openxmlformats.org/officeDocument/2006/relationships/hyperlink" Target="http://transparencia.comitan.gob.mx/ART85/XXVII/DESARROLLO_URBANO/06089.pdf" TargetMode="External"/><Relationship Id="rId2300" Type="http://schemas.openxmlformats.org/officeDocument/2006/relationships/hyperlink" Target="http://transparencia.comitan.gob.mx/ART85/XXVII/DESARROLLO_URBANO/OF.XXVII1_2021-2024.pdf" TargetMode="External"/><Relationship Id="rId1999" Type="http://schemas.openxmlformats.org/officeDocument/2006/relationships/hyperlink" Target="http://transparencia.comitan.gob.mx/ART85/XXVII/DESARROLLO_URBANO/OF.XXVII1_2021-2024.pdf" TargetMode="External"/><Relationship Id="rId1859" Type="http://schemas.openxmlformats.org/officeDocument/2006/relationships/hyperlink" Target="http://transparencia.comitan.gob.mx/ART85/XXVII/DESARROLLO_URBANO/OF.XXVII1_2021-2024.pdf" TargetMode="External"/><Relationship Id="rId3074" Type="http://schemas.openxmlformats.org/officeDocument/2006/relationships/hyperlink" Target="http://transparencia.comitan.gob.mx/ART85/XXVII/DESARROLLO_URBANO/OF.XXVII1_2021-2024.pdf" TargetMode="External"/><Relationship Id="rId1719" Type="http://schemas.openxmlformats.org/officeDocument/2006/relationships/hyperlink" Target="http://transparencia.comitan.gob.mx/ART85/XXVII/DESARROLLO_URBANO/OF.XXVII1_2021-2024.pdf" TargetMode="External"/><Relationship Id="rId1926" Type="http://schemas.openxmlformats.org/officeDocument/2006/relationships/hyperlink" Target="http://transparencia.comitan.gob.mx/ART85/XXVII/DESARROLLO_URBANO/OF.XXVII1_2021-2024.pdf" TargetMode="External"/><Relationship Id="rId3281" Type="http://schemas.openxmlformats.org/officeDocument/2006/relationships/hyperlink" Target="http://transparencia.comitan.gob.mx/ART85/XXVII/DESARROLLO_URBANO/OFICIO_XXVII_2022.pdf" TargetMode="External"/><Relationship Id="rId2090" Type="http://schemas.openxmlformats.org/officeDocument/2006/relationships/hyperlink" Target="http://transparencia.comitan.gob.mx/ART85/XXVII/DESARROLLO_URBANO/OF.XXVII1_2021-2024.pdf" TargetMode="External"/><Relationship Id="rId3141" Type="http://schemas.openxmlformats.org/officeDocument/2006/relationships/hyperlink" Target="http://transparencia.comitan.gob.mx/ART85/XXVII/DESARROLLO_URBANO/S004239.pdf" TargetMode="External"/><Relationship Id="rId3001" Type="http://schemas.openxmlformats.org/officeDocument/2006/relationships/hyperlink" Target="http://transparencia.comitan.gob.mx/ART85/XXVII/DESARROLLO_URBANO/S004294.pdf" TargetMode="External"/><Relationship Id="rId879" Type="http://schemas.openxmlformats.org/officeDocument/2006/relationships/hyperlink" Target="http://transparencia.comitan.gob.mx/ART85/XXVII/DESARROLLO_URBANO/C000948.pdf" TargetMode="External"/><Relationship Id="rId2767" Type="http://schemas.openxmlformats.org/officeDocument/2006/relationships/hyperlink" Target="http://transparencia.comitan.gob.mx/ART85/XXVII/DESARROLLO_URBANO/L000225.pdf" TargetMode="External"/><Relationship Id="rId739" Type="http://schemas.openxmlformats.org/officeDocument/2006/relationships/hyperlink" Target="http://transparencia.comitan.gob.mx/ART85/XXVII/DESARROLLO_URBANO/S004564.pdf" TargetMode="External"/><Relationship Id="rId1369" Type="http://schemas.openxmlformats.org/officeDocument/2006/relationships/hyperlink" Target="http://transparencia.comitan.gob.mx/ART85/XXVII/DESARROLLO_URBANO/06605.pdf" TargetMode="External"/><Relationship Id="rId1576" Type="http://schemas.openxmlformats.org/officeDocument/2006/relationships/hyperlink" Target="http://transparencia.comitan.gob.mx/ART85/XXVII/DESARROLLO_URBANO/OF.XXVII1_2021-2024.pdf" TargetMode="External"/><Relationship Id="rId2974" Type="http://schemas.openxmlformats.org/officeDocument/2006/relationships/hyperlink" Target="http://transparencia.comitan.gob.mx/ART85/XXVII/DESARROLLO_URBANO/06209.pdf" TargetMode="External"/><Relationship Id="rId3818" Type="http://schemas.openxmlformats.org/officeDocument/2006/relationships/hyperlink" Target="http://transparencia.comitan.gob.mx/ART85/XXVII/DESARROLLO_URBANO/02268.pdf" TargetMode="External"/><Relationship Id="rId946" Type="http://schemas.openxmlformats.org/officeDocument/2006/relationships/hyperlink" Target="http://transparencia.comitan.gob.mx/ART85/XXVII/DESARROLLO_URBANO/06000.pdf" TargetMode="External"/><Relationship Id="rId1229" Type="http://schemas.openxmlformats.org/officeDocument/2006/relationships/hyperlink" Target="http://transparencia.comitan.gob.mx/ART85/XXVII/DESARROLLO_URBANO/06587.pdf" TargetMode="External"/><Relationship Id="rId1783" Type="http://schemas.openxmlformats.org/officeDocument/2006/relationships/hyperlink" Target="http://transparencia.comitan.gob.mx/ART85/XXVII/DESARROLLO_URBANO/OF.XXVII1_2021-2024.pdf" TargetMode="External"/><Relationship Id="rId1990" Type="http://schemas.openxmlformats.org/officeDocument/2006/relationships/hyperlink" Target="http://transparencia.comitan.gob.mx/ART85/XXVII/DESARROLLO_URBANO/OF.XXVII1_2021-2024.pdf" TargetMode="External"/><Relationship Id="rId2627" Type="http://schemas.openxmlformats.org/officeDocument/2006/relationships/hyperlink" Target="http://transparencia.comitan.gob.mx/ART85/XXVII/DESARROLLO_URBANO/OF.XXVII1_2021-2024.pdf" TargetMode="External"/><Relationship Id="rId2834" Type="http://schemas.openxmlformats.org/officeDocument/2006/relationships/hyperlink" Target="http://transparencia.comitan.gob.mx/ART85/XXVII/DESARROLLO_URBANO/OF.XXVII1_2021-2024.pdf" TargetMode="External"/><Relationship Id="rId75" Type="http://schemas.openxmlformats.org/officeDocument/2006/relationships/hyperlink" Target="http://transparencia.comitan.gob.mx/ART85/XXVII/DESARROLLO_URBANO/05960.pdf" TargetMode="External"/><Relationship Id="rId806" Type="http://schemas.openxmlformats.org/officeDocument/2006/relationships/hyperlink" Target="http://transparencia.comitan.gob.mx/ART85/XXVII/DESARROLLO_URBANO/S004605.pdf" TargetMode="External"/><Relationship Id="rId1436" Type="http://schemas.openxmlformats.org/officeDocument/2006/relationships/hyperlink" Target="http://transparencia.comitan.gob.mx/ART85/XXVII/DESARROLLO_URBANO/06522.pdf" TargetMode="External"/><Relationship Id="rId1643" Type="http://schemas.openxmlformats.org/officeDocument/2006/relationships/hyperlink" Target="http://transparencia.comitan.gob.mx/ART85/XXVII/DESARROLLO_URBANO/OF.XXVII1_2021-2024.pdf" TargetMode="External"/><Relationship Id="rId1850" Type="http://schemas.openxmlformats.org/officeDocument/2006/relationships/hyperlink" Target="http://transparencia.comitan.gob.mx/ART85/XXVII/DESARROLLO_URBANO/OF.XXVII1_2021-2024.pdf" TargetMode="External"/><Relationship Id="rId2901" Type="http://schemas.openxmlformats.org/officeDocument/2006/relationships/hyperlink" Target="http://transparencia.comitan.gob.mx/ART85/XXVII/DESARROLLO_URBANO/S004121.pdf" TargetMode="External"/><Relationship Id="rId1503" Type="http://schemas.openxmlformats.org/officeDocument/2006/relationships/hyperlink" Target="http://transparencia.comitan.gob.mx/ART85/XXVII/DESARROLLO_URBANO/05941.pdf" TargetMode="External"/><Relationship Id="rId1710" Type="http://schemas.openxmlformats.org/officeDocument/2006/relationships/hyperlink" Target="http://transparencia.comitan.gob.mx/ART85/XXVII/DESARROLLO_URBANO/OF.XXVII1_2021-2024.pdf" TargetMode="External"/><Relationship Id="rId3468" Type="http://schemas.openxmlformats.org/officeDocument/2006/relationships/hyperlink" Target="http://transparencia.comitan.gob.mx/ART85/XXVII/DESARROLLO_URBANO/06775,06776,06777.pdf" TargetMode="External"/><Relationship Id="rId3675" Type="http://schemas.openxmlformats.org/officeDocument/2006/relationships/hyperlink" Target="http://transparencia.comitan.gob.mx/ART85/XXVII/DESARROLLO_URBANO/OFICIO_XXVII_2022.pdf" TargetMode="External"/><Relationship Id="rId3882" Type="http://schemas.openxmlformats.org/officeDocument/2006/relationships/hyperlink" Target="http://transparencia.comitan.gob.mx/ART85/XXVII/DESARROLLO_URBANO/OFICIO_XXVII_2022.pdf" TargetMode="External"/><Relationship Id="rId389" Type="http://schemas.openxmlformats.org/officeDocument/2006/relationships/hyperlink" Target="http://transparencia.comitan.gob.mx/ART85/XXVII/DESARROLLO_URBANO/A003067.pdf" TargetMode="External"/><Relationship Id="rId596" Type="http://schemas.openxmlformats.org/officeDocument/2006/relationships/hyperlink" Target="http://transparencia.comitan.gob.mx/ART85/XXVII/DESARROLLO_URBANO/S004215.pdf" TargetMode="External"/><Relationship Id="rId2277" Type="http://schemas.openxmlformats.org/officeDocument/2006/relationships/hyperlink" Target="http://transparencia.comitan.gob.mx/ART85/XXVII/DESARROLLO_URBANO/OF.XXVII1_2021-2024.pdf" TargetMode="External"/><Relationship Id="rId2484" Type="http://schemas.openxmlformats.org/officeDocument/2006/relationships/hyperlink" Target="http://transparencia.comitan.gob.mx/ART85/XXVII/DESARROLLO_URBANO/06409.pdf" TargetMode="External"/><Relationship Id="rId2691" Type="http://schemas.openxmlformats.org/officeDocument/2006/relationships/hyperlink" Target="http://transparencia.comitan.gob.mx/ART85/XXVII/DESARROLLO_URBANO/OF.XXVII1_2021-2024.pdf" TargetMode="External"/><Relationship Id="rId3328" Type="http://schemas.openxmlformats.org/officeDocument/2006/relationships/hyperlink" Target="http://transparencia.comitan.gob.mx/ART85/XXVII/DESARROLLO_URBANO/OFICIO_XXVII_2022.pdf" TargetMode="External"/><Relationship Id="rId3535" Type="http://schemas.openxmlformats.org/officeDocument/2006/relationships/hyperlink" Target="http://transparencia.comitan.gob.mx/ART85/XXVII/DESARROLLO_URBANO/OFICIO_XXVII_2022.pdf" TargetMode="External"/><Relationship Id="rId3742" Type="http://schemas.openxmlformats.org/officeDocument/2006/relationships/hyperlink" Target="http://transparencia.comitan.gob.mx/ART85/XXVII/DESARROLLO_URBANO/OF.XXVII1_2021-2024.pdf" TargetMode="External"/><Relationship Id="rId249" Type="http://schemas.openxmlformats.org/officeDocument/2006/relationships/hyperlink" Target="http://transparencia.comitan.gob.mx/ART85/XXVII/DESARROLLO_URBANO/OF.XXVII1_2021-2024.pdf" TargetMode="External"/><Relationship Id="rId456" Type="http://schemas.openxmlformats.org/officeDocument/2006/relationships/hyperlink" Target="http://transparencia.comitan.gob.mx/ART85/XXVII/DESARROLLO_URBANO/S003301.pdf" TargetMode="External"/><Relationship Id="rId663" Type="http://schemas.openxmlformats.org/officeDocument/2006/relationships/hyperlink" Target="http://transparencia.comitan.gob.mx/ART85/XXVII/DESARROLLO_URBANO/S004555.pdf" TargetMode="External"/><Relationship Id="rId870" Type="http://schemas.openxmlformats.org/officeDocument/2006/relationships/hyperlink" Target="http://transparencia.comitan.gob.mx/ART85/XXVII/DESARROLLO_URBANO/C000864.pdf" TargetMode="External"/><Relationship Id="rId1086" Type="http://schemas.openxmlformats.org/officeDocument/2006/relationships/hyperlink" Target="http://transparencia.comitan.gob.mx/ART85/XXVII/DESARROLLO_URBANO/05991.pdf" TargetMode="External"/><Relationship Id="rId1293" Type="http://schemas.openxmlformats.org/officeDocument/2006/relationships/hyperlink" Target="http://transparencia.comitan.gob.mx/ART85/XXVII/DESARROLLO_URBANO/06765.pdf" TargetMode="External"/><Relationship Id="rId2137" Type="http://schemas.openxmlformats.org/officeDocument/2006/relationships/hyperlink" Target="http://transparencia.comitan.gob.mx/ART85/XXVII/DESARROLLO_URBANO/OF.XXVII1_2021-2024.pdf" TargetMode="External"/><Relationship Id="rId2344" Type="http://schemas.openxmlformats.org/officeDocument/2006/relationships/hyperlink" Target="http://transparencia.comitan.gob.mx/ART85/XXVII/DESARROLLO_URBANO/06200.pdf" TargetMode="External"/><Relationship Id="rId2551" Type="http://schemas.openxmlformats.org/officeDocument/2006/relationships/hyperlink" Target="http://transparencia.comitan.gob.mx/ART85/XXVII/DESARROLLO_URBANO/OFICIO_XXVII_2022.pdf" TargetMode="External"/><Relationship Id="rId109" Type="http://schemas.openxmlformats.org/officeDocument/2006/relationships/hyperlink" Target="http://transparencia.comitan.gob.mx/ART85/XXVII/DESARROLLO_URBANO/06038.pdf" TargetMode="External"/><Relationship Id="rId316" Type="http://schemas.openxmlformats.org/officeDocument/2006/relationships/hyperlink" Target="http://transparencia.comitan.gob.mx/ART85/XXVII/DESARROLLO_URBANO/A002522.pdf" TargetMode="External"/><Relationship Id="rId523" Type="http://schemas.openxmlformats.org/officeDocument/2006/relationships/hyperlink" Target="http://transparencia.comitan.gob.mx/ART85/XXVII/DESARROLLO_URBANO/S004317.pdf" TargetMode="External"/><Relationship Id="rId1153" Type="http://schemas.openxmlformats.org/officeDocument/2006/relationships/hyperlink" Target="http://transparencia.comitan.gob.mx/ART85/XXVII/DESARROLLO_URBANO/06464.pdf" TargetMode="External"/><Relationship Id="rId2204" Type="http://schemas.openxmlformats.org/officeDocument/2006/relationships/hyperlink" Target="http://transparencia.comitan.gob.mx/ART85/XXVII/DESARROLLO_URBANO/06342.pdf" TargetMode="External"/><Relationship Id="rId3602" Type="http://schemas.openxmlformats.org/officeDocument/2006/relationships/hyperlink" Target="http://transparencia.comitan.gob.mx/ART85/XXVII/DESARROLLO_URBANO/OF.XXVII1_2021-2024.pdf" TargetMode="External"/><Relationship Id="rId730" Type="http://schemas.openxmlformats.org/officeDocument/2006/relationships/hyperlink" Target="http://transparencia.comitan.gob.mx/ART85/XXVII/DESARROLLO_URBANO/S004528.pdf" TargetMode="External"/><Relationship Id="rId1013" Type="http://schemas.openxmlformats.org/officeDocument/2006/relationships/hyperlink" Target="http://transparencia.comitan.gob.mx/ART85/XXVII/DESARROLLO_URBANO/05957.pdf" TargetMode="External"/><Relationship Id="rId1360" Type="http://schemas.openxmlformats.org/officeDocument/2006/relationships/hyperlink" Target="http://transparencia.comitan.gob.mx/ART85/XXVII/DESARROLLO_URBANO/06631.pdf" TargetMode="External"/><Relationship Id="rId2411" Type="http://schemas.openxmlformats.org/officeDocument/2006/relationships/hyperlink" Target="http://transparencia.comitan.gob.mx/ART85/XXVII/DESARROLLO_URBANO/US0674.pdf" TargetMode="External"/><Relationship Id="rId1220" Type="http://schemas.openxmlformats.org/officeDocument/2006/relationships/hyperlink" Target="http://transparencia.comitan.gob.mx/ART85/XXVII/DESARROLLO_URBANO/06424.pdf" TargetMode="External"/><Relationship Id="rId3185" Type="http://schemas.openxmlformats.org/officeDocument/2006/relationships/hyperlink" Target="http://transparencia.comitan.gob.mx/ART85/XXVII/DESARROLLO_URBANO/OF.XXVII1_2021-2024.pdf" TargetMode="External"/><Relationship Id="rId3392" Type="http://schemas.openxmlformats.org/officeDocument/2006/relationships/hyperlink" Target="http://transparencia.comitan.gob.mx/ART85/XXVII/DESARROLLO_URBANO/06782.pdf" TargetMode="External"/><Relationship Id="rId3045" Type="http://schemas.openxmlformats.org/officeDocument/2006/relationships/hyperlink" Target="http://transparencia.comitan.gob.mx/ART85/XXVII/DESARROLLO_URBANO/A002505.pdf" TargetMode="External"/><Relationship Id="rId3252" Type="http://schemas.openxmlformats.org/officeDocument/2006/relationships/hyperlink" Target="http://transparencia.comitan.gob.mx/ART85/XXVII/DESARROLLO_URBANO/A002271.pdf" TargetMode="External"/><Relationship Id="rId173" Type="http://schemas.openxmlformats.org/officeDocument/2006/relationships/hyperlink" Target="http://transparencia.comitan.gob.mx/ART85/XXVII/DESARROLLO_URBANO/04088.pdf" TargetMode="External"/><Relationship Id="rId380" Type="http://schemas.openxmlformats.org/officeDocument/2006/relationships/hyperlink" Target="http://transparencia.comitan.gob.mx/ART85/XXVII/DESARROLLO_URBANO/A003069.pdf" TargetMode="External"/><Relationship Id="rId2061" Type="http://schemas.openxmlformats.org/officeDocument/2006/relationships/hyperlink" Target="http://transparencia.comitan.gob.mx/ART85/XXVII/DESARROLLO_URBANO/OF.XXVII1_2021-2024.pdf" TargetMode="External"/><Relationship Id="rId3112" Type="http://schemas.openxmlformats.org/officeDocument/2006/relationships/hyperlink" Target="http://transparencia.comitan.gob.mx/ART85/XXVII/DESARROLLO_URBANO/S004511.pdf" TargetMode="External"/><Relationship Id="rId240" Type="http://schemas.openxmlformats.org/officeDocument/2006/relationships/hyperlink" Target="http://transparencia.comitan.gob.mx/ART85/XXVII/DESARROLLO_URBANO/OF.XXVII1_2021-2024.pdf" TargetMode="External"/><Relationship Id="rId100" Type="http://schemas.openxmlformats.org/officeDocument/2006/relationships/hyperlink" Target="http://transparencia.comitan.gob.mx/ART85/XXVII/DESARROLLO_URBANO/06393.pdf" TargetMode="External"/><Relationship Id="rId2878" Type="http://schemas.openxmlformats.org/officeDocument/2006/relationships/hyperlink" Target="http://transparencia.comitan.gob.mx/ART85/XXVII/DESARROLLO_URBANO/05028.pdf" TargetMode="External"/><Relationship Id="rId3929" Type="http://schemas.openxmlformats.org/officeDocument/2006/relationships/hyperlink" Target="http://transparencia.comitan.gob.mx/ART85/XXVII/DESARROLLO_URBANO/OF.XXVII1_2021-2024.pdf" TargetMode="External"/><Relationship Id="rId1687" Type="http://schemas.openxmlformats.org/officeDocument/2006/relationships/hyperlink" Target="http://transparencia.comitan.gob.mx/ART85/XXVII/DESARROLLO_URBANO/OF.XXVII1_2021-2024.pdf" TargetMode="External"/><Relationship Id="rId1894" Type="http://schemas.openxmlformats.org/officeDocument/2006/relationships/hyperlink" Target="http://transparencia.comitan.gob.mx/ART85/XXVII/DESARROLLO_URBANO/OF.XXVII1_2021-2024.pdf" TargetMode="External"/><Relationship Id="rId2738" Type="http://schemas.openxmlformats.org/officeDocument/2006/relationships/hyperlink" Target="http://transparencia.comitan.gob.mx/ART85/XXVII/DESARROLLO_URBANO/OF.XXVII1_2021-2024.pdf" TargetMode="External"/><Relationship Id="rId2945" Type="http://schemas.openxmlformats.org/officeDocument/2006/relationships/hyperlink" Target="http://transparencia.comitan.gob.mx/ART85/XXVII/DESARROLLO_URBANO/S004096.pdf" TargetMode="External"/><Relationship Id="rId917" Type="http://schemas.openxmlformats.org/officeDocument/2006/relationships/hyperlink" Target="http://transparencia.comitan.gob.mx/ART85/XXVII/DESARROLLO_URBANO/05799.pdf" TargetMode="External"/><Relationship Id="rId1547" Type="http://schemas.openxmlformats.org/officeDocument/2006/relationships/hyperlink" Target="http://transparencia.comitan.gob.mx/ART85/XXVII/DESARROLLO_URBANO/OF.XXVII1_2021-2024.pdf" TargetMode="External"/><Relationship Id="rId1754" Type="http://schemas.openxmlformats.org/officeDocument/2006/relationships/hyperlink" Target="http://transparencia.comitan.gob.mx/ART85/XXVII/DESARROLLO_URBANO/OF.XXVII1_2021-2024.pdf" TargetMode="External"/><Relationship Id="rId1961" Type="http://schemas.openxmlformats.org/officeDocument/2006/relationships/hyperlink" Target="http://transparencia.comitan.gob.mx/ART85/XXVII/DESARROLLO_URBANO/OF.XXVII1_2021-2024.pdf" TargetMode="External"/><Relationship Id="rId2805" Type="http://schemas.openxmlformats.org/officeDocument/2006/relationships/hyperlink" Target="http://transparencia.comitan.gob.mx/ART85/XXVII/DESARROLLO_URBANO/OFICIO_XXVII_2022.pdf" TargetMode="External"/><Relationship Id="rId46" Type="http://schemas.openxmlformats.org/officeDocument/2006/relationships/hyperlink" Target="http://transparencia.comitan.gob.mx/ART85/XXVII/DESARROLLO_URBANO/05915.pdf" TargetMode="External"/><Relationship Id="rId1407" Type="http://schemas.openxmlformats.org/officeDocument/2006/relationships/hyperlink" Target="http://transparencia.comitan.gob.mx/ART85/XXVII/DESARROLLO_URBANO/06111.pdf" TargetMode="External"/><Relationship Id="rId1614" Type="http://schemas.openxmlformats.org/officeDocument/2006/relationships/hyperlink" Target="http://transparencia.comitan.gob.mx/ART85/XXVII/DESARROLLO_URBANO/OF.XXVII1_2021-2024.pdf" TargetMode="External"/><Relationship Id="rId1821" Type="http://schemas.openxmlformats.org/officeDocument/2006/relationships/hyperlink" Target="http://transparencia.comitan.gob.mx/ART85/XXVII/DESARROLLO_URBANO/OF.XXVII1_2021-2024.pdf" TargetMode="External"/><Relationship Id="rId3579" Type="http://schemas.openxmlformats.org/officeDocument/2006/relationships/hyperlink" Target="http://transparencia.comitan.gob.mx/ART85/XXVII/DESARROLLO_URBANO/A003130.pdf" TargetMode="External"/><Relationship Id="rId3786" Type="http://schemas.openxmlformats.org/officeDocument/2006/relationships/hyperlink" Target="http://transparencia.comitan.gob.mx/ART85/XXVII/DESARROLLO_URBANO/OF.XXVII1_2021-2024.pdf" TargetMode="External"/><Relationship Id="rId2388" Type="http://schemas.openxmlformats.org/officeDocument/2006/relationships/hyperlink" Target="http://transparencia.comitan.gob.mx/ART85/XXVII/DESARROLLO_URBANO/OF.XXVII1_2021-2024.pdf" TargetMode="External"/><Relationship Id="rId2595" Type="http://schemas.openxmlformats.org/officeDocument/2006/relationships/hyperlink" Target="http://transparencia.comitan.gob.mx/ART85/XXVII/DESARROLLO_URBANO/OF.XXVII1_2021-2024.pdf" TargetMode="External"/><Relationship Id="rId3439" Type="http://schemas.openxmlformats.org/officeDocument/2006/relationships/hyperlink" Target="http://transparencia.comitan.gob.mx/ART85/XXVII/DESARROLLO_URBANO/OF.XXVII1_2021-2024.pdf" TargetMode="External"/><Relationship Id="rId567" Type="http://schemas.openxmlformats.org/officeDocument/2006/relationships/hyperlink" Target="http://transparencia.comitan.gob.mx/ART85/XXVII/DESARROLLO_URBANO/S004377.pdf" TargetMode="External"/><Relationship Id="rId1197" Type="http://schemas.openxmlformats.org/officeDocument/2006/relationships/hyperlink" Target="http://transparencia.comitan.gob.mx/ART85/XXVII/DESARROLLO_URBANO/26629.pdf" TargetMode="External"/><Relationship Id="rId2248" Type="http://schemas.openxmlformats.org/officeDocument/2006/relationships/hyperlink" Target="http://transparencia.comitan.gob.mx/ART85/XXVII/DESARROLLO_URBANO/OFICIO_XXVII_2022.pdf" TargetMode="External"/><Relationship Id="rId3646" Type="http://schemas.openxmlformats.org/officeDocument/2006/relationships/hyperlink" Target="http://transparencia.comitan.gob.mx/ART85/XXVII/DESARROLLO_URBANO/OF.XXVII1_2021-2024.pdf" TargetMode="External"/><Relationship Id="rId3853" Type="http://schemas.openxmlformats.org/officeDocument/2006/relationships/hyperlink" Target="http://transparencia.comitan.gob.mx/ART85/XXVII/DESARROLLO_URBANO/OF.XXVII1_2021-2024.pdf" TargetMode="External"/><Relationship Id="rId774" Type="http://schemas.openxmlformats.org/officeDocument/2006/relationships/hyperlink" Target="http://transparencia.comitan.gob.mx/ART85/XXVII/DESARROLLO_URBANO/S004637.pdf" TargetMode="External"/><Relationship Id="rId981" Type="http://schemas.openxmlformats.org/officeDocument/2006/relationships/hyperlink" Target="http://transparencia.comitan.gob.mx/ART85/XXVII/DESARROLLO_URBANO/05980.pdf" TargetMode="External"/><Relationship Id="rId1057" Type="http://schemas.openxmlformats.org/officeDocument/2006/relationships/hyperlink" Target="http://transparencia.comitan.gob.mx/ART85/XXVII/DESARROLLO_URBANO/05938.pdf" TargetMode="External"/><Relationship Id="rId2455" Type="http://schemas.openxmlformats.org/officeDocument/2006/relationships/hyperlink" Target="http://transparencia.comitan.gob.mx/ART85/XXVII/DESARROLLO_URBANO/06650.pdf" TargetMode="External"/><Relationship Id="rId2662" Type="http://schemas.openxmlformats.org/officeDocument/2006/relationships/hyperlink" Target="http://transparencia.comitan.gob.mx/ART85/XXVII/DESARROLLO_URBANO/OF.XXVII1_2021-2024.pdf" TargetMode="External"/><Relationship Id="rId3506" Type="http://schemas.openxmlformats.org/officeDocument/2006/relationships/hyperlink" Target="http://transparencia.comitan.gob.mx/ART85/XXVII/DESARROLLO_URBANO/27074.pdf" TargetMode="External"/><Relationship Id="rId3713" Type="http://schemas.openxmlformats.org/officeDocument/2006/relationships/hyperlink" Target="http://transparencia.comitan.gob.mx/ART85/XXVII/DESARROLLO_URBANO/06632.pdf" TargetMode="External"/><Relationship Id="rId3920" Type="http://schemas.openxmlformats.org/officeDocument/2006/relationships/hyperlink" Target="http://transparencia.comitan.gob.mx/ART85/XXVII/DESARROLLO_URBANO/R000357.pdf" TargetMode="External"/><Relationship Id="rId427" Type="http://schemas.openxmlformats.org/officeDocument/2006/relationships/hyperlink" Target="http://transparencia.comitan.gob.mx/ART85/XXVII/DESARROLLO_URBANO/A002273.pdf" TargetMode="External"/><Relationship Id="rId634" Type="http://schemas.openxmlformats.org/officeDocument/2006/relationships/hyperlink" Target="http://transparencia.comitan.gob.mx/ART85/XXVII/DESARROLLO_URBANO/S004413.pdf" TargetMode="External"/><Relationship Id="rId841" Type="http://schemas.openxmlformats.org/officeDocument/2006/relationships/hyperlink" Target="http://transparencia.comitan.gob.mx/ART85/XXVII/DESARROLLO_URBANO/S004581.pdf" TargetMode="External"/><Relationship Id="rId1264" Type="http://schemas.openxmlformats.org/officeDocument/2006/relationships/hyperlink" Target="http://transparencia.comitan.gob.mx/ART85/XXVII/DESARROLLO_URBANO/06311.pdf" TargetMode="External"/><Relationship Id="rId1471" Type="http://schemas.openxmlformats.org/officeDocument/2006/relationships/hyperlink" Target="http://transparencia.comitan.gob.mx/ART85/XXVII/DESARROLLO_URBANO/06253.pdf" TargetMode="External"/><Relationship Id="rId2108" Type="http://schemas.openxmlformats.org/officeDocument/2006/relationships/hyperlink" Target="http://transparencia.comitan.gob.mx/ART85/XXVII/DESARROLLO_URBANO/OF.XXVII1_2021-2024.pdf" TargetMode="External"/><Relationship Id="rId2315" Type="http://schemas.openxmlformats.org/officeDocument/2006/relationships/hyperlink" Target="http://transparencia.comitan.gob.mx/ART85/XXVII/DESARROLLO_URBANO/OF.XXVII1_2021-2024.pdf" TargetMode="External"/><Relationship Id="rId2522" Type="http://schemas.openxmlformats.org/officeDocument/2006/relationships/hyperlink" Target="http://transparencia.comitan.gob.mx/ART85/XXVII/DESARROLLO_URBANO/OFICIO_XXVII_2022.pdf" TargetMode="External"/><Relationship Id="rId701" Type="http://schemas.openxmlformats.org/officeDocument/2006/relationships/hyperlink" Target="http://transparencia.comitan.gob.mx/ART85/XXVII/DESARROLLO_URBANO/S004429.pdf" TargetMode="External"/><Relationship Id="rId1124" Type="http://schemas.openxmlformats.org/officeDocument/2006/relationships/hyperlink" Target="http://transparencia.comitan.gob.mx/ART85/XXVII/DESARROLLO_URBANO/06013.pdf" TargetMode="External"/><Relationship Id="rId1331" Type="http://schemas.openxmlformats.org/officeDocument/2006/relationships/hyperlink" Target="http://transparencia.comitan.gob.mx/ART85/XXVII/DESARROLLO_URBANO/06147.pdf" TargetMode="External"/><Relationship Id="rId3089" Type="http://schemas.openxmlformats.org/officeDocument/2006/relationships/hyperlink" Target="http://transparencia.comitan.gob.mx/ART85/XXVII/DESARROLLO_URBANO/US0679.pdf" TargetMode="External"/><Relationship Id="rId3296" Type="http://schemas.openxmlformats.org/officeDocument/2006/relationships/hyperlink" Target="http://transparencia.comitan.gob.mx/ART85/XXVII/DESARROLLO_URBANO/OFICIO_XXVII_2022.pdf" TargetMode="External"/><Relationship Id="rId3156" Type="http://schemas.openxmlformats.org/officeDocument/2006/relationships/hyperlink" Target="http://transparencia.comitan.gob.mx/ART85/XXVII/DESARROLLO_URBANO/06226.pdf" TargetMode="External"/><Relationship Id="rId3363" Type="http://schemas.openxmlformats.org/officeDocument/2006/relationships/hyperlink" Target="http://transparencia.comitan.gob.mx/ART85/XXVII/DESARROLLO_URBANO/OF.XXVII1_2021-2024.pdf" TargetMode="External"/><Relationship Id="rId284" Type="http://schemas.openxmlformats.org/officeDocument/2006/relationships/hyperlink" Target="http://transparencia.comitan.gob.mx/ART85/XXVII/DESARROLLO_URBANO/A003017.pdf" TargetMode="External"/><Relationship Id="rId491" Type="http://schemas.openxmlformats.org/officeDocument/2006/relationships/hyperlink" Target="http://transparencia.comitan.gob.mx/ART85/XXVII/DESARROLLO_URBANO/S004306.pdf" TargetMode="External"/><Relationship Id="rId2172" Type="http://schemas.openxmlformats.org/officeDocument/2006/relationships/hyperlink" Target="http://transparencia.comitan.gob.mx/ART85/XXVII/DESARROLLO_URBANO/R000355.pdf" TargetMode="External"/><Relationship Id="rId3016" Type="http://schemas.openxmlformats.org/officeDocument/2006/relationships/hyperlink" Target="http://transparencia.comitan.gob.mx/ART85/XXVII/DESARROLLO_URBANO/A003006.pdf" TargetMode="External"/><Relationship Id="rId3223" Type="http://schemas.openxmlformats.org/officeDocument/2006/relationships/hyperlink" Target="http://transparencia.comitan.gob.mx/ART85/XXVII/DESARROLLO_URBANO/OF.XXVII1_2021-2024.pdf" TargetMode="External"/><Relationship Id="rId3570" Type="http://schemas.openxmlformats.org/officeDocument/2006/relationships/hyperlink" Target="http://transparencia.comitan.gob.mx/ART85/XXVII/DESARROLLO_URBANO/OFICIO_XXVII_2022.pdf" TargetMode="External"/><Relationship Id="rId144" Type="http://schemas.openxmlformats.org/officeDocument/2006/relationships/hyperlink" Target="http://transparencia.comitan.gob.mx/ART85/XXVII/DESARROLLO_URBANO/05942.pdf" TargetMode="External"/><Relationship Id="rId3430" Type="http://schemas.openxmlformats.org/officeDocument/2006/relationships/hyperlink" Target="http://transparencia.comitan.gob.mx/ART85/XXVII/DESARROLLO_URBANO/OF.XXVII1_2021-2024.pdf" TargetMode="External"/><Relationship Id="rId351" Type="http://schemas.openxmlformats.org/officeDocument/2006/relationships/hyperlink" Target="http://transparencia.comitan.gob.mx/ART85/XXVII/DESARROLLO_URBANO/A002412.pdf" TargetMode="External"/><Relationship Id="rId2032" Type="http://schemas.openxmlformats.org/officeDocument/2006/relationships/hyperlink" Target="http://transparencia.comitan.gob.mx/ART85/XXVII/DESARROLLO_URBANO/OF.XXVII1_2021-2024.pdf" TargetMode="External"/><Relationship Id="rId2989" Type="http://schemas.openxmlformats.org/officeDocument/2006/relationships/hyperlink" Target="http://transparencia.comitan.gob.mx/ART85/XXVII/DESARROLLO_URBANO/A002574.pdf" TargetMode="External"/><Relationship Id="rId211" Type="http://schemas.openxmlformats.org/officeDocument/2006/relationships/hyperlink" Target="http://transparencia.comitan.gob.mx/ART85/XXVII/DESARROLLO_URBANO/06148.pdf" TargetMode="External"/><Relationship Id="rId1798" Type="http://schemas.openxmlformats.org/officeDocument/2006/relationships/hyperlink" Target="http://transparencia.comitan.gob.mx/ART85/XXVII/DESARROLLO_URBANO/OF.XXVII1_2021-2024.pdf" TargetMode="External"/><Relationship Id="rId2849" Type="http://schemas.openxmlformats.org/officeDocument/2006/relationships/hyperlink" Target="http://transparencia.comitan.gob.mx/ART85/XXVII/DESARROLLO_URBANO/OF.XXVII1_2021-2024.pdf" TargetMode="External"/><Relationship Id="rId1658" Type="http://schemas.openxmlformats.org/officeDocument/2006/relationships/hyperlink" Target="http://transparencia.comitan.gob.mx/ART85/XXVII/DESARROLLO_URBANO/OF.XXVII1_2021-2024.pdf" TargetMode="External"/><Relationship Id="rId1865" Type="http://schemas.openxmlformats.org/officeDocument/2006/relationships/hyperlink" Target="http://transparencia.comitan.gob.mx/ART85/XXVII/DESARROLLO_URBANO/OF.XXVII1_2021-2024.pdf" TargetMode="External"/><Relationship Id="rId2709" Type="http://schemas.openxmlformats.org/officeDocument/2006/relationships/hyperlink" Target="http://transparencia.comitan.gob.mx/ART85/XXVII/DESARROLLO_URBANO/OF.XXVII1_2021-2024.pdf" TargetMode="External"/><Relationship Id="rId1518" Type="http://schemas.openxmlformats.org/officeDocument/2006/relationships/hyperlink" Target="http://transparencia.comitan.gob.mx/ART85/XXVII/DESARROLLO_URBANO/05774.pdf" TargetMode="External"/><Relationship Id="rId2916" Type="http://schemas.openxmlformats.org/officeDocument/2006/relationships/hyperlink" Target="http://transparencia.comitan.gob.mx/ART85/XXVII/DESARROLLO_URBANO/S004136.pdf" TargetMode="External"/><Relationship Id="rId3080" Type="http://schemas.openxmlformats.org/officeDocument/2006/relationships/hyperlink" Target="http://transparencia.comitan.gob.mx/ART85/XXVII/DESARROLLO_URBANO/S004202.pdf" TargetMode="External"/><Relationship Id="rId1725" Type="http://schemas.openxmlformats.org/officeDocument/2006/relationships/hyperlink" Target="http://transparencia.comitan.gob.mx/ART85/XXVII/DESARROLLO_URBANO/OF.XXVII1_2021-2024.pdf" TargetMode="External"/><Relationship Id="rId1932" Type="http://schemas.openxmlformats.org/officeDocument/2006/relationships/hyperlink" Target="http://transparencia.comitan.gob.mx/ART85/XXVII/DESARROLLO_URBANO/OF.XXVII1_2021-2024.pdf" TargetMode="External"/><Relationship Id="rId17" Type="http://schemas.openxmlformats.org/officeDocument/2006/relationships/hyperlink" Target="http://transparencia.comitan.gob.mx/ART85/XXVII/DESARROLLO_URBANO/06471.pdf" TargetMode="External"/><Relationship Id="rId3897" Type="http://schemas.openxmlformats.org/officeDocument/2006/relationships/hyperlink" Target="http://transparencia.comitan.gob.mx/ART85/XXVII/DESARROLLO_URBANO/OFICIO_XXVII_2022.pdf" TargetMode="External"/><Relationship Id="rId2499" Type="http://schemas.openxmlformats.org/officeDocument/2006/relationships/hyperlink" Target="http://transparencia.comitan.gob.mx/ART85/XXVII/DESARROLLO_URBANO/06477.pdf" TargetMode="External"/><Relationship Id="rId3757" Type="http://schemas.openxmlformats.org/officeDocument/2006/relationships/hyperlink" Target="http://transparencia.comitan.gob.mx/ART85/XXVII/DESARROLLO_URBANO/OF.XXVII1_2021-2024.pdf" TargetMode="External"/><Relationship Id="rId1" Type="http://schemas.openxmlformats.org/officeDocument/2006/relationships/hyperlink" Target="http://transparencia.comitan.gob.mx/ART85/XXVII/DESARROLLO_URBANO/05624.pdf" TargetMode="External"/><Relationship Id="rId678" Type="http://schemas.openxmlformats.org/officeDocument/2006/relationships/hyperlink" Target="http://transparencia.comitan.gob.mx/ART85/XXVII/DESARROLLO_URBANO/S004523.pdf" TargetMode="External"/><Relationship Id="rId885" Type="http://schemas.openxmlformats.org/officeDocument/2006/relationships/hyperlink" Target="http://transparencia.comitan.gob.mx/ART85/XXVII/DESARROLLO_URBANO/C000927.pdf" TargetMode="External"/><Relationship Id="rId2359" Type="http://schemas.openxmlformats.org/officeDocument/2006/relationships/hyperlink" Target="http://transparencia.comitan.gob.mx/ART85/XXVII/DESARROLLO_URBANO/OFICIO_XXVII_2022.pdf" TargetMode="External"/><Relationship Id="rId2566" Type="http://schemas.openxmlformats.org/officeDocument/2006/relationships/hyperlink" Target="http://transparencia.comitan.gob.mx/ART85/XXVII/DESARROLLO_URBANO/OFICIO_XXVII_2022.pdf" TargetMode="External"/><Relationship Id="rId2773" Type="http://schemas.openxmlformats.org/officeDocument/2006/relationships/hyperlink" Target="http://transparencia.comitan.gob.mx/ART85/XXVII/DESARROLLO_URBANO/06691.pdf" TargetMode="External"/><Relationship Id="rId2980" Type="http://schemas.openxmlformats.org/officeDocument/2006/relationships/hyperlink" Target="http://transparencia.comitan.gob.mx/ART85/XXVII/DESARROLLO_URBANO/S004308.pdf" TargetMode="External"/><Relationship Id="rId3617" Type="http://schemas.openxmlformats.org/officeDocument/2006/relationships/hyperlink" Target="http://transparencia.comitan.gob.mx/ART85/XXVII/DESARROLLO_URBANO/OF.XXVII1_2021-2024.pdf" TargetMode="External"/><Relationship Id="rId3824" Type="http://schemas.openxmlformats.org/officeDocument/2006/relationships/hyperlink" Target="http://transparencia.comitan.gob.mx/ART85/XXVII/DESARROLLO_URBANO/OF.XXVII1_2021-2024.pdf" TargetMode="External"/><Relationship Id="rId538" Type="http://schemas.openxmlformats.org/officeDocument/2006/relationships/hyperlink" Target="http://transparencia.comitan.gob.mx/ART85/XXVII/DESARROLLO_URBANO/S004290.pdf" TargetMode="External"/><Relationship Id="rId745" Type="http://schemas.openxmlformats.org/officeDocument/2006/relationships/hyperlink" Target="http://transparencia.comitan.gob.mx/ART85/XXVII/DESARROLLO_URBANO/S004441.pdf" TargetMode="External"/><Relationship Id="rId952" Type="http://schemas.openxmlformats.org/officeDocument/2006/relationships/hyperlink" Target="http://transparencia.comitan.gob.mx/ART85/XXVII/DESARROLLO_URBANO/05877.pdf" TargetMode="External"/><Relationship Id="rId1168" Type="http://schemas.openxmlformats.org/officeDocument/2006/relationships/hyperlink" Target="http://transparencia.comitan.gob.mx/ART85/XXVII/DESARROLLO_URBANO/06232.pdf" TargetMode="External"/><Relationship Id="rId1375" Type="http://schemas.openxmlformats.org/officeDocument/2006/relationships/hyperlink" Target="http://transparencia.comitan.gob.mx/ART85/XXVII/DESARROLLO_URBANO/06084.pdf" TargetMode="External"/><Relationship Id="rId1582" Type="http://schemas.openxmlformats.org/officeDocument/2006/relationships/hyperlink" Target="http://transparencia.comitan.gob.mx/ART85/XXVII/DESARROLLO_URBANO/OF.XXVII1_2021-2024.pdf" TargetMode="External"/><Relationship Id="rId2219" Type="http://schemas.openxmlformats.org/officeDocument/2006/relationships/hyperlink" Target="http://transparencia.comitan.gob.mx/ART85/XXVII/DESARROLLO_URBANO/06481.pdf" TargetMode="External"/><Relationship Id="rId2426" Type="http://schemas.openxmlformats.org/officeDocument/2006/relationships/hyperlink" Target="http://transparencia.comitan.gob.mx/ART85/XXVII/DESARROLLO_URBANO/US0665.pdf" TargetMode="External"/><Relationship Id="rId2633" Type="http://schemas.openxmlformats.org/officeDocument/2006/relationships/hyperlink" Target="http://transparencia.comitan.gob.mx/ART85/XXVII/DESARROLLO_URBANO/OF.XXVII1_2021-2024.pdf" TargetMode="External"/><Relationship Id="rId81" Type="http://schemas.openxmlformats.org/officeDocument/2006/relationships/hyperlink" Target="http://transparencia.comitan.gob.mx/ART85/XXVII/DESARROLLO_URBANO/06216.pdf" TargetMode="External"/><Relationship Id="rId605" Type="http://schemas.openxmlformats.org/officeDocument/2006/relationships/hyperlink" Target="http://transparencia.comitan.gob.mx/ART85/XXVII/DESARROLLO_URBANO/S004224.pdf" TargetMode="External"/><Relationship Id="rId812" Type="http://schemas.openxmlformats.org/officeDocument/2006/relationships/hyperlink" Target="http://transparencia.comitan.gob.mx/ART85/XXVII/DESARROLLO_URBANO/S004611.pdf" TargetMode="External"/><Relationship Id="rId1028" Type="http://schemas.openxmlformats.org/officeDocument/2006/relationships/hyperlink" Target="http://transparencia.comitan.gob.mx/ART85/XXVII/DESARROLLO_URBANO/06116.pdf" TargetMode="External"/><Relationship Id="rId1235" Type="http://schemas.openxmlformats.org/officeDocument/2006/relationships/hyperlink" Target="http://transparencia.comitan.gob.mx/ART85/XXVII/DESARROLLO_URBANO/06596.pdf" TargetMode="External"/><Relationship Id="rId1442" Type="http://schemas.openxmlformats.org/officeDocument/2006/relationships/hyperlink" Target="http://transparencia.comitan.gob.mx/ART85/XXVII/DESARROLLO_URBANO/06531.pdf" TargetMode="External"/><Relationship Id="rId2840" Type="http://schemas.openxmlformats.org/officeDocument/2006/relationships/hyperlink" Target="http://transparencia.comitan.gob.mx/ART85/XXVII/DESARROLLO_URBANO/OF.XXVII1_2021-2024.pdf" TargetMode="External"/><Relationship Id="rId1302" Type="http://schemas.openxmlformats.org/officeDocument/2006/relationships/hyperlink" Target="http://transparencia.comitan.gob.mx/ART85/XXVII/DESARROLLO_URBANO/02536.pdf" TargetMode="External"/><Relationship Id="rId2700" Type="http://schemas.openxmlformats.org/officeDocument/2006/relationships/hyperlink" Target="http://transparencia.comitan.gob.mx/ART85/XXVII/DESARROLLO_URBANO/OFICIO_XXVII_2022.pdf" TargetMode="External"/><Relationship Id="rId3267" Type="http://schemas.openxmlformats.org/officeDocument/2006/relationships/hyperlink" Target="http://transparencia.comitan.gob.mx/ART85/XXVII/DESARROLLO_URBANO/A002265.pdf" TargetMode="External"/><Relationship Id="rId188" Type="http://schemas.openxmlformats.org/officeDocument/2006/relationships/hyperlink" Target="http://transparencia.comitan.gob.mx/ART85/XXVII/DESARROLLO_URBANO/06398.pdf" TargetMode="External"/><Relationship Id="rId395" Type="http://schemas.openxmlformats.org/officeDocument/2006/relationships/hyperlink" Target="http://transparencia.comitan.gob.mx/ART85/XXVII/DESARROLLO_URBANO/A003073.pdf" TargetMode="External"/><Relationship Id="rId2076" Type="http://schemas.openxmlformats.org/officeDocument/2006/relationships/hyperlink" Target="http://transparencia.comitan.gob.mx/ART85/XXVII/DESARROLLO_URBANO/OF.XXVII1_2021-2024.pdf" TargetMode="External"/><Relationship Id="rId3474" Type="http://schemas.openxmlformats.org/officeDocument/2006/relationships/hyperlink" Target="http://transparencia.comitan.gob.mx/ART85/XXVII/DESARROLLO_URBANO/OF.XXVII1_2021-2024.pdf" TargetMode="External"/><Relationship Id="rId3681" Type="http://schemas.openxmlformats.org/officeDocument/2006/relationships/hyperlink" Target="http://transparencia.comitan.gob.mx/ART85/XXVII/DESARROLLO_URBANO/OF.XXVII1_2021-2024.pdf" TargetMode="External"/><Relationship Id="rId2283" Type="http://schemas.openxmlformats.org/officeDocument/2006/relationships/hyperlink" Target="http://transparencia.comitan.gob.mx/ART85/XXVII/DESARROLLO_URBANO/OF.XXVII1_2021-2024.pdf" TargetMode="External"/><Relationship Id="rId2490" Type="http://schemas.openxmlformats.org/officeDocument/2006/relationships/hyperlink" Target="http://transparencia.comitan.gob.mx/ART85/XXVII/DESARROLLO_URBANO/05837.pdf" TargetMode="External"/><Relationship Id="rId3127" Type="http://schemas.openxmlformats.org/officeDocument/2006/relationships/hyperlink" Target="http://transparencia.comitan.gob.mx/ART85/XXVII/DESARROLLO_URBANO/S004399.pdf" TargetMode="External"/><Relationship Id="rId3334" Type="http://schemas.openxmlformats.org/officeDocument/2006/relationships/hyperlink" Target="http://transparencia.comitan.gob.mx/ART85/XXVII/DESARROLLO_URBANO/OF.XXVII1_2021-2024.pdf" TargetMode="External"/><Relationship Id="rId3541" Type="http://schemas.openxmlformats.org/officeDocument/2006/relationships/hyperlink" Target="http://transparencia.comitan.gob.mx/ART85/XXVII/DESARROLLO_URBANO/OF.XXVII1_2021-2024.pdf" TargetMode="External"/><Relationship Id="rId255" Type="http://schemas.openxmlformats.org/officeDocument/2006/relationships/hyperlink" Target="http://transparencia.comitan.gob.mx/ART85/XXVII/DESARROLLO_URBANO/A002537.pdf" TargetMode="External"/><Relationship Id="rId462" Type="http://schemas.openxmlformats.org/officeDocument/2006/relationships/hyperlink" Target="http://transparencia.comitan.gob.mx/ART85/XXVII/DESARROLLO_URBANO/S004019.pdf" TargetMode="External"/><Relationship Id="rId1092" Type="http://schemas.openxmlformats.org/officeDocument/2006/relationships/hyperlink" Target="http://transparencia.comitan.gob.mx/ART85/XXVII/DESARROLLO_URBANO/05967.pdf" TargetMode="External"/><Relationship Id="rId2143" Type="http://schemas.openxmlformats.org/officeDocument/2006/relationships/hyperlink" Target="http://transparencia.comitan.gob.mx/ART85/XXVII/DESARROLLO_URBANO/OF.XXVII1_2021-2024.pdf" TargetMode="External"/><Relationship Id="rId2350" Type="http://schemas.openxmlformats.org/officeDocument/2006/relationships/hyperlink" Target="http://transparencia.comitan.gob.mx/ART85/XXVII/DESARROLLO_URBANO/06201.pdf" TargetMode="External"/><Relationship Id="rId3401" Type="http://schemas.openxmlformats.org/officeDocument/2006/relationships/hyperlink" Target="http://transparencia.comitan.gob.mx/ART85/XXVII/DESARROLLO_URBANO/27163.pdf" TargetMode="External"/><Relationship Id="rId115" Type="http://schemas.openxmlformats.org/officeDocument/2006/relationships/hyperlink" Target="http://transparencia.comitan.gob.mx/ART85/XXVII/DESARROLLO_URBANO/05623.pdf" TargetMode="External"/><Relationship Id="rId322" Type="http://schemas.openxmlformats.org/officeDocument/2006/relationships/hyperlink" Target="http://transparencia.comitan.gob.mx/ART85/XXVII/DESARROLLO_URBANO/A002506.pdf" TargetMode="External"/><Relationship Id="rId2003" Type="http://schemas.openxmlformats.org/officeDocument/2006/relationships/hyperlink" Target="http://transparencia.comitan.gob.mx/ART85/XXVII/DESARROLLO_URBANO/OF.XXVII1_2021-2024.pdf" TargetMode="External"/><Relationship Id="rId2210" Type="http://schemas.openxmlformats.org/officeDocument/2006/relationships/hyperlink" Target="http://transparencia.comitan.gob.mx/ART85/XXVII/DESARROLLO_URBANO/06533.pdf" TargetMode="External"/><Relationship Id="rId1769" Type="http://schemas.openxmlformats.org/officeDocument/2006/relationships/hyperlink" Target="http://transparencia.comitan.gob.mx/ART85/XXVII/DESARROLLO_URBANO/OF.XXVII1_2021-2024.pdf" TargetMode="External"/><Relationship Id="rId1976" Type="http://schemas.openxmlformats.org/officeDocument/2006/relationships/hyperlink" Target="http://transparencia.comitan.gob.mx/ART85/XXVII/DESARROLLO_URBANO/OF.XXVII1_2021-2024.pdf" TargetMode="External"/><Relationship Id="rId3191" Type="http://schemas.openxmlformats.org/officeDocument/2006/relationships/hyperlink" Target="http://transparencia.comitan.gob.mx/ART85/XXVII/DESARROLLO_URBANO/00205.pdf" TargetMode="External"/><Relationship Id="rId1629" Type="http://schemas.openxmlformats.org/officeDocument/2006/relationships/hyperlink" Target="http://transparencia.comitan.gob.mx/ART85/XXVII/DESARROLLO_URBANO/OF.XXVII1_2021-2024.pdf" TargetMode="External"/><Relationship Id="rId1836" Type="http://schemas.openxmlformats.org/officeDocument/2006/relationships/hyperlink" Target="http://transparencia.comitan.gob.mx/ART85/XXVII/DESARROLLO_URBANO/OF.XXVII1_2021-2024.pdf" TargetMode="External"/><Relationship Id="rId1903" Type="http://schemas.openxmlformats.org/officeDocument/2006/relationships/hyperlink" Target="http://transparencia.comitan.gob.mx/ART85/XXVII/DESARROLLO_URBANO/OF.XXVII1_2021-2024.pdf" TargetMode="External"/><Relationship Id="rId3051" Type="http://schemas.openxmlformats.org/officeDocument/2006/relationships/hyperlink" Target="http://transparencia.comitan.gob.mx/ART85/XXVII/DESARROLLO_URBANO/S004167.pdf" TargetMode="External"/><Relationship Id="rId3868" Type="http://schemas.openxmlformats.org/officeDocument/2006/relationships/hyperlink" Target="http://transparencia.comitan.gob.mx/ART85/XXVII/DESARROLLO_URBANO/OF.XXVII1_2021-2024.pdf" TargetMode="External"/><Relationship Id="rId789" Type="http://schemas.openxmlformats.org/officeDocument/2006/relationships/hyperlink" Target="http://transparencia.comitan.gob.mx/ART85/XXVII/DESARROLLO_URBANO/S004693.pdf" TargetMode="External"/><Relationship Id="rId996" Type="http://schemas.openxmlformats.org/officeDocument/2006/relationships/hyperlink" Target="http://transparencia.comitan.gob.mx/ART85/XXVII/DESARROLLO_URBANO/05933.pdf" TargetMode="External"/><Relationship Id="rId2677" Type="http://schemas.openxmlformats.org/officeDocument/2006/relationships/hyperlink" Target="http://transparencia.comitan.gob.mx/ART85/XXVII/DESARROLLO_URBANO/OF.XXVII1_2021-2024.pdf" TargetMode="External"/><Relationship Id="rId2884" Type="http://schemas.openxmlformats.org/officeDocument/2006/relationships/hyperlink" Target="http://transparencia.comitan.gob.mx/ART85/XXVII/DESARROLLO_URBANO/OFICIO_XXVII_2022.pdf" TargetMode="External"/><Relationship Id="rId3728" Type="http://schemas.openxmlformats.org/officeDocument/2006/relationships/hyperlink" Target="http://transparencia.comitan.gob.mx/ART85/XXVII/DESARROLLO_URBANO/06633.pdf" TargetMode="External"/><Relationship Id="rId649" Type="http://schemas.openxmlformats.org/officeDocument/2006/relationships/hyperlink" Target="http://transparencia.comitan.gob.mx/ART85/XXVII/DESARROLLO_URBANO/S004246.pdf" TargetMode="External"/><Relationship Id="rId856" Type="http://schemas.openxmlformats.org/officeDocument/2006/relationships/hyperlink" Target="http://transparencia.comitan.gob.mx/ART85/XXVII/DESARROLLO_URBANO/C000911.pdf" TargetMode="External"/><Relationship Id="rId1279" Type="http://schemas.openxmlformats.org/officeDocument/2006/relationships/hyperlink" Target="http://transparencia.comitan.gob.mx/ART85/XXVII/DESARROLLO_URBANO/06048.pdf" TargetMode="External"/><Relationship Id="rId1486" Type="http://schemas.openxmlformats.org/officeDocument/2006/relationships/hyperlink" Target="http://transparencia.comitan.gob.mx/ART85/XXVII/DESARROLLO_URBANO/05881.pdf" TargetMode="External"/><Relationship Id="rId2537" Type="http://schemas.openxmlformats.org/officeDocument/2006/relationships/hyperlink" Target="http://transparencia.comitan.gob.mx/ART85/XXVII/DESARROLLO_URBANO/OFICIO_XXVII_2022.pdf" TargetMode="External"/><Relationship Id="rId3935" Type="http://schemas.openxmlformats.org/officeDocument/2006/relationships/hyperlink" Target="http://transparencia.comitan.gob.mx/ART85/XXVII/DESARROLLO_URBANO/C000908.pdf" TargetMode="External"/><Relationship Id="rId509" Type="http://schemas.openxmlformats.org/officeDocument/2006/relationships/hyperlink" Target="http://transparencia.comitan.gob.mx/ART85/XXVII/DESARROLLO_URBANO/S004355.pdf" TargetMode="External"/><Relationship Id="rId1139" Type="http://schemas.openxmlformats.org/officeDocument/2006/relationships/hyperlink" Target="http://transparencia.comitan.gob.mx/ART85/XXVII/DESARROLLO_URBANO/05892.pdf" TargetMode="External"/><Relationship Id="rId1346" Type="http://schemas.openxmlformats.org/officeDocument/2006/relationships/hyperlink" Target="http://transparencia.comitan.gob.mx/ART85/XXVII/DESARROLLO_URBANO/05942.pdf" TargetMode="External"/><Relationship Id="rId1693" Type="http://schemas.openxmlformats.org/officeDocument/2006/relationships/hyperlink" Target="http://transparencia.comitan.gob.mx/ART85/XXVII/DESARROLLO_URBANO/OF.XXVII1_2021-2024.pdf" TargetMode="External"/><Relationship Id="rId2744" Type="http://schemas.openxmlformats.org/officeDocument/2006/relationships/hyperlink" Target="http://transparencia.comitan.gob.mx/ART85/XXVII/DESARROLLO_URBANO/OF.XXVII1_2021-2024.pdf" TargetMode="External"/><Relationship Id="rId2951" Type="http://schemas.openxmlformats.org/officeDocument/2006/relationships/hyperlink" Target="http://transparencia.comitan.gob.mx/ART85/XXVII/DESARROLLO_URBANO/S004080.pdf" TargetMode="External"/><Relationship Id="rId716" Type="http://schemas.openxmlformats.org/officeDocument/2006/relationships/hyperlink" Target="http://transparencia.comitan.gob.mx/ART85/XXVII/DESARROLLO_URBANO/S004340.pdf" TargetMode="External"/><Relationship Id="rId923" Type="http://schemas.openxmlformats.org/officeDocument/2006/relationships/hyperlink" Target="http://transparencia.comitan.gob.mx/ART85/XXVII/DESARROLLO_URBANO/05870.pdf" TargetMode="External"/><Relationship Id="rId1553" Type="http://schemas.openxmlformats.org/officeDocument/2006/relationships/hyperlink" Target="http://transparencia.comitan.gob.mx/ART85/XXVII/DESARROLLO_URBANO/OF.XXVII1_2021-2024.pdf" TargetMode="External"/><Relationship Id="rId1760" Type="http://schemas.openxmlformats.org/officeDocument/2006/relationships/hyperlink" Target="http://transparencia.comitan.gob.mx/ART85/XXVII/DESARROLLO_URBANO/OF.XXVII1_2021-2024.pdf" TargetMode="External"/><Relationship Id="rId2604" Type="http://schemas.openxmlformats.org/officeDocument/2006/relationships/hyperlink" Target="http://transparencia.comitan.gob.mx/ART85/XXVII/DESARROLLO_URBANO/OF.XXVII1_2021-2024.pdf" TargetMode="External"/><Relationship Id="rId2811" Type="http://schemas.openxmlformats.org/officeDocument/2006/relationships/hyperlink" Target="http://transparencia.comitan.gob.mx/ART85/XXVII/DESARROLLO_URBANO/OF.XXVII1_2021-2024.pdf" TargetMode="External"/><Relationship Id="rId52" Type="http://schemas.openxmlformats.org/officeDocument/2006/relationships/hyperlink" Target="http://transparencia.comitan.gob.mx/ART85/XXVII/DESARROLLO_URBANO/06414.pdf" TargetMode="External"/><Relationship Id="rId1206" Type="http://schemas.openxmlformats.org/officeDocument/2006/relationships/hyperlink" Target="http://transparencia.comitan.gob.mx/ART85/XXVII/DESARROLLO_URBANO/26621.pdf" TargetMode="External"/><Relationship Id="rId1413" Type="http://schemas.openxmlformats.org/officeDocument/2006/relationships/hyperlink" Target="http://transparencia.comitan.gob.mx/ART85/XXVII/DESARROLLO_URBANO/06101.pdf" TargetMode="External"/><Relationship Id="rId1620" Type="http://schemas.openxmlformats.org/officeDocument/2006/relationships/hyperlink" Target="http://transparencia.comitan.gob.mx/ART85/XXVII/DESARROLLO_URBANO/OF.XXVII1_2021-2024.pdf" TargetMode="External"/><Relationship Id="rId3378" Type="http://schemas.openxmlformats.org/officeDocument/2006/relationships/hyperlink" Target="http://transparencia.comitan.gob.mx/ART85/XXVII/DESARROLLO_URBANO/OFICIO_XXVII_2022.pdf" TargetMode="External"/><Relationship Id="rId3585" Type="http://schemas.openxmlformats.org/officeDocument/2006/relationships/hyperlink" Target="http://transparencia.comitan.gob.mx/ART85/XXVII/DESARROLLO_URBANO/OFICIO_XXVII_2022.pdf" TargetMode="External"/><Relationship Id="rId3792" Type="http://schemas.openxmlformats.org/officeDocument/2006/relationships/hyperlink" Target="http://transparencia.comitan.gob.mx/ART85/XXVII/DESARROLLO_URBANO/OF.XXVII1_2021-2024.pdf" TargetMode="External"/><Relationship Id="rId299" Type="http://schemas.openxmlformats.org/officeDocument/2006/relationships/hyperlink" Target="http://transparencia.comitan.gob.mx/ART85/XXVII/DESARROLLO_URBANO/A002546.pdf" TargetMode="External"/><Relationship Id="rId2187" Type="http://schemas.openxmlformats.org/officeDocument/2006/relationships/hyperlink" Target="http://transparencia.comitan.gob.mx/ART85/XXVII/DESARROLLO_URBANO/R000358.pdf" TargetMode="External"/><Relationship Id="rId2394" Type="http://schemas.openxmlformats.org/officeDocument/2006/relationships/hyperlink" Target="http://transparencia.comitan.gob.mx/ART85/XXVII/DESARROLLO_URBANO/OF.XXVII1_2021-2024.pdf" TargetMode="External"/><Relationship Id="rId3238" Type="http://schemas.openxmlformats.org/officeDocument/2006/relationships/hyperlink" Target="http://transparencia.comitan.gob.mx/ART85/XXVII/DESARROLLO_URBANO/A002274.pdf" TargetMode="External"/><Relationship Id="rId3445" Type="http://schemas.openxmlformats.org/officeDocument/2006/relationships/hyperlink" Target="http://transparencia.comitan.gob.mx/ART85/XXVII/DESARROLLO_URBANO/L000250.pdf" TargetMode="External"/><Relationship Id="rId3652" Type="http://schemas.openxmlformats.org/officeDocument/2006/relationships/hyperlink" Target="http://transparencia.comitan.gob.mx/ART85/XXVII/DESARROLLO_URBANO/OF.XXVII1_2021-2024.pdf" TargetMode="External"/><Relationship Id="rId159" Type="http://schemas.openxmlformats.org/officeDocument/2006/relationships/hyperlink" Target="http://transparencia.comitan.gob.mx/ART85/XXVII/DESARROLLO_URBANO/05983.pdf" TargetMode="External"/><Relationship Id="rId366" Type="http://schemas.openxmlformats.org/officeDocument/2006/relationships/hyperlink" Target="http://transparencia.comitan.gob.mx/ART85/XXVII/DESARROLLO_URBANO/A003089.pdf" TargetMode="External"/><Relationship Id="rId573" Type="http://schemas.openxmlformats.org/officeDocument/2006/relationships/hyperlink" Target="http://transparencia.comitan.gob.mx/ART85/XXVII/DESARROLLO_URBANO/S004046.pdf" TargetMode="External"/><Relationship Id="rId780" Type="http://schemas.openxmlformats.org/officeDocument/2006/relationships/hyperlink" Target="http://transparencia.comitan.gob.mx/ART85/XXVII/DESARROLLO_URBANO/S004627.pdf" TargetMode="External"/><Relationship Id="rId2047" Type="http://schemas.openxmlformats.org/officeDocument/2006/relationships/hyperlink" Target="http://transparencia.comitan.gob.mx/ART85/XXVII/DESARROLLO_URBANO/OF.XXVII1_2021-2024.pdf" TargetMode="External"/><Relationship Id="rId2254" Type="http://schemas.openxmlformats.org/officeDocument/2006/relationships/hyperlink" Target="http://transparencia.comitan.gob.mx/ART85/XXVII/DESARROLLO_URBANO/OFICIO_XXVII_2022.pdf" TargetMode="External"/><Relationship Id="rId2461" Type="http://schemas.openxmlformats.org/officeDocument/2006/relationships/hyperlink" Target="http://transparencia.comitan.gob.mx/ART85/XXVII/DESARROLLO_URBANO/06222.pdf" TargetMode="External"/><Relationship Id="rId3305" Type="http://schemas.openxmlformats.org/officeDocument/2006/relationships/hyperlink" Target="http://transparencia.comitan.gob.mx/ART85/XXVII/DESARROLLO_URBANO/OF.XXVII1_2021-2024.pdf" TargetMode="External"/><Relationship Id="rId3512" Type="http://schemas.openxmlformats.org/officeDocument/2006/relationships/hyperlink" Target="http://transparencia.comitan.gob.mx/ART85/XXVII/DESARROLLO_URBANO/OFICIO_XXVII_2022.pdf" TargetMode="External"/><Relationship Id="rId226" Type="http://schemas.openxmlformats.org/officeDocument/2006/relationships/hyperlink" Target="http://transparencia.comitan.gob.mx/ART85/XXVII/DESARROLLO_URBANO/OFICIO_XXVII_2022.pdf" TargetMode="External"/><Relationship Id="rId433" Type="http://schemas.openxmlformats.org/officeDocument/2006/relationships/hyperlink" Target="http://transparencia.comitan.gob.mx/ART85/XXVII/DESARROLLO_URBANO/S004102.pdf" TargetMode="External"/><Relationship Id="rId1063" Type="http://schemas.openxmlformats.org/officeDocument/2006/relationships/hyperlink" Target="http://transparencia.comitan.gob.mx/ART85/XXVII/DESARROLLO_URBANO/06077.pdf" TargetMode="External"/><Relationship Id="rId1270" Type="http://schemas.openxmlformats.org/officeDocument/2006/relationships/hyperlink" Target="http://transparencia.comitan.gob.mx/ART85/XXVII/DESARROLLO_URBANO/06783.pdf" TargetMode="External"/><Relationship Id="rId2114" Type="http://schemas.openxmlformats.org/officeDocument/2006/relationships/hyperlink" Target="http://transparencia.comitan.gob.mx/ART85/XXVII/DESARROLLO_URBANO/OF.XXVII1_2021-2024.pdf" TargetMode="External"/><Relationship Id="rId640" Type="http://schemas.openxmlformats.org/officeDocument/2006/relationships/hyperlink" Target="http://transparencia.comitan.gob.mx/ART85/XXVII/DESARROLLO_URBANO/S004443.pdf" TargetMode="External"/><Relationship Id="rId2321" Type="http://schemas.openxmlformats.org/officeDocument/2006/relationships/hyperlink" Target="http://transparencia.comitan.gob.mx/ART85/XXVII/DESARROLLO_URBANO/OF.XXVII1_2021-2024.pdf" TargetMode="External"/><Relationship Id="rId500" Type="http://schemas.openxmlformats.org/officeDocument/2006/relationships/hyperlink" Target="http://transparencia.comitan.gob.mx/ART85/XXVII/DESARROLLO_URBANO/S003474.pdf" TargetMode="External"/><Relationship Id="rId1130" Type="http://schemas.openxmlformats.org/officeDocument/2006/relationships/hyperlink" Target="http://transparencia.comitan.gob.mx/ART85/XXVII/DESARROLLO_URBANO/06218.pdf" TargetMode="External"/><Relationship Id="rId1947" Type="http://schemas.openxmlformats.org/officeDocument/2006/relationships/hyperlink" Target="http://transparencia.comitan.gob.mx/ART85/XXVII/DESARROLLO_URBANO/OF.XXVII1_2021-2024.pdf" TargetMode="External"/><Relationship Id="rId3095" Type="http://schemas.openxmlformats.org/officeDocument/2006/relationships/hyperlink" Target="http://transparencia.comitan.gob.mx/ART85/XXVII/DESARROLLO_URBANO/S004517.pdf" TargetMode="External"/><Relationship Id="rId1807" Type="http://schemas.openxmlformats.org/officeDocument/2006/relationships/hyperlink" Target="http://transparencia.comitan.gob.mx/ART85/XXVII/DESARROLLO_URBANO/OF.XXVII1_2021-2024.pdf" TargetMode="External"/><Relationship Id="rId3162" Type="http://schemas.openxmlformats.org/officeDocument/2006/relationships/hyperlink" Target="http://transparencia.comitan.gob.mx/ART85/XXVII/DESARROLLO_URBANO/OFICIO_XXVII_2022.pdf" TargetMode="External"/><Relationship Id="rId290" Type="http://schemas.openxmlformats.org/officeDocument/2006/relationships/hyperlink" Target="http://transparencia.comitan.gob.mx/ART85/XXVII/DESARROLLO_URBANO/A003011.pdf" TargetMode="External"/><Relationship Id="rId3022" Type="http://schemas.openxmlformats.org/officeDocument/2006/relationships/hyperlink" Target="http://transparencia.comitan.gob.mx/ART85/XXVII/DESARROLLO_URBANO/S004335.pdf" TargetMode="External"/><Relationship Id="rId150" Type="http://schemas.openxmlformats.org/officeDocument/2006/relationships/hyperlink" Target="http://transparencia.comitan.gob.mx/ART85/XXVII/DESARROLLO_URBANO/06445.pdf" TargetMode="External"/><Relationship Id="rId2788" Type="http://schemas.openxmlformats.org/officeDocument/2006/relationships/hyperlink" Target="http://transparencia.comitan.gob.mx/ART85/XXVII/DESARROLLO_URBANO/05937.pdf" TargetMode="External"/><Relationship Id="rId2995" Type="http://schemas.openxmlformats.org/officeDocument/2006/relationships/hyperlink" Target="http://transparencia.comitan.gob.mx/ART85/XXVII/DESARROLLO_URBANO/A002541.pdf" TargetMode="External"/><Relationship Id="rId3839" Type="http://schemas.openxmlformats.org/officeDocument/2006/relationships/hyperlink" Target="http://transparencia.comitan.gob.mx/ART85/XXVII/DESARROLLO_URBANO/OF.XXVII1_2021-2024.pdf" TargetMode="External"/><Relationship Id="rId967" Type="http://schemas.openxmlformats.org/officeDocument/2006/relationships/hyperlink" Target="http://transparencia.comitan.gob.mx/ART85/XXVII/DESARROLLO_URBANO/06220.pdf" TargetMode="External"/><Relationship Id="rId1597" Type="http://schemas.openxmlformats.org/officeDocument/2006/relationships/hyperlink" Target="http://transparencia.comitan.gob.mx/ART85/XXVII/DESARROLLO_URBANO/OF.XXVII1_2021-2024.pdf" TargetMode="External"/><Relationship Id="rId2648" Type="http://schemas.openxmlformats.org/officeDocument/2006/relationships/hyperlink" Target="http://transparencia.comitan.gob.mx/ART85/XXVII/DESARROLLO_URBANO/OF.XXVII1_2021-2024.pdf" TargetMode="External"/><Relationship Id="rId2855" Type="http://schemas.openxmlformats.org/officeDocument/2006/relationships/hyperlink" Target="http://transparencia.comitan.gob.mx/ART85/XXVII/DESARROLLO_URBANO/05911.pdf" TargetMode="External"/><Relationship Id="rId3906" Type="http://schemas.openxmlformats.org/officeDocument/2006/relationships/hyperlink" Target="http://transparencia.comitan.gob.mx/ART85/XXVII/DESARROLLO_URBANO/A002267.pdf" TargetMode="External"/><Relationship Id="rId96" Type="http://schemas.openxmlformats.org/officeDocument/2006/relationships/hyperlink" Target="http://transparencia.comitan.gob.mx/ART85/XXVII/DESARROLLO_URBANO/21330.pdf" TargetMode="External"/><Relationship Id="rId827" Type="http://schemas.openxmlformats.org/officeDocument/2006/relationships/hyperlink" Target="http://transparencia.comitan.gob.mx/ART85/XXVII/DESARROLLO_URBANO/S004676.pdf" TargetMode="External"/><Relationship Id="rId1457" Type="http://schemas.openxmlformats.org/officeDocument/2006/relationships/hyperlink" Target="http://transparencia.comitan.gob.mx/ART85/XXVII/DESARROLLO_URBANO/06307.pdf" TargetMode="External"/><Relationship Id="rId1664" Type="http://schemas.openxmlformats.org/officeDocument/2006/relationships/hyperlink" Target="http://transparencia.comitan.gob.mx/ART85/XXVII/DESARROLLO_URBANO/OF.XXVII1_2021-2024.pdf" TargetMode="External"/><Relationship Id="rId1871" Type="http://schemas.openxmlformats.org/officeDocument/2006/relationships/hyperlink" Target="http://transparencia.comitan.gob.mx/ART85/XXVII/DESARROLLO_URBANO/OF.XXVII1_2021-2024.pdf" TargetMode="External"/><Relationship Id="rId2508" Type="http://schemas.openxmlformats.org/officeDocument/2006/relationships/hyperlink" Target="http://transparencia.comitan.gob.mx/ART85/XXVII/DESARROLLO_URBANO/06483.pdf" TargetMode="External"/><Relationship Id="rId2715" Type="http://schemas.openxmlformats.org/officeDocument/2006/relationships/hyperlink" Target="http://transparencia.comitan.gob.mx/ART85/XXVII/DESARROLLO_URBANO/P0017.pdf" TargetMode="External"/><Relationship Id="rId2922" Type="http://schemas.openxmlformats.org/officeDocument/2006/relationships/hyperlink" Target="http://transparencia.comitan.gob.mx/ART85/XXVII/DESARROLLO_URBANO/A002572.pdf" TargetMode="External"/><Relationship Id="rId1317" Type="http://schemas.openxmlformats.org/officeDocument/2006/relationships/hyperlink" Target="http://transparencia.comitan.gob.mx/ART85/XXVII/DESARROLLO_URBANO/05785.pdf" TargetMode="External"/><Relationship Id="rId1524" Type="http://schemas.openxmlformats.org/officeDocument/2006/relationships/hyperlink" Target="http://transparencia.comitan.gob.mx/ART85/XXVII/DESARROLLO_URBANO/OF.XXVII1_2021-2024.pdf" TargetMode="External"/><Relationship Id="rId1731" Type="http://schemas.openxmlformats.org/officeDocument/2006/relationships/hyperlink" Target="http://transparencia.comitan.gob.mx/ART85/XXVII/DESARROLLO_URBANO/OF.XXVII1_2021-2024.pdf" TargetMode="External"/><Relationship Id="rId23" Type="http://schemas.openxmlformats.org/officeDocument/2006/relationships/hyperlink" Target="http://transparencia.comitan.gob.mx/ART85/XXVII/DESARROLLO_URBANO/05854.pdf" TargetMode="External"/><Relationship Id="rId3489" Type="http://schemas.openxmlformats.org/officeDocument/2006/relationships/hyperlink" Target="http://transparencia.comitan.gob.mx/ART85/XXVII/DESARROLLO_URBANO/OF.XXVII1_2021-2024.pdf" TargetMode="External"/><Relationship Id="rId3696" Type="http://schemas.openxmlformats.org/officeDocument/2006/relationships/hyperlink" Target="http://transparencia.comitan.gob.mx/ART85/XXVII/DESARROLLO_URBANO/OF.XXVII1_2021-2024.pdf" TargetMode="External"/><Relationship Id="rId2298" Type="http://schemas.openxmlformats.org/officeDocument/2006/relationships/hyperlink" Target="http://transparencia.comitan.gob.mx/ART85/XXVII/DESARROLLO_URBANO/OF.XXVII1_2021-2024.pdf" TargetMode="External"/><Relationship Id="rId3349" Type="http://schemas.openxmlformats.org/officeDocument/2006/relationships/hyperlink" Target="http://transparencia.comitan.gob.mx/ART85/XXVII/DESARROLLO_URBANO/OF.XXVII1_2021-2024.pdf" TargetMode="External"/><Relationship Id="rId3556" Type="http://schemas.openxmlformats.org/officeDocument/2006/relationships/hyperlink" Target="http://transparencia.comitan.gob.mx/ART85/XXVII/DESARROLLO_URBANO/OF.XXVII1_2021-2024.pdf" TargetMode="External"/><Relationship Id="rId477" Type="http://schemas.openxmlformats.org/officeDocument/2006/relationships/hyperlink" Target="http://transparencia.comitan.gob.mx/ART85/XXVII/DESARROLLO_URBANO/S004273.pdf" TargetMode="External"/><Relationship Id="rId684" Type="http://schemas.openxmlformats.org/officeDocument/2006/relationships/hyperlink" Target="http://transparencia.comitan.gob.mx/ART85/XXVII/DESARROLLO_URBANO/S004543.pdf" TargetMode="External"/><Relationship Id="rId2158" Type="http://schemas.openxmlformats.org/officeDocument/2006/relationships/hyperlink" Target="http://transparencia.comitan.gob.mx/ART85/XXVII/DESARROLLO_URBANO/OF.XXVII1_2021-2024.pdf" TargetMode="External"/><Relationship Id="rId2365" Type="http://schemas.openxmlformats.org/officeDocument/2006/relationships/hyperlink" Target="http://transparencia.comitan.gob.mx/ART85/XXVII/DESARROLLO_URBANO/OFICIO_XXVII_2022.pdf" TargetMode="External"/><Relationship Id="rId3209" Type="http://schemas.openxmlformats.org/officeDocument/2006/relationships/hyperlink" Target="http://transparencia.comitan.gob.mx/ART85/XXVII/DESARROLLO_URBANO/OF.XXVII1_2021-2024.pdf" TargetMode="External"/><Relationship Id="rId3763" Type="http://schemas.openxmlformats.org/officeDocument/2006/relationships/hyperlink" Target="http://transparencia.comitan.gob.mx/ART85/XXVII/DESARROLLO_URBANO/06626.pdf" TargetMode="External"/><Relationship Id="rId337" Type="http://schemas.openxmlformats.org/officeDocument/2006/relationships/hyperlink" Target="http://transparencia.comitan.gob.mx/ART85/XXVII/DESARROLLO_URBANO/A001360.pdf" TargetMode="External"/><Relationship Id="rId891" Type="http://schemas.openxmlformats.org/officeDocument/2006/relationships/hyperlink" Target="http://transparencia.comitan.gob.mx/ART85/XXVII/DESARROLLO_URBANO/05917.pdf" TargetMode="External"/><Relationship Id="rId2018" Type="http://schemas.openxmlformats.org/officeDocument/2006/relationships/hyperlink" Target="http://transparencia.comitan.gob.mx/ART85/XXVII/DESARROLLO_URBANO/OF.XXVII1_2021-2024.pdf" TargetMode="External"/><Relationship Id="rId2572" Type="http://schemas.openxmlformats.org/officeDocument/2006/relationships/hyperlink" Target="http://transparencia.comitan.gob.mx/ART85/XXVII/DESARROLLO_URBANO/OF.XXVII1_2021-2024.pdf" TargetMode="External"/><Relationship Id="rId3416" Type="http://schemas.openxmlformats.org/officeDocument/2006/relationships/hyperlink" Target="http://transparencia.comitan.gob.mx/ART85/XXVII/DESARROLLO_URBANO/R000389.pdf" TargetMode="External"/><Relationship Id="rId3623" Type="http://schemas.openxmlformats.org/officeDocument/2006/relationships/hyperlink" Target="http://transparencia.comitan.gob.mx/ART85/XXVII/DESARROLLO_URBANO/06609.pdf" TargetMode="External"/><Relationship Id="rId3830" Type="http://schemas.openxmlformats.org/officeDocument/2006/relationships/hyperlink" Target="http://transparencia.comitan.gob.mx/ART85/XXVII/DESARROLLO_URBANO/OFICIO_XXVII_2022.pdf" TargetMode="External"/><Relationship Id="rId544" Type="http://schemas.openxmlformats.org/officeDocument/2006/relationships/hyperlink" Target="http://transparencia.comitan.gob.mx/ART85/XXVII/DESARROLLO_URBANO/S004307.pdf" TargetMode="External"/><Relationship Id="rId751" Type="http://schemas.openxmlformats.org/officeDocument/2006/relationships/hyperlink" Target="http://transparencia.comitan.gob.mx/ART85/XXVII/DESARROLLO_URBANO/S004653.pdf" TargetMode="External"/><Relationship Id="rId1174" Type="http://schemas.openxmlformats.org/officeDocument/2006/relationships/hyperlink" Target="http://transparencia.comitan.gob.mx/ART85/XXVII/DESARROLLO_URBANO/06301.pdf" TargetMode="External"/><Relationship Id="rId1381" Type="http://schemas.openxmlformats.org/officeDocument/2006/relationships/hyperlink" Target="http://transparencia.comitan.gob.mx/ART85/XXVII/DESARROLLO_URBANO/06572.pdf" TargetMode="External"/><Relationship Id="rId2225" Type="http://schemas.openxmlformats.org/officeDocument/2006/relationships/hyperlink" Target="http://transparencia.comitan.gob.mx/ART85/XXVII/DESARROLLO_URBANO/05958.pdf" TargetMode="External"/><Relationship Id="rId2432" Type="http://schemas.openxmlformats.org/officeDocument/2006/relationships/hyperlink" Target="http://transparencia.comitan.gob.mx/ART85/XXVII/DESARROLLO_URBANO/US0658.pdf" TargetMode="External"/><Relationship Id="rId404" Type="http://schemas.openxmlformats.org/officeDocument/2006/relationships/hyperlink" Target="http://transparencia.comitan.gob.mx/ART85/XXVII/DESARROLLO_URBANO/A003082.pdf" TargetMode="External"/><Relationship Id="rId611" Type="http://schemas.openxmlformats.org/officeDocument/2006/relationships/hyperlink" Target="http://transparencia.comitan.gob.mx/ART85/XXVII/DESARROLLO_URBANO/S004230.pdf" TargetMode="External"/><Relationship Id="rId1034" Type="http://schemas.openxmlformats.org/officeDocument/2006/relationships/hyperlink" Target="http://transparencia.comitan.gob.mx/ART85/XXVII/DESARROLLO_URBANO/05921.pdf" TargetMode="External"/><Relationship Id="rId1241" Type="http://schemas.openxmlformats.org/officeDocument/2006/relationships/hyperlink" Target="http://transparencia.comitan.gob.mx/ART85/XXVII/DESARROLLO_URBANO/06439.pdf" TargetMode="External"/><Relationship Id="rId1101" Type="http://schemas.openxmlformats.org/officeDocument/2006/relationships/hyperlink" Target="http://transparencia.comitan.gob.mx/ART85/XXVII/DESARROLLO_URBANO/06197.pdf" TargetMode="External"/><Relationship Id="rId3066" Type="http://schemas.openxmlformats.org/officeDocument/2006/relationships/hyperlink" Target="http://transparencia.comitan.gob.mx/ART85/XXVII/DESARROLLO_URBANO/S004191.pdf" TargetMode="External"/><Relationship Id="rId3273" Type="http://schemas.openxmlformats.org/officeDocument/2006/relationships/hyperlink" Target="http://transparencia.comitan.gob.mx/ART85/XXVII/DESARROLLO_URBANO/OF.XXVII1_2021-2024.pdf" TargetMode="External"/><Relationship Id="rId3480" Type="http://schemas.openxmlformats.org/officeDocument/2006/relationships/hyperlink" Target="http://transparencia.comitan.gob.mx/ART85/XXVII/DESARROLLO_URBANO/OFICIO_XXVII_2022.pdf" TargetMode="External"/><Relationship Id="rId194" Type="http://schemas.openxmlformats.org/officeDocument/2006/relationships/hyperlink" Target="http://transparencia.comitan.gob.mx/ART85/XXVII/DESARROLLO_URBANO/06318.pdf" TargetMode="External"/><Relationship Id="rId1918" Type="http://schemas.openxmlformats.org/officeDocument/2006/relationships/hyperlink" Target="http://transparencia.comitan.gob.mx/ART85/XXVII/DESARROLLO_URBANO/OF.XXVII1_2021-2024.pdf" TargetMode="External"/><Relationship Id="rId2082" Type="http://schemas.openxmlformats.org/officeDocument/2006/relationships/hyperlink" Target="http://transparencia.comitan.gob.mx/ART85/XXVII/DESARROLLO_URBANO/OF.XXVII1_2021-2024.pdf" TargetMode="External"/><Relationship Id="rId3133" Type="http://schemas.openxmlformats.org/officeDocument/2006/relationships/hyperlink" Target="http://transparencia.comitan.gob.mx/ART85/XXVII/DESARROLLO_URBANO/S004503.pdf" TargetMode="External"/><Relationship Id="rId261" Type="http://schemas.openxmlformats.org/officeDocument/2006/relationships/hyperlink" Target="http://transparencia.comitan.gob.mx/ART85/XXVII/DESARROLLO_URBANO/A002570.pdf" TargetMode="External"/><Relationship Id="rId3340" Type="http://schemas.openxmlformats.org/officeDocument/2006/relationships/hyperlink" Target="http://transparencia.comitan.gob.mx/ART85/XXVII/DESARROLLO_URBANO/OF.XXVII1_2021-2024.pdf" TargetMode="External"/><Relationship Id="rId2899" Type="http://schemas.openxmlformats.org/officeDocument/2006/relationships/hyperlink" Target="http://transparencia.comitan.gob.mx/ART85/XXVII/DESARROLLO_URBANO/S004119.pdf" TargetMode="External"/><Relationship Id="rId3200" Type="http://schemas.openxmlformats.org/officeDocument/2006/relationships/hyperlink" Target="http://transparencia.comitan.gob.mx/ART85/XXVII/DESARROLLO_URBANO/05805.pdf" TargetMode="External"/><Relationship Id="rId121" Type="http://schemas.openxmlformats.org/officeDocument/2006/relationships/hyperlink" Target="http://transparencia.comitan.gob.mx/ART85/XXVII/DESARROLLO_URBANO/06153.pdf" TargetMode="External"/><Relationship Id="rId2759" Type="http://schemas.openxmlformats.org/officeDocument/2006/relationships/hyperlink" Target="http://transparencia.comitan.gob.mx/ART85/XXVII/DESARROLLO_URBANO/L000235.pdf" TargetMode="External"/><Relationship Id="rId2966" Type="http://schemas.openxmlformats.org/officeDocument/2006/relationships/hyperlink" Target="http://transparencia.comitan.gob.mx/ART85/XXVII/DESARROLLO_URBANO/S004057.pdf" TargetMode="External"/><Relationship Id="rId938" Type="http://schemas.openxmlformats.org/officeDocument/2006/relationships/hyperlink" Target="http://transparencia.comitan.gob.mx/ART85/XXVII/DESARROLLO_URBANO/05792.pdf" TargetMode="External"/><Relationship Id="rId1568" Type="http://schemas.openxmlformats.org/officeDocument/2006/relationships/hyperlink" Target="http://transparencia.comitan.gob.mx/ART85/XXVII/DESARROLLO_URBANO/OF.XXVII1_2021-2024.pdf" TargetMode="External"/><Relationship Id="rId1775" Type="http://schemas.openxmlformats.org/officeDocument/2006/relationships/hyperlink" Target="http://transparencia.comitan.gob.mx/ART85/XXVII/DESARROLLO_URBANO/OF.XXVII1_2021-2024.pdf" TargetMode="External"/><Relationship Id="rId2619" Type="http://schemas.openxmlformats.org/officeDocument/2006/relationships/hyperlink" Target="http://transparencia.comitan.gob.mx/ART85/XXVII/DESARROLLO_URBANO/OF.XXVII1_2021-2024.pdf" TargetMode="External"/><Relationship Id="rId2826" Type="http://schemas.openxmlformats.org/officeDocument/2006/relationships/hyperlink" Target="http://transparencia.comitan.gob.mx/ART85/XXVII/DESARROLLO_URBANO/OF.XXVII1_2021-2024.pdf" TargetMode="External"/><Relationship Id="rId67" Type="http://schemas.openxmlformats.org/officeDocument/2006/relationships/hyperlink" Target="http://transparencia.comitan.gob.mx/ART85/XXVII/DESARROLLO_URBANO/06429.pdf" TargetMode="External"/><Relationship Id="rId1428" Type="http://schemas.openxmlformats.org/officeDocument/2006/relationships/hyperlink" Target="http://transparencia.comitan.gob.mx/ART85/XXVII/DESARROLLO_URBANO/06087.pdf" TargetMode="External"/><Relationship Id="rId1635" Type="http://schemas.openxmlformats.org/officeDocument/2006/relationships/hyperlink" Target="http://transparencia.comitan.gob.mx/ART85/XXVII/DESARROLLO_URBANO/OF.XXVII1_2021-2024.pdf" TargetMode="External"/><Relationship Id="rId1982" Type="http://schemas.openxmlformats.org/officeDocument/2006/relationships/hyperlink" Target="http://transparencia.comitan.gob.mx/ART85/XXVII/DESARROLLO_URBANO/OF.XXVII1_2021-2024.pdf" TargetMode="External"/><Relationship Id="rId1842" Type="http://schemas.openxmlformats.org/officeDocument/2006/relationships/hyperlink" Target="http://transparencia.comitan.gob.mx/ART85/XXVII/DESARROLLO_URBANO/OF.XXVII1_2021-2024.pdf" TargetMode="External"/><Relationship Id="rId1702" Type="http://schemas.openxmlformats.org/officeDocument/2006/relationships/hyperlink" Target="http://transparencia.comitan.gob.mx/ART85/XXVII/DESARROLLO_URBANO/OF.XXVII1_2021-2024.pdf" TargetMode="External"/><Relationship Id="rId3667" Type="http://schemas.openxmlformats.org/officeDocument/2006/relationships/hyperlink" Target="http://transparencia.comitan.gob.mx/ART85/XXVII/DESARROLLO_URBANO/OF.XXVII1_2021-2024.pdf" TargetMode="External"/><Relationship Id="rId3874" Type="http://schemas.openxmlformats.org/officeDocument/2006/relationships/hyperlink" Target="http://transparencia.comitan.gob.mx/ART85/XXVII/DESARROLLO_URBANO/OF.XXVII1_2021-2024.pdf" TargetMode="External"/><Relationship Id="rId588" Type="http://schemas.openxmlformats.org/officeDocument/2006/relationships/hyperlink" Target="http://transparencia.comitan.gob.mx/ART85/XXVII/DESARROLLO_URBANO/S004206.pdf" TargetMode="External"/><Relationship Id="rId795" Type="http://schemas.openxmlformats.org/officeDocument/2006/relationships/hyperlink" Target="http://transparencia.comitan.gob.mx/ART85/XXVII/DESARROLLO_URBANO/S004699.pdf" TargetMode="External"/><Relationship Id="rId2269" Type="http://schemas.openxmlformats.org/officeDocument/2006/relationships/hyperlink" Target="http://transparencia.comitan.gob.mx/ART85/XXVII/DESARROLLO_URBANO/OF.XXVII1_2021-2024.pdf" TargetMode="External"/><Relationship Id="rId2476" Type="http://schemas.openxmlformats.org/officeDocument/2006/relationships/hyperlink" Target="http://transparencia.comitan.gob.mx/ART85/XXVII/DESARROLLO_URBANO/06339.pdf" TargetMode="External"/><Relationship Id="rId2683" Type="http://schemas.openxmlformats.org/officeDocument/2006/relationships/hyperlink" Target="http://transparencia.comitan.gob.mx/ART85/XXVII/DESARROLLO_URBANO/OF.XXVII1_2021-2024.pdf" TargetMode="External"/><Relationship Id="rId2890" Type="http://schemas.openxmlformats.org/officeDocument/2006/relationships/hyperlink" Target="http://transparencia.comitan.gob.mx/ART85/XXVII/DESARROLLO_URBANO/OF.XXVII1_2021-2024.pdf" TargetMode="External"/><Relationship Id="rId3527" Type="http://schemas.openxmlformats.org/officeDocument/2006/relationships/hyperlink" Target="http://transparencia.comitan.gob.mx/ART85/XXVII/DESARROLLO_URBANO/OF.XXVII1_2021-2024.pdf" TargetMode="External"/><Relationship Id="rId3734" Type="http://schemas.openxmlformats.org/officeDocument/2006/relationships/hyperlink" Target="http://transparencia.comitan.gob.mx/ART85/XXVII/DESARROLLO_URBANO/A003111.pdf" TargetMode="External"/><Relationship Id="rId3941" Type="http://schemas.openxmlformats.org/officeDocument/2006/relationships/hyperlink" Target="http://transparencia.comitan.gob.mx/ART85/XXVII/DESARROLLO_URBANO/03859.pdf" TargetMode="External"/><Relationship Id="rId448" Type="http://schemas.openxmlformats.org/officeDocument/2006/relationships/hyperlink" Target="http://transparencia.comitan.gob.mx/ART85/XXVII/DESARROLLO_URBANO/S004150.pdf" TargetMode="External"/><Relationship Id="rId655" Type="http://schemas.openxmlformats.org/officeDocument/2006/relationships/hyperlink" Target="http://transparencia.comitan.gob.mx/ART85/XXVII/DESARROLLO_URBANO/S004252.pdf" TargetMode="External"/><Relationship Id="rId862" Type="http://schemas.openxmlformats.org/officeDocument/2006/relationships/hyperlink" Target="http://transparencia.comitan.gob.mx/ART85/XXVII/DESARROLLO_URBANO/C000947.pdf" TargetMode="External"/><Relationship Id="rId1078" Type="http://schemas.openxmlformats.org/officeDocument/2006/relationships/hyperlink" Target="http://transparencia.comitan.gob.mx/ART85/XXVII/DESARROLLO_URBANO/05927.pdf" TargetMode="External"/><Relationship Id="rId1285" Type="http://schemas.openxmlformats.org/officeDocument/2006/relationships/hyperlink" Target="http://transparencia.comitan.gob.mx/ART85/XXVII/DESARROLLO_URBANO/06041.pdf" TargetMode="External"/><Relationship Id="rId1492" Type="http://schemas.openxmlformats.org/officeDocument/2006/relationships/hyperlink" Target="http://transparencia.comitan.gob.mx/ART85/XXVII/DESARROLLO_URBANO/06205.pdf" TargetMode="External"/><Relationship Id="rId2129" Type="http://schemas.openxmlformats.org/officeDocument/2006/relationships/hyperlink" Target="http://transparencia.comitan.gob.mx/ART85/XXVII/DESARROLLO_URBANO/OF.XXVII1_2021-2024.pdf" TargetMode="External"/><Relationship Id="rId2336" Type="http://schemas.openxmlformats.org/officeDocument/2006/relationships/hyperlink" Target="http://transparencia.comitan.gob.mx/ART85/XXVII/DESARROLLO_URBANO/PA000178.pdf" TargetMode="External"/><Relationship Id="rId2543" Type="http://schemas.openxmlformats.org/officeDocument/2006/relationships/hyperlink" Target="http://transparencia.comitan.gob.mx/ART85/XXVII/DESARROLLO_URBANO/OFICIO_XXVII_2022.pdf" TargetMode="External"/><Relationship Id="rId2750" Type="http://schemas.openxmlformats.org/officeDocument/2006/relationships/hyperlink" Target="http://transparencia.comitan.gob.mx/ART85/XXVII/DESARROLLO_URBANO/OF.XXVII1_2021-2024.pdf" TargetMode="External"/><Relationship Id="rId3801" Type="http://schemas.openxmlformats.org/officeDocument/2006/relationships/hyperlink" Target="http://transparencia.comitan.gob.mx/ART85/XXVII/DESARROLLO_URBANO/OF.XXVII1_2021-2024.pdf" TargetMode="External"/><Relationship Id="rId308" Type="http://schemas.openxmlformats.org/officeDocument/2006/relationships/hyperlink" Target="http://transparencia.comitan.gob.mx/ART85/XXVII/DESARROLLO_URBANO/A002528.pdf" TargetMode="External"/><Relationship Id="rId515" Type="http://schemas.openxmlformats.org/officeDocument/2006/relationships/hyperlink" Target="http://transparencia.comitan.gob.mx/ART85/XXVII/DESARROLLO_URBANO/S004343.pdf" TargetMode="External"/><Relationship Id="rId722" Type="http://schemas.openxmlformats.org/officeDocument/2006/relationships/hyperlink" Target="http://transparencia.comitan.gob.mx/ART85/XXVII/DESARROLLO_URBANO/S004683.pdf" TargetMode="External"/><Relationship Id="rId1145" Type="http://schemas.openxmlformats.org/officeDocument/2006/relationships/hyperlink" Target="http://transparencia.comitan.gob.mx/ART85/XXVII/DESARROLLO_URBANO/05779.pdf" TargetMode="External"/><Relationship Id="rId1352" Type="http://schemas.openxmlformats.org/officeDocument/2006/relationships/hyperlink" Target="http://transparencia.comitan.gob.mx/ART85/XXVII/DESARROLLO_URBANO/06366.pdf" TargetMode="External"/><Relationship Id="rId2403" Type="http://schemas.openxmlformats.org/officeDocument/2006/relationships/hyperlink" Target="http://transparencia.comitan.gob.mx/ART85/XXVII/DESARROLLO_URBANO/US0655.pdf" TargetMode="External"/><Relationship Id="rId1005" Type="http://schemas.openxmlformats.org/officeDocument/2006/relationships/hyperlink" Target="http://transparencia.comitan.gob.mx/ART85/XXVII/DESARROLLO_URBANO/06245.pdf" TargetMode="External"/><Relationship Id="rId1212" Type="http://schemas.openxmlformats.org/officeDocument/2006/relationships/hyperlink" Target="http://transparencia.comitan.gob.mx/ART85/XXVII/DESARROLLO_URBANO/06377.pdf" TargetMode="External"/><Relationship Id="rId2610" Type="http://schemas.openxmlformats.org/officeDocument/2006/relationships/hyperlink" Target="http://transparencia.comitan.gob.mx/ART85/XXVII/DESARROLLO_URBANO/OF.XXVII1_2021-2024.pdf" TargetMode="External"/><Relationship Id="rId3177" Type="http://schemas.openxmlformats.org/officeDocument/2006/relationships/hyperlink" Target="http://transparencia.comitan.gob.mx/ART85/XXVII/DESARROLLO_URBANO/S004431.pdf" TargetMode="External"/><Relationship Id="rId3037" Type="http://schemas.openxmlformats.org/officeDocument/2006/relationships/hyperlink" Target="http://transparencia.comitan.gob.mx/ART85/XXVII/DESARROLLO_URBANO/S004052.pdf" TargetMode="External"/><Relationship Id="rId3384" Type="http://schemas.openxmlformats.org/officeDocument/2006/relationships/hyperlink" Target="http://transparencia.comitan.gob.mx/ART85/XXVII/DESARROLLO_URBANO/OF.XXVII1_2021-2024.pdf" TargetMode="External"/><Relationship Id="rId3591" Type="http://schemas.openxmlformats.org/officeDocument/2006/relationships/hyperlink" Target="http://transparencia.comitan.gob.mx/ART85/XXVII/DESARROLLO_URBANO/OF.XXVII1_2021-2024.pdf" TargetMode="External"/><Relationship Id="rId2193" Type="http://schemas.openxmlformats.org/officeDocument/2006/relationships/hyperlink" Target="http://transparencia.comitan.gob.mx/ART85/XXVII/DESARROLLO_URBANO/R000345.pdf" TargetMode="External"/><Relationship Id="rId3244" Type="http://schemas.openxmlformats.org/officeDocument/2006/relationships/hyperlink" Target="http://transparencia.comitan.gob.mx/ART85/XXVII/DESARROLLO_URBANO/OF.XXVII1_2021-2024.pdf" TargetMode="External"/><Relationship Id="rId3451" Type="http://schemas.openxmlformats.org/officeDocument/2006/relationships/hyperlink" Target="http://transparencia.comitan.gob.mx/ART85/XXVII/DESARROLLO_URBANO/OF.XXVII1_2021-2024.pdf" TargetMode="External"/><Relationship Id="rId165" Type="http://schemas.openxmlformats.org/officeDocument/2006/relationships/hyperlink" Target="http://transparencia.comitan.gob.mx/ART85/XXVII/DESARROLLO_URBANO/06517.pdf" TargetMode="External"/><Relationship Id="rId372" Type="http://schemas.openxmlformats.org/officeDocument/2006/relationships/hyperlink" Target="http://transparencia.comitan.gob.mx/ART85/XXVII/DESARROLLO_URBANO/A003087.pdf" TargetMode="External"/><Relationship Id="rId2053" Type="http://schemas.openxmlformats.org/officeDocument/2006/relationships/hyperlink" Target="http://transparencia.comitan.gob.mx/ART85/XXVII/DESARROLLO_URBANO/OF.XXVII1_2021-2024.pdf" TargetMode="External"/><Relationship Id="rId2260" Type="http://schemas.openxmlformats.org/officeDocument/2006/relationships/hyperlink" Target="http://transparencia.comitan.gob.mx/ART85/XXVII/DESARROLLO_URBANO/OF.XXVII1_2021-2024.pdf" TargetMode="External"/><Relationship Id="rId3104" Type="http://schemas.openxmlformats.org/officeDocument/2006/relationships/hyperlink" Target="http://transparencia.comitan.gob.mx/ART85/XXVII/DESARROLLO_URBANO/A003051.pdf" TargetMode="External"/><Relationship Id="rId3311" Type="http://schemas.openxmlformats.org/officeDocument/2006/relationships/hyperlink" Target="http://transparencia.comitan.gob.mx/ART85/XXVII/DESARROLLO_URBANO/OFICIO_XXVII_2022.pdf" TargetMode="External"/><Relationship Id="rId232" Type="http://schemas.openxmlformats.org/officeDocument/2006/relationships/hyperlink" Target="http://transparencia.comitan.gob.mx/ART85/XXVII/DESARROLLO_URBANO/OF.XXVII1_2021-2024.pdf" TargetMode="External"/><Relationship Id="rId2120" Type="http://schemas.openxmlformats.org/officeDocument/2006/relationships/hyperlink" Target="http://transparencia.comitan.gob.mx/ART85/XXVII/DESARROLLO_URBANO/OF.XXVII1_2021-2024.pdf" TargetMode="External"/><Relationship Id="rId1679" Type="http://schemas.openxmlformats.org/officeDocument/2006/relationships/hyperlink" Target="http://transparencia.comitan.gob.mx/ART85/XXVII/DESARROLLO_URBANO/OF.XXVII1_2021-2024.pdf" TargetMode="External"/><Relationship Id="rId1886" Type="http://schemas.openxmlformats.org/officeDocument/2006/relationships/hyperlink" Target="http://transparencia.comitan.gob.mx/ART85/XXVII/DESARROLLO_URBANO/OF.XXVII1_2021-2024.pdf" TargetMode="External"/><Relationship Id="rId2937" Type="http://schemas.openxmlformats.org/officeDocument/2006/relationships/hyperlink" Target="http://transparencia.comitan.gob.mx/ART85/XXVII/DESARROLLO_URBANO/S004088.pdf" TargetMode="External"/><Relationship Id="rId909" Type="http://schemas.openxmlformats.org/officeDocument/2006/relationships/hyperlink" Target="http://transparencia.comitan.gob.mx/ART85/XXVII/DESARROLLO_URBANO/06095.pdf" TargetMode="External"/><Relationship Id="rId1539" Type="http://schemas.openxmlformats.org/officeDocument/2006/relationships/hyperlink" Target="http://transparencia.comitan.gob.mx/ART85/XXVII/DESARROLLO_URBANO/OF.XXVII1_2021-2024.pdf" TargetMode="External"/><Relationship Id="rId1746" Type="http://schemas.openxmlformats.org/officeDocument/2006/relationships/hyperlink" Target="http://transparencia.comitan.gob.mx/ART85/XXVII/DESARROLLO_URBANO/OF.XXVII1_2021-2024.pdf" TargetMode="External"/><Relationship Id="rId1953" Type="http://schemas.openxmlformats.org/officeDocument/2006/relationships/hyperlink" Target="http://transparencia.comitan.gob.mx/ART85/XXVII/DESARROLLO_URBANO/OF.XXVII1_2021-2024.pdf" TargetMode="External"/><Relationship Id="rId38" Type="http://schemas.openxmlformats.org/officeDocument/2006/relationships/hyperlink" Target="http://transparencia.comitan.gob.mx/ART85/XXVII/DESARROLLO_URBANO/06420.pdf" TargetMode="External"/><Relationship Id="rId1606" Type="http://schemas.openxmlformats.org/officeDocument/2006/relationships/hyperlink" Target="http://transparencia.comitan.gob.mx/ART85/XXVII/DESARROLLO_URBANO/OF.XXVII1_2021-2024.pdf" TargetMode="External"/><Relationship Id="rId1813" Type="http://schemas.openxmlformats.org/officeDocument/2006/relationships/hyperlink" Target="http://transparencia.comitan.gob.mx/ART85/XXVII/DESARROLLO_URBANO/OF.XXVII1_2021-2024.pdf" TargetMode="External"/><Relationship Id="rId3778" Type="http://schemas.openxmlformats.org/officeDocument/2006/relationships/hyperlink" Target="http://transparencia.comitan.gob.mx/ART85/XXVII/DESARROLLO_URBANO/06618.pdf" TargetMode="External"/><Relationship Id="rId699" Type="http://schemas.openxmlformats.org/officeDocument/2006/relationships/hyperlink" Target="http://transparencia.comitan.gob.mx/ART85/XXVII/DESARROLLO_URBANO/S004427.pdf" TargetMode="External"/><Relationship Id="rId2587" Type="http://schemas.openxmlformats.org/officeDocument/2006/relationships/hyperlink" Target="http://transparencia.comitan.gob.mx/ART85/XXVII/DESARROLLO_URBANO/OF.XXVII1_2021-2024.pdf" TargetMode="External"/><Relationship Id="rId2794" Type="http://schemas.openxmlformats.org/officeDocument/2006/relationships/hyperlink" Target="http://transparencia.comitan.gob.mx/ART85/XXVII/DESARROLLO_URBANO/OFICIO_XXVII_2022.pdf" TargetMode="External"/><Relationship Id="rId3638" Type="http://schemas.openxmlformats.org/officeDocument/2006/relationships/hyperlink" Target="http://transparencia.comitan.gob.mx/ART85/XXVII/DESARROLLO_URBANO/06613.pdf" TargetMode="External"/><Relationship Id="rId3845" Type="http://schemas.openxmlformats.org/officeDocument/2006/relationships/hyperlink" Target="http://transparencia.comitan.gob.mx/ART85/XXVII/DESARROLLO_URBANO/05859.pdf" TargetMode="External"/><Relationship Id="rId559" Type="http://schemas.openxmlformats.org/officeDocument/2006/relationships/hyperlink" Target="http://transparencia.comitan.gob.mx/ART85/XXVII/DESARROLLO_URBANO/S004070.pdf" TargetMode="External"/><Relationship Id="rId766" Type="http://schemas.openxmlformats.org/officeDocument/2006/relationships/hyperlink" Target="http://transparencia.comitan.gob.mx/ART85/XXVII/DESARROLLO_URBANO/S004557.pdf" TargetMode="External"/><Relationship Id="rId1189" Type="http://schemas.openxmlformats.org/officeDocument/2006/relationships/hyperlink" Target="http://transparencia.comitan.gob.mx/ART85/XXVII/DESARROLLO_URBANO/06451.pdf" TargetMode="External"/><Relationship Id="rId1396" Type="http://schemas.openxmlformats.org/officeDocument/2006/relationships/hyperlink" Target="http://transparencia.comitan.gob.mx/ART85/XXVII/DESARROLLO_URBANO/06620.pdf" TargetMode="External"/><Relationship Id="rId2447" Type="http://schemas.openxmlformats.org/officeDocument/2006/relationships/hyperlink" Target="http://transparencia.comitan.gob.mx/ART85/XXVII/DESARROLLO_URBANO/US0643.pdf" TargetMode="External"/><Relationship Id="rId419" Type="http://schemas.openxmlformats.org/officeDocument/2006/relationships/hyperlink" Target="http://transparencia.comitan.gob.mx/ART85/XXVII/DESARROLLO_URBANO/A002406.pdf" TargetMode="External"/><Relationship Id="rId626" Type="http://schemas.openxmlformats.org/officeDocument/2006/relationships/hyperlink" Target="http://transparencia.comitan.gob.mx/ART85/XXVII/DESARROLLO_URBANO/S004405.pdf" TargetMode="External"/><Relationship Id="rId973" Type="http://schemas.openxmlformats.org/officeDocument/2006/relationships/hyperlink" Target="http://transparencia.comitan.gob.mx/ART85/XXVII/DESARROLLO_URBANO/06067.pdf" TargetMode="External"/><Relationship Id="rId1049" Type="http://schemas.openxmlformats.org/officeDocument/2006/relationships/hyperlink" Target="http://transparencia.comitan.gob.mx/ART85/XXVII/DESARROLLO_URBANO/05919.pdf" TargetMode="External"/><Relationship Id="rId1256" Type="http://schemas.openxmlformats.org/officeDocument/2006/relationships/hyperlink" Target="http://transparencia.comitan.gob.mx/ART85/XXVII/DESARROLLO_URBANO/06270.pdf" TargetMode="External"/><Relationship Id="rId2307" Type="http://schemas.openxmlformats.org/officeDocument/2006/relationships/hyperlink" Target="http://transparencia.comitan.gob.mx/ART85/XXVII/DESARROLLO_URBANO/OF.XXVII1_2021-2024.pdf" TargetMode="External"/><Relationship Id="rId2654" Type="http://schemas.openxmlformats.org/officeDocument/2006/relationships/hyperlink" Target="http://transparencia.comitan.gob.mx/ART85/XXVII/DESARROLLO_URBANO/OF.XXVII1_2021-2024.pdf" TargetMode="External"/><Relationship Id="rId2861" Type="http://schemas.openxmlformats.org/officeDocument/2006/relationships/hyperlink" Target="http://transparencia.comitan.gob.mx/ART85/XXVII/DESARROLLO_URBANO/OF.XXVII1_2021-2024.pdf" TargetMode="External"/><Relationship Id="rId3705" Type="http://schemas.openxmlformats.org/officeDocument/2006/relationships/hyperlink" Target="http://transparencia.comitan.gob.mx/ART85/XXVII/DESARROLLO_URBANO/OFICIO_XXVII_2022.pdf" TargetMode="External"/><Relationship Id="rId3912" Type="http://schemas.openxmlformats.org/officeDocument/2006/relationships/hyperlink" Target="http://transparencia.comitan.gob.mx/ART85/XXVII/DESARROLLO_URBANO/OFICIO_XXVII_2022.pdf" TargetMode="External"/><Relationship Id="rId833" Type="http://schemas.openxmlformats.org/officeDocument/2006/relationships/hyperlink" Target="http://transparencia.comitan.gob.mx/ART85/XXVII/DESARROLLO_URBANO/S004573.pdf" TargetMode="External"/><Relationship Id="rId1116" Type="http://schemas.openxmlformats.org/officeDocument/2006/relationships/hyperlink" Target="http://transparencia.comitan.gob.mx/ART85/XXVII/DESARROLLO_URBANO/06092.pdf" TargetMode="External"/><Relationship Id="rId1463" Type="http://schemas.openxmlformats.org/officeDocument/2006/relationships/hyperlink" Target="http://transparencia.comitan.gob.mx/ART85/XXVII/DESARROLLO_URBANO/06314.pdf" TargetMode="External"/><Relationship Id="rId1670" Type="http://schemas.openxmlformats.org/officeDocument/2006/relationships/hyperlink" Target="http://transparencia.comitan.gob.mx/ART85/XXVII/DESARROLLO_URBANO/OF.XXVII1_2021-2024.pdf" TargetMode="External"/><Relationship Id="rId2514" Type="http://schemas.openxmlformats.org/officeDocument/2006/relationships/hyperlink" Target="http://transparencia.comitan.gob.mx/ART85/XXVII/DESARROLLO_URBANO/OFICIO_XXVII_2022.pdf" TargetMode="External"/><Relationship Id="rId2721" Type="http://schemas.openxmlformats.org/officeDocument/2006/relationships/hyperlink" Target="http://transparencia.comitan.gob.mx/ART85/XXVII/DESARROLLO_URBANO/06432.pdf" TargetMode="External"/><Relationship Id="rId900" Type="http://schemas.openxmlformats.org/officeDocument/2006/relationships/hyperlink" Target="http://transparencia.comitan.gob.mx/ART85/XXVII/DESARROLLO_URBANO/06016.pdf" TargetMode="External"/><Relationship Id="rId1323" Type="http://schemas.openxmlformats.org/officeDocument/2006/relationships/hyperlink" Target="http://transparencia.comitan.gob.mx/ART85/XXVII/DESARROLLO_URBANO/06136.pdf" TargetMode="External"/><Relationship Id="rId1530" Type="http://schemas.openxmlformats.org/officeDocument/2006/relationships/hyperlink" Target="http://transparencia.comitan.gob.mx/ART85/XXVII/DESARROLLO_URBANO/OF.XXVII1_2021-2024.pdf" TargetMode="External"/><Relationship Id="rId3288" Type="http://schemas.openxmlformats.org/officeDocument/2006/relationships/hyperlink" Target="http://transparencia.comitan.gob.mx/ART85/XXVII/DESARROLLO_URBANO/OF.XXVII1_2021-2024.pdf" TargetMode="External"/><Relationship Id="rId3495" Type="http://schemas.openxmlformats.org/officeDocument/2006/relationships/hyperlink" Target="http://transparencia.comitan.gob.mx/ART85/XXVII/DESARROLLO_URBANO/US0729.pdf" TargetMode="External"/><Relationship Id="rId2097" Type="http://schemas.openxmlformats.org/officeDocument/2006/relationships/hyperlink" Target="http://transparencia.comitan.gob.mx/ART85/XXVII/DESARROLLO_URBANO/OF.XXVII1_2021-2024.pdf" TargetMode="External"/><Relationship Id="rId3148" Type="http://schemas.openxmlformats.org/officeDocument/2006/relationships/hyperlink" Target="http://transparencia.comitan.gob.mx/ART85/XXVII/DESARROLLO_URBANO/OF.XXVII1_2021-2024.pdf" TargetMode="External"/><Relationship Id="rId3355" Type="http://schemas.openxmlformats.org/officeDocument/2006/relationships/hyperlink" Target="http://transparencia.comitan.gob.mx/ART85/XXVII/DESARROLLO_URBANO/OF.XXVII1_2021-2024.pdf" TargetMode="External"/><Relationship Id="rId3562" Type="http://schemas.openxmlformats.org/officeDocument/2006/relationships/hyperlink" Target="http://transparencia.comitan.gob.mx/ART85/XXVII/DESARROLLO_URBANO/OF.XXVII1_2021-2024.pdf" TargetMode="External"/><Relationship Id="rId276" Type="http://schemas.openxmlformats.org/officeDocument/2006/relationships/hyperlink" Target="http://transparencia.comitan.gob.mx/ART85/XXVII/DESARROLLO_URBANO/A002543.pdf" TargetMode="External"/><Relationship Id="rId483" Type="http://schemas.openxmlformats.org/officeDocument/2006/relationships/hyperlink" Target="http://transparencia.comitan.gob.mx/ART85/XXVII/DESARROLLO_URBANO/S004054.pdf" TargetMode="External"/><Relationship Id="rId690" Type="http://schemas.openxmlformats.org/officeDocument/2006/relationships/hyperlink" Target="http://transparencia.comitan.gob.mx/ART85/XXVII/DESARROLLO_URBANO/S004549.pdf" TargetMode="External"/><Relationship Id="rId2164" Type="http://schemas.openxmlformats.org/officeDocument/2006/relationships/hyperlink" Target="http://transparencia.comitan.gob.mx/ART85/XXVII/DESARROLLO_URBANO/R000363.pdf" TargetMode="External"/><Relationship Id="rId2371" Type="http://schemas.openxmlformats.org/officeDocument/2006/relationships/hyperlink" Target="http://transparencia.comitan.gob.mx/ART85/XXVII/DESARROLLO_URBANO/OF.XXVII1_2021-2024.pdf" TargetMode="External"/><Relationship Id="rId3008" Type="http://schemas.openxmlformats.org/officeDocument/2006/relationships/hyperlink" Target="http://transparencia.comitan.gob.mx/ART85/XXVII/DESARROLLO_URBANO/S004375.pdf" TargetMode="External"/><Relationship Id="rId3215" Type="http://schemas.openxmlformats.org/officeDocument/2006/relationships/hyperlink" Target="http://transparencia.comitan.gob.mx/ART85/XXVII/DESARROLLO_URBANO/PA000174.pdf" TargetMode="External"/><Relationship Id="rId3422" Type="http://schemas.openxmlformats.org/officeDocument/2006/relationships/hyperlink" Target="http://transparencia.comitan.gob.mx/ART85/XXVII/DESARROLLO_URBANO/06766.pdf" TargetMode="External"/><Relationship Id="rId136" Type="http://schemas.openxmlformats.org/officeDocument/2006/relationships/hyperlink" Target="http://transparencia.comitan.gob.mx/ART85/XXVII/DESARROLLO_URBANO/06244.pdf" TargetMode="External"/><Relationship Id="rId343" Type="http://schemas.openxmlformats.org/officeDocument/2006/relationships/hyperlink" Target="http://transparencia.comitan.gob.mx/ART85/XXVII/DESARROLLO_URBANO/A002294.pdf" TargetMode="External"/><Relationship Id="rId550" Type="http://schemas.openxmlformats.org/officeDocument/2006/relationships/hyperlink" Target="http://transparencia.comitan.gob.mx/ART85/XXVII/DESARROLLO_URBANO/S004336.pdf" TargetMode="External"/><Relationship Id="rId1180" Type="http://schemas.openxmlformats.org/officeDocument/2006/relationships/hyperlink" Target="http://transparencia.comitan.gob.mx/ART85/XXVII/DESARROLLO_URBANO/06539.pdf" TargetMode="External"/><Relationship Id="rId2024" Type="http://schemas.openxmlformats.org/officeDocument/2006/relationships/hyperlink" Target="http://transparencia.comitan.gob.mx/ART85/XXVII/DESARROLLO_URBANO/OF.XXVII1_2021-2024.pdf" TargetMode="External"/><Relationship Id="rId2231" Type="http://schemas.openxmlformats.org/officeDocument/2006/relationships/hyperlink" Target="http://transparencia.comitan.gob.mx/ART85/XXVII/DESARROLLO_URBANO/OFICIO_XXVII_2022.pdf" TargetMode="External"/><Relationship Id="rId203" Type="http://schemas.openxmlformats.org/officeDocument/2006/relationships/hyperlink" Target="http://transparencia.comitan.gob.mx/ART85/XXVII/DESARROLLO_URBANO/06345.pdf" TargetMode="External"/><Relationship Id="rId1040" Type="http://schemas.openxmlformats.org/officeDocument/2006/relationships/hyperlink" Target="http://transparencia.comitan.gob.mx/ART85/XXVII/DESARROLLO_URBANO/06107.pdf" TargetMode="External"/><Relationship Id="rId410" Type="http://schemas.openxmlformats.org/officeDocument/2006/relationships/hyperlink" Target="http://transparencia.comitan.gob.mx/ART85/XXVII/DESARROLLO_URBANO/A003093.pdf" TargetMode="External"/><Relationship Id="rId1997" Type="http://schemas.openxmlformats.org/officeDocument/2006/relationships/hyperlink" Target="http://transparencia.comitan.gob.mx/ART85/XXVII/DESARROLLO_URBANO/OF.XXVII1_2021-2024.pdf" TargetMode="External"/><Relationship Id="rId1857" Type="http://schemas.openxmlformats.org/officeDocument/2006/relationships/hyperlink" Target="http://transparencia.comitan.gob.mx/ART85/XXVII/DESARROLLO_URBANO/OF.XXVII1_2021-2024.pdf" TargetMode="External"/><Relationship Id="rId2908" Type="http://schemas.openxmlformats.org/officeDocument/2006/relationships/hyperlink" Target="http://transparencia.comitan.gob.mx/ART85/XXVII/DESARROLLO_URBANO/A002526.pdf" TargetMode="External"/><Relationship Id="rId1717" Type="http://schemas.openxmlformats.org/officeDocument/2006/relationships/hyperlink" Target="http://transparencia.comitan.gob.mx/ART85/XXVII/DESARROLLO_URBANO/OF.XXVII1_2021-2024.pdf" TargetMode="External"/><Relationship Id="rId1924" Type="http://schemas.openxmlformats.org/officeDocument/2006/relationships/hyperlink" Target="http://transparencia.comitan.gob.mx/ART85/XXVII/DESARROLLO_URBANO/OF.XXVII1_2021-2024.pdf" TargetMode="External"/><Relationship Id="rId3072" Type="http://schemas.openxmlformats.org/officeDocument/2006/relationships/hyperlink" Target="http://transparencia.comitan.gob.mx/ART85/XXVII/DESARROLLO_URBANO/06060.pdf" TargetMode="External"/><Relationship Id="rId3889" Type="http://schemas.openxmlformats.org/officeDocument/2006/relationships/hyperlink" Target="http://transparencia.comitan.gob.mx/ART85/XXVII/DESARROLLO_URBANO/OF.XXVII1_2021-2024.pdf" TargetMode="External"/><Relationship Id="rId2698" Type="http://schemas.openxmlformats.org/officeDocument/2006/relationships/hyperlink" Target="http://transparencia.comitan.gob.mx/ART85/XXVII/DESARROLLO_URBANO/06768.pdf" TargetMode="External"/><Relationship Id="rId3749" Type="http://schemas.openxmlformats.org/officeDocument/2006/relationships/hyperlink" Target="http://transparencia.comitan.gob.mx/ART85/XXVII/DESARROLLO_URBANO/A003114.pdf" TargetMode="External"/><Relationship Id="rId877" Type="http://schemas.openxmlformats.org/officeDocument/2006/relationships/hyperlink" Target="http://transparencia.comitan.gob.mx/ART85/XXVII/DESARROLLO_URBANO/C000933.pdf" TargetMode="External"/><Relationship Id="rId2558" Type="http://schemas.openxmlformats.org/officeDocument/2006/relationships/hyperlink" Target="http://transparencia.comitan.gob.mx/ART85/XXVII/DESARROLLO_URBANO/OFICIO_XXVII_2022.pdf" TargetMode="External"/><Relationship Id="rId2765" Type="http://schemas.openxmlformats.org/officeDocument/2006/relationships/hyperlink" Target="http://transparencia.comitan.gob.mx/ART85/XXVII/DESARROLLO_URBANO/L000228.pdf" TargetMode="External"/><Relationship Id="rId2972" Type="http://schemas.openxmlformats.org/officeDocument/2006/relationships/hyperlink" Target="http://transparencia.comitan.gob.mx/ART85/XXVII/DESARROLLO_URBANO/S004324.pdf" TargetMode="External"/><Relationship Id="rId3609" Type="http://schemas.openxmlformats.org/officeDocument/2006/relationships/hyperlink" Target="http://transparencia.comitan.gob.mx/ART85/XXVII/DESARROLLO_URBANO/A003136.pdf" TargetMode="External"/><Relationship Id="rId3816" Type="http://schemas.openxmlformats.org/officeDocument/2006/relationships/hyperlink" Target="http://transparencia.comitan.gob.mx/ART85/XXVII/DESARROLLO_URBANO/02268.pdf" TargetMode="External"/><Relationship Id="rId737" Type="http://schemas.openxmlformats.org/officeDocument/2006/relationships/hyperlink" Target="http://transparencia.comitan.gob.mx/ART85/XXVII/DESARROLLO_URBANO/S004566.pdf" TargetMode="External"/><Relationship Id="rId944" Type="http://schemas.openxmlformats.org/officeDocument/2006/relationships/hyperlink" Target="http://transparencia.comitan.gob.mx/ART85/XXVII/DESARROLLO_URBANO/05947.pdf" TargetMode="External"/><Relationship Id="rId1367" Type="http://schemas.openxmlformats.org/officeDocument/2006/relationships/hyperlink" Target="http://transparencia.comitan.gob.mx/ART85/XXVII/DESARROLLO_URBANO/06601.pdf" TargetMode="External"/><Relationship Id="rId1574" Type="http://schemas.openxmlformats.org/officeDocument/2006/relationships/hyperlink" Target="http://transparencia.comitan.gob.mx/ART85/XXVII/DESARROLLO_URBANO/OF.XXVII1_2021-2024.pdf" TargetMode="External"/><Relationship Id="rId1781" Type="http://schemas.openxmlformats.org/officeDocument/2006/relationships/hyperlink" Target="http://transparencia.comitan.gob.mx/ART85/XXVII/DESARROLLO_URBANO/OF.XXVII1_2021-2024.pdf" TargetMode="External"/><Relationship Id="rId2418" Type="http://schemas.openxmlformats.org/officeDocument/2006/relationships/hyperlink" Target="http://transparencia.comitan.gob.mx/ART85/XXVII/DESARROLLO_URBANO/US0703.pdf" TargetMode="External"/><Relationship Id="rId2625" Type="http://schemas.openxmlformats.org/officeDocument/2006/relationships/hyperlink" Target="http://transparencia.comitan.gob.mx/ART85/XXVII/DESARROLLO_URBANO/OF.XXVII1_2021-2024.pdf" TargetMode="External"/><Relationship Id="rId2832" Type="http://schemas.openxmlformats.org/officeDocument/2006/relationships/hyperlink" Target="http://transparencia.comitan.gob.mx/ART85/XXVII/DESARROLLO_URBANO/OF.XXVII1_2021-2024.pdf" TargetMode="External"/><Relationship Id="rId73" Type="http://schemas.openxmlformats.org/officeDocument/2006/relationships/hyperlink" Target="http://transparencia.comitan.gob.mx/ART85/XXVII/DESARROLLO_URBANO/06333.pdf" TargetMode="External"/><Relationship Id="rId804" Type="http://schemas.openxmlformats.org/officeDocument/2006/relationships/hyperlink" Target="http://transparencia.comitan.gob.mx/ART85/XXVII/DESARROLLO_URBANO/S004603.pdf" TargetMode="External"/><Relationship Id="rId1227" Type="http://schemas.openxmlformats.org/officeDocument/2006/relationships/hyperlink" Target="http://transparencia.comitan.gob.mx/ART85/XXVII/DESARROLLO_URBANO/06524.pdf" TargetMode="External"/><Relationship Id="rId1434" Type="http://schemas.openxmlformats.org/officeDocument/2006/relationships/hyperlink" Target="http://transparencia.comitan.gob.mx/ART85/XXVII/DESARROLLO_URBANO/06417.pdf" TargetMode="External"/><Relationship Id="rId1641" Type="http://schemas.openxmlformats.org/officeDocument/2006/relationships/hyperlink" Target="http://transparencia.comitan.gob.mx/ART85/XXVII/DESARROLLO_URBANO/OF.XXVII1_2021-2024.pdf" TargetMode="External"/><Relationship Id="rId1501" Type="http://schemas.openxmlformats.org/officeDocument/2006/relationships/hyperlink" Target="http://transparencia.comitan.gob.mx/ART85/XXVII/DESARROLLO_URBANO/05879.pdf" TargetMode="External"/><Relationship Id="rId3399" Type="http://schemas.openxmlformats.org/officeDocument/2006/relationships/hyperlink" Target="http://transparencia.comitan.gob.mx/ART85/XXVII/DESARROLLO_URBANO/OF.XXVII1_2021-2024.pdf" TargetMode="External"/><Relationship Id="rId3259" Type="http://schemas.openxmlformats.org/officeDocument/2006/relationships/hyperlink" Target="http://transparencia.comitan.gob.mx/ART85/XXVII/DESARROLLO_URBANO/A002253.pdf" TargetMode="External"/><Relationship Id="rId3466" Type="http://schemas.openxmlformats.org/officeDocument/2006/relationships/hyperlink" Target="http://transparencia.comitan.gob.mx/ART85/XXVII/DESARROLLO_URBANO/06775,06776,06777.pdf" TargetMode="External"/><Relationship Id="rId387" Type="http://schemas.openxmlformats.org/officeDocument/2006/relationships/hyperlink" Target="http://transparencia.comitan.gob.mx/ART85/XXVII/DESARROLLO_URBANO/A003159.pdf" TargetMode="External"/><Relationship Id="rId594" Type="http://schemas.openxmlformats.org/officeDocument/2006/relationships/hyperlink" Target="http://transparencia.comitan.gob.mx/ART85/XXVII/DESARROLLO_URBANO/S004213.pdf" TargetMode="External"/><Relationship Id="rId2068" Type="http://schemas.openxmlformats.org/officeDocument/2006/relationships/hyperlink" Target="http://transparencia.comitan.gob.mx/ART85/XXVII/DESARROLLO_URBANO/OF.XXVII1_2021-2024.pdf" TargetMode="External"/><Relationship Id="rId2275" Type="http://schemas.openxmlformats.org/officeDocument/2006/relationships/hyperlink" Target="http://transparencia.comitan.gob.mx/ART85/XXVII/DESARROLLO_URBANO/OF.XXVII1_2021-2024.pdf" TargetMode="External"/><Relationship Id="rId3119" Type="http://schemas.openxmlformats.org/officeDocument/2006/relationships/hyperlink" Target="http://transparencia.comitan.gob.mx/ART85/XXVII/DESARROLLO_URBANO/06357.pdf" TargetMode="External"/><Relationship Id="rId3326" Type="http://schemas.openxmlformats.org/officeDocument/2006/relationships/hyperlink" Target="http://transparencia.comitan.gob.mx/ART85/XXVII/DESARROLLO_URBANO/R000378.pdf" TargetMode="External"/><Relationship Id="rId3673" Type="http://schemas.openxmlformats.org/officeDocument/2006/relationships/hyperlink" Target="http://transparencia.comitan.gob.mx/ART85/XXVII/DESARROLLO_URBANO/06594.pdf" TargetMode="External"/><Relationship Id="rId3880" Type="http://schemas.openxmlformats.org/officeDocument/2006/relationships/hyperlink" Target="http://transparencia.comitan.gob.mx/ART85/XXVII/DESARROLLO_URBANO/R000338.pdf" TargetMode="External"/><Relationship Id="rId247" Type="http://schemas.openxmlformats.org/officeDocument/2006/relationships/hyperlink" Target="http://transparencia.comitan.gob.mx/ART85/XXVII/DESARROLLO_URBANO/OF.XXVII1_2021-2024.pdf" TargetMode="External"/><Relationship Id="rId1084" Type="http://schemas.openxmlformats.org/officeDocument/2006/relationships/hyperlink" Target="http://transparencia.comitan.gob.mx/ART85/XXVII/DESARROLLO_URBANO/05904.pdf" TargetMode="External"/><Relationship Id="rId2482" Type="http://schemas.openxmlformats.org/officeDocument/2006/relationships/hyperlink" Target="http://transparencia.comitan.gob.mx/ART85/XXVII/DESARROLLO_URBANO/26428.pdf" TargetMode="External"/><Relationship Id="rId3533" Type="http://schemas.openxmlformats.org/officeDocument/2006/relationships/hyperlink" Target="http://transparencia.comitan.gob.mx/ART85/XXVII/DESARROLLO_URBANO/OF.XXVII1_2021-2024.pdf" TargetMode="External"/><Relationship Id="rId3740" Type="http://schemas.openxmlformats.org/officeDocument/2006/relationships/hyperlink" Target="http://transparencia.comitan.gob.mx/ART85/XXVII/DESARROLLO_URBANO/OFICIO_XXVII_2022.pdf" TargetMode="External"/><Relationship Id="rId107" Type="http://schemas.openxmlformats.org/officeDocument/2006/relationships/hyperlink" Target="http://transparencia.comitan.gob.mx/ART85/XXVII/DESARROLLO_URBANO/06147.pdf" TargetMode="External"/><Relationship Id="rId454" Type="http://schemas.openxmlformats.org/officeDocument/2006/relationships/hyperlink" Target="http://transparencia.comitan.gob.mx/ART85/XXVII/DESARROLLO_URBANO/S003298.pdf" TargetMode="External"/><Relationship Id="rId661" Type="http://schemas.openxmlformats.org/officeDocument/2006/relationships/hyperlink" Target="http://transparencia.comitan.gob.mx/ART85/XXVII/DESARROLLO_URBANO/S004551.pdf" TargetMode="External"/><Relationship Id="rId1291" Type="http://schemas.openxmlformats.org/officeDocument/2006/relationships/hyperlink" Target="http://transparencia.comitan.gob.mx/ART85/XXVII/DESARROLLO_URBANO/06603.pdf" TargetMode="External"/><Relationship Id="rId2135" Type="http://schemas.openxmlformats.org/officeDocument/2006/relationships/hyperlink" Target="http://transparencia.comitan.gob.mx/ART85/XXVII/DESARROLLO_URBANO/OF.XXVII1_2021-2024.pdf" TargetMode="External"/><Relationship Id="rId2342" Type="http://schemas.openxmlformats.org/officeDocument/2006/relationships/hyperlink" Target="http://transparencia.comitan.gob.mx/ART85/XXVII/DESARROLLO_URBANO/06485.pdf" TargetMode="External"/><Relationship Id="rId3600" Type="http://schemas.openxmlformats.org/officeDocument/2006/relationships/hyperlink" Target="http://transparencia.comitan.gob.mx/ART85/XXVII/DESARROLLO_URBANO/OFICIO_XXVII_2022.pdf" TargetMode="External"/><Relationship Id="rId314" Type="http://schemas.openxmlformats.org/officeDocument/2006/relationships/hyperlink" Target="http://transparencia.comitan.gob.mx/ART85/XXVII/DESARROLLO_URBANO/A002520.pdf" TargetMode="External"/><Relationship Id="rId521" Type="http://schemas.openxmlformats.org/officeDocument/2006/relationships/hyperlink" Target="http://transparencia.comitan.gob.mx/ART85/XXVII/DESARROLLO_URBANO/S004314.pdf" TargetMode="External"/><Relationship Id="rId1151" Type="http://schemas.openxmlformats.org/officeDocument/2006/relationships/hyperlink" Target="http://transparencia.comitan.gob.mx/ART85/XXVII/DESARROLLO_URBANO/06282.pdf" TargetMode="External"/><Relationship Id="rId2202" Type="http://schemas.openxmlformats.org/officeDocument/2006/relationships/hyperlink" Target="http://transparencia.comitan.gob.mx/ART85/XXVII/DESARROLLO_URBANO/06401.pdf" TargetMode="External"/><Relationship Id="rId1011" Type="http://schemas.openxmlformats.org/officeDocument/2006/relationships/hyperlink" Target="http://transparencia.comitan.gob.mx/ART85/XXVII/DESARROLLO_URBANO/06178.pdf" TargetMode="External"/><Relationship Id="rId1968" Type="http://schemas.openxmlformats.org/officeDocument/2006/relationships/hyperlink" Target="http://transparencia.comitan.gob.mx/ART85/XXVII/DESARROLLO_URBANO/OF.XXVII1_2021-2024.pdf" TargetMode="External"/><Relationship Id="rId3183" Type="http://schemas.openxmlformats.org/officeDocument/2006/relationships/hyperlink" Target="http://transparencia.comitan.gob.mx/ART85/XXVII/DESARROLLO_URBANO/06517.pdf" TargetMode="External"/><Relationship Id="rId3390" Type="http://schemas.openxmlformats.org/officeDocument/2006/relationships/hyperlink" Target="http://transparencia.comitan.gob.mx/ART85/XXVII/DESARROLLO_URBANO/OF.XXVII1_2021-2024.pdf" TargetMode="External"/><Relationship Id="rId1828" Type="http://schemas.openxmlformats.org/officeDocument/2006/relationships/hyperlink" Target="http://transparencia.comitan.gob.mx/ART85/XXVII/DESARROLLO_URBANO/OF.XXVII1_2021-2024.pdf" TargetMode="External"/><Relationship Id="rId3043" Type="http://schemas.openxmlformats.org/officeDocument/2006/relationships/hyperlink" Target="http://transparencia.comitan.gob.mx/ART85/XXVII/DESARROLLO_URBANO/OF.XXVII1_2021-2024.pdf" TargetMode="External"/><Relationship Id="rId3250" Type="http://schemas.openxmlformats.org/officeDocument/2006/relationships/hyperlink" Target="http://transparencia.comitan.gob.mx/ART85/XXVII/DESARROLLO_URBANO/OF.XXVII1_2021-2024.pdf" TargetMode="External"/><Relationship Id="rId171" Type="http://schemas.openxmlformats.org/officeDocument/2006/relationships/hyperlink" Target="http://transparencia.comitan.gob.mx/ART85/XXVII/DESARROLLO_URBANO/06516.pdf" TargetMode="External"/><Relationship Id="rId3110" Type="http://schemas.openxmlformats.org/officeDocument/2006/relationships/hyperlink" Target="http://transparencia.comitan.gob.mx/ART85/XXVII/DESARROLLO_URBANO/06356.pdf" TargetMode="External"/><Relationship Id="rId988" Type="http://schemas.openxmlformats.org/officeDocument/2006/relationships/hyperlink" Target="http://transparencia.comitan.gob.mx/ART85/XXVII/DESARROLLO_URBANO/06141.pdf" TargetMode="External"/><Relationship Id="rId2669" Type="http://schemas.openxmlformats.org/officeDocument/2006/relationships/hyperlink" Target="http://transparencia.comitan.gob.mx/ART85/XXVII/DESARROLLO_URBANO/OF.XXVII1_2021-2024.pdf" TargetMode="External"/><Relationship Id="rId2876" Type="http://schemas.openxmlformats.org/officeDocument/2006/relationships/hyperlink" Target="http://transparencia.comitan.gob.mx/ART85/XXVII/DESARROLLO_URBANO/OF.XXVII1_2021-2024.pdf" TargetMode="External"/><Relationship Id="rId3927" Type="http://schemas.openxmlformats.org/officeDocument/2006/relationships/hyperlink" Target="http://transparencia.comitan.gob.mx/ART85/XXVII/DESARROLLO_URBANO/OFICIO_XXVII_2022.pdf" TargetMode="External"/><Relationship Id="rId848" Type="http://schemas.openxmlformats.org/officeDocument/2006/relationships/hyperlink" Target="http://transparencia.comitan.gob.mx/ART85/XXVII/DESARROLLO_URBANO/S004588.pdf" TargetMode="External"/><Relationship Id="rId1478" Type="http://schemas.openxmlformats.org/officeDocument/2006/relationships/hyperlink" Target="http://transparencia.comitan.gob.mx/ART85/XXVII/DESARROLLO_URBANO/06292.pdf" TargetMode="External"/><Relationship Id="rId1685" Type="http://schemas.openxmlformats.org/officeDocument/2006/relationships/hyperlink" Target="http://transparencia.comitan.gob.mx/ART85/XXVII/DESARROLLO_URBANO/OF.XXVII1_2021-2024.pdf" TargetMode="External"/><Relationship Id="rId1892" Type="http://schemas.openxmlformats.org/officeDocument/2006/relationships/hyperlink" Target="http://transparencia.comitan.gob.mx/ART85/XXVII/DESARROLLO_URBANO/OF.XXVII1_2021-2024.pdf" TargetMode="External"/><Relationship Id="rId2529" Type="http://schemas.openxmlformats.org/officeDocument/2006/relationships/hyperlink" Target="http://transparencia.comitan.gob.mx/ART85/XXVII/DESARROLLO_URBANO/OFICIO_XXVII_2022.pdf" TargetMode="External"/><Relationship Id="rId2736" Type="http://schemas.openxmlformats.org/officeDocument/2006/relationships/hyperlink" Target="http://transparencia.comitan.gob.mx/ART85/XXVII/DESARROLLO_URBANO/OF.XXVII1_2021-2024.pdf" TargetMode="External"/><Relationship Id="rId708" Type="http://schemas.openxmlformats.org/officeDocument/2006/relationships/hyperlink" Target="http://transparencia.comitan.gob.mx/ART85/XXVII/DESARROLLO_URBANO/S004258.pdf" TargetMode="External"/><Relationship Id="rId915" Type="http://schemas.openxmlformats.org/officeDocument/2006/relationships/hyperlink" Target="http://transparencia.comitan.gob.mx/ART85/XXVII/DESARROLLO_URBANO/06340.pdf" TargetMode="External"/><Relationship Id="rId1338" Type="http://schemas.openxmlformats.org/officeDocument/2006/relationships/hyperlink" Target="http://transparencia.comitan.gob.mx/ART85/XXVII/DESARROLLO_URBANO/06162.pdf" TargetMode="External"/><Relationship Id="rId1545" Type="http://schemas.openxmlformats.org/officeDocument/2006/relationships/hyperlink" Target="http://transparencia.comitan.gob.mx/ART85/XXVII/DESARROLLO_URBANO/OF.XXVII1_2021-2024.pdf" TargetMode="External"/><Relationship Id="rId2943" Type="http://schemas.openxmlformats.org/officeDocument/2006/relationships/hyperlink" Target="http://transparencia.comitan.gob.mx/ART85/XXVII/DESARROLLO_URBANO/S004094.pdf" TargetMode="External"/><Relationship Id="rId1405" Type="http://schemas.openxmlformats.org/officeDocument/2006/relationships/hyperlink" Target="http://transparencia.comitan.gob.mx/ART85/XXVII/DESARROLLO_URBANO/06636.pdf" TargetMode="External"/><Relationship Id="rId1752" Type="http://schemas.openxmlformats.org/officeDocument/2006/relationships/hyperlink" Target="http://transparencia.comitan.gob.mx/ART85/XXVII/DESARROLLO_URBANO/OF.XXVII1_2021-2024.pdf" TargetMode="External"/><Relationship Id="rId2803" Type="http://schemas.openxmlformats.org/officeDocument/2006/relationships/hyperlink" Target="http://transparencia.comitan.gob.mx/ART85/XXVII/DESARROLLO_URBANO/OFICIO_XXVII_2022.pdf" TargetMode="External"/><Relationship Id="rId44" Type="http://schemas.openxmlformats.org/officeDocument/2006/relationships/hyperlink" Target="http://transparencia.comitan.gob.mx/ART85/XXVII/DESARROLLO_URBANO/06037.pdf" TargetMode="External"/><Relationship Id="rId1612" Type="http://schemas.openxmlformats.org/officeDocument/2006/relationships/hyperlink" Target="http://transparencia.comitan.gob.mx/ART85/XXVII/DESARROLLO_URBANO/OF.XXVII1_2021-2024.pdf" TargetMode="External"/><Relationship Id="rId498" Type="http://schemas.openxmlformats.org/officeDocument/2006/relationships/hyperlink" Target="http://transparencia.comitan.gob.mx/ART85/XXVII/DESARROLLO_URBANO/S004268.pdf" TargetMode="External"/><Relationship Id="rId2179" Type="http://schemas.openxmlformats.org/officeDocument/2006/relationships/hyperlink" Target="http://transparencia.comitan.gob.mx/ART85/XXVII/DESARROLLO_URBANO/R000332.pdf" TargetMode="External"/><Relationship Id="rId3577" Type="http://schemas.openxmlformats.org/officeDocument/2006/relationships/hyperlink" Target="http://transparencia.comitan.gob.mx/ART85/XXVII/DESARROLLO_URBANO/OF.XXVII1_2021-2024.pdf" TargetMode="External"/><Relationship Id="rId3784" Type="http://schemas.openxmlformats.org/officeDocument/2006/relationships/hyperlink" Target="http://transparencia.comitan.gob.mx/ART85/XXVII/DESARROLLO_URBANO/A003121.pdf" TargetMode="External"/><Relationship Id="rId2386" Type="http://schemas.openxmlformats.org/officeDocument/2006/relationships/hyperlink" Target="http://transparencia.comitan.gob.mx/ART85/XXVII/DESARROLLO_URBANO/OF.XXVII1_2021-2024.pdf" TargetMode="External"/><Relationship Id="rId2593" Type="http://schemas.openxmlformats.org/officeDocument/2006/relationships/hyperlink" Target="http://transparencia.comitan.gob.mx/ART85/XXVII/DESARROLLO_URBANO/OF.XXVII1_2021-2024.pdf" TargetMode="External"/><Relationship Id="rId3437" Type="http://schemas.openxmlformats.org/officeDocument/2006/relationships/hyperlink" Target="http://transparencia.comitan.gob.mx/ART85/XXVII/DESARROLLO_URBANO/06352.pdf" TargetMode="External"/><Relationship Id="rId3644" Type="http://schemas.openxmlformats.org/officeDocument/2006/relationships/hyperlink" Target="http://transparencia.comitan.gob.mx/ART85/XXVII/DESARROLLO_URBANO/A003143.pdf" TargetMode="External"/><Relationship Id="rId3851" Type="http://schemas.openxmlformats.org/officeDocument/2006/relationships/hyperlink" Target="http://transparencia.comitan.gob.mx/ART85/XXVII/DESARROLLO_URBANO/05840.pdf" TargetMode="External"/><Relationship Id="rId358" Type="http://schemas.openxmlformats.org/officeDocument/2006/relationships/hyperlink" Target="http://transparencia.comitan.gob.mx/ART85/XXVII/DESARROLLO_URBANO/A002426.pdf" TargetMode="External"/><Relationship Id="rId565" Type="http://schemas.openxmlformats.org/officeDocument/2006/relationships/hyperlink" Target="http://transparencia.comitan.gob.mx/ART85/XXVII/DESARROLLO_URBANO/S004326.pdf" TargetMode="External"/><Relationship Id="rId772" Type="http://schemas.openxmlformats.org/officeDocument/2006/relationships/hyperlink" Target="http://transparencia.comitan.gob.mx/ART85/XXVII/DESARROLLO_URBANO/S004453.pdf" TargetMode="External"/><Relationship Id="rId1195" Type="http://schemas.openxmlformats.org/officeDocument/2006/relationships/hyperlink" Target="http://transparencia.comitan.gob.mx/ART85/XXVII/DESARROLLO_URBANO/06273.pdf" TargetMode="External"/><Relationship Id="rId2039" Type="http://schemas.openxmlformats.org/officeDocument/2006/relationships/hyperlink" Target="http://transparencia.comitan.gob.mx/ART85/XXVII/DESARROLLO_URBANO/OF.XXVII1_2021-2024.pdf" TargetMode="External"/><Relationship Id="rId2246" Type="http://schemas.openxmlformats.org/officeDocument/2006/relationships/hyperlink" Target="http://transparencia.comitan.gob.mx/ART85/XXVII/DESARROLLO_URBANO/OFICIO_XXVII_2022.pdf" TargetMode="External"/><Relationship Id="rId2453" Type="http://schemas.openxmlformats.org/officeDocument/2006/relationships/hyperlink" Target="http://transparencia.comitan.gob.mx/ART85/XXVII/DESARROLLO_URBANO/06135.pdf" TargetMode="External"/><Relationship Id="rId2660" Type="http://schemas.openxmlformats.org/officeDocument/2006/relationships/hyperlink" Target="http://transparencia.comitan.gob.mx/ART85/XXVII/DESARROLLO_URBANO/OF.XXVII1_2021-2024.pdf" TargetMode="External"/><Relationship Id="rId3504" Type="http://schemas.openxmlformats.org/officeDocument/2006/relationships/hyperlink" Target="http://transparencia.comitan.gob.mx/ART85/XXVII/DESARROLLO_URBANO/OF.XXVII1_2021-2024.pdf" TargetMode="External"/><Relationship Id="rId3711" Type="http://schemas.openxmlformats.org/officeDocument/2006/relationships/hyperlink" Target="http://transparencia.comitan.gob.mx/ART85/XXVII/DESARROLLO_URBANO/OF.XXVII1_2021-2024.pdf" TargetMode="External"/><Relationship Id="rId218" Type="http://schemas.openxmlformats.org/officeDocument/2006/relationships/hyperlink" Target="http://transparencia.comitan.gob.mx/ART85/XXVII/DESARROLLO_URBANO/06455.pdf" TargetMode="External"/><Relationship Id="rId425" Type="http://schemas.openxmlformats.org/officeDocument/2006/relationships/hyperlink" Target="http://transparencia.comitan.gob.mx/ART85/XXVII/DESARROLLO_URBANO/A002284.pdf" TargetMode="External"/><Relationship Id="rId632" Type="http://schemas.openxmlformats.org/officeDocument/2006/relationships/hyperlink" Target="http://transparencia.comitan.gob.mx/ART85/XXVII/DESARROLLO_URBANO/S004412.pdf" TargetMode="External"/><Relationship Id="rId1055" Type="http://schemas.openxmlformats.org/officeDocument/2006/relationships/hyperlink" Target="http://transparencia.comitan.gob.mx/ART85/XXVII/DESARROLLO_URBANO/06154.pdf" TargetMode="External"/><Relationship Id="rId1262" Type="http://schemas.openxmlformats.org/officeDocument/2006/relationships/hyperlink" Target="http://transparencia.comitan.gob.mx/ART85/XXVII/DESARROLLO_URBANO/06265.pdf" TargetMode="External"/><Relationship Id="rId2106" Type="http://schemas.openxmlformats.org/officeDocument/2006/relationships/hyperlink" Target="http://transparencia.comitan.gob.mx/ART85/XXVII/DESARROLLO_URBANO/OF.XXVII1_2021-2024.pdf" TargetMode="External"/><Relationship Id="rId2313" Type="http://schemas.openxmlformats.org/officeDocument/2006/relationships/hyperlink" Target="http://transparencia.comitan.gob.mx/ART85/XXVII/DESARROLLO_URBANO/OF.XXVII1_2021-2024.pdf" TargetMode="External"/><Relationship Id="rId2520" Type="http://schemas.openxmlformats.org/officeDocument/2006/relationships/hyperlink" Target="http://transparencia.comitan.gob.mx/ART85/XXVII/DESARROLLO_URBANO/OFICIO_XXVII_2022.pdf" TargetMode="External"/><Relationship Id="rId1122" Type="http://schemas.openxmlformats.org/officeDocument/2006/relationships/hyperlink" Target="http://transparencia.comitan.gob.mx/ART85/XXVII/DESARROLLO_URBANO/05854.pdf" TargetMode="External"/><Relationship Id="rId3087" Type="http://schemas.openxmlformats.org/officeDocument/2006/relationships/hyperlink" Target="http://transparencia.comitan.gob.mx/ART85/XXVII/DESARROLLO_URBANO/PA000182.pdf" TargetMode="External"/><Relationship Id="rId3294" Type="http://schemas.openxmlformats.org/officeDocument/2006/relationships/hyperlink" Target="http://transparencia.comitan.gob.mx/ART85/XXVII/DESARROLLO_URBANO/C000923.pdf" TargetMode="External"/><Relationship Id="rId1939" Type="http://schemas.openxmlformats.org/officeDocument/2006/relationships/hyperlink" Target="http://transparencia.comitan.gob.mx/ART85/XXVII/DESARROLLO_URBANO/OF.XXVII1_2021-2024.pdf" TargetMode="External"/><Relationship Id="rId3154" Type="http://schemas.openxmlformats.org/officeDocument/2006/relationships/hyperlink" Target="http://transparencia.comitan.gob.mx/ART85/XXVII/DESARROLLO_URBANO/OF.XXVII1_2021-2024.pdf" TargetMode="External"/><Relationship Id="rId3361" Type="http://schemas.openxmlformats.org/officeDocument/2006/relationships/hyperlink" Target="http://transparencia.comitan.gob.mx/ART85/XXVII/DESARROLLO_URBANO/06532.pdf" TargetMode="External"/><Relationship Id="rId282" Type="http://schemas.openxmlformats.org/officeDocument/2006/relationships/hyperlink" Target="http://transparencia.comitan.gob.mx/ART85/XXVII/DESARROLLO_URBANO/A002536.pdf" TargetMode="External"/><Relationship Id="rId2170" Type="http://schemas.openxmlformats.org/officeDocument/2006/relationships/hyperlink" Target="http://transparencia.comitan.gob.mx/ART85/XXVII/DESARROLLO_URBANO/R000352.pdf" TargetMode="External"/><Relationship Id="rId3014" Type="http://schemas.openxmlformats.org/officeDocument/2006/relationships/hyperlink" Target="http://transparencia.comitan.gob.mx/ART85/XXVII/DESARROLLO_URBANO/A002593.pdf" TargetMode="External"/><Relationship Id="rId3221" Type="http://schemas.openxmlformats.org/officeDocument/2006/relationships/hyperlink" Target="http://transparencia.comitan.gob.mx/ART85/XXVII/DESARROLLO_URBANO/05943.pdf" TargetMode="External"/><Relationship Id="rId8" Type="http://schemas.openxmlformats.org/officeDocument/2006/relationships/hyperlink" Target="http://transparencia.comitan.gob.mx/ART85/XXVII/DESARROLLO_URBANO/26630.pdf" TargetMode="External"/><Relationship Id="rId142" Type="http://schemas.openxmlformats.org/officeDocument/2006/relationships/hyperlink" Target="http://transparencia.comitan.gob.mx/ART85/XXVII/DESARROLLO_URBANO/06473.pdf" TargetMode="External"/><Relationship Id="rId2030" Type="http://schemas.openxmlformats.org/officeDocument/2006/relationships/hyperlink" Target="http://transparencia.comitan.gob.mx/ART85/XXVII/DESARROLLO_URBANO/OF.XXVII1_2021-2024.pdf" TargetMode="External"/><Relationship Id="rId2987" Type="http://schemas.openxmlformats.org/officeDocument/2006/relationships/hyperlink" Target="http://transparencia.comitan.gob.mx/ART85/XXVII/DESARROLLO_URBANO/S004301.pdf" TargetMode="External"/><Relationship Id="rId959" Type="http://schemas.openxmlformats.org/officeDocument/2006/relationships/hyperlink" Target="http://transparencia.comitan.gob.mx/ART85/XXVII/DESARROLLO_URBANO/05784.pdf" TargetMode="External"/><Relationship Id="rId1589" Type="http://schemas.openxmlformats.org/officeDocument/2006/relationships/hyperlink" Target="http://transparencia.comitan.gob.mx/ART85/XXVII/DESARROLLO_URBANO/OF.XXVII1_2021-2024.pdf" TargetMode="External"/><Relationship Id="rId1449" Type="http://schemas.openxmlformats.org/officeDocument/2006/relationships/hyperlink" Target="http://transparencia.comitan.gob.mx/ART85/XXVII/DESARROLLO_URBANO/06353.pdf" TargetMode="External"/><Relationship Id="rId1796" Type="http://schemas.openxmlformats.org/officeDocument/2006/relationships/hyperlink" Target="http://transparencia.comitan.gob.mx/ART85/XXVII/DESARROLLO_URBANO/OF.XXVII1_2021-2024.pdf" TargetMode="External"/><Relationship Id="rId2847" Type="http://schemas.openxmlformats.org/officeDocument/2006/relationships/hyperlink" Target="http://transparencia.comitan.gob.mx/ART85/XXVII/DESARROLLO_URBANO/OF.XXVII1_2021-2024.pdf" TargetMode="External"/><Relationship Id="rId88" Type="http://schemas.openxmlformats.org/officeDocument/2006/relationships/hyperlink" Target="http://transparencia.comitan.gob.mx/ART85/XXVII/DESARROLLO_URBANO/05973.pdf" TargetMode="External"/><Relationship Id="rId819" Type="http://schemas.openxmlformats.org/officeDocument/2006/relationships/hyperlink" Target="http://transparencia.comitan.gob.mx/ART85/XXVII/DESARROLLO_URBANO/S004618.pdf" TargetMode="External"/><Relationship Id="rId1004" Type="http://schemas.openxmlformats.org/officeDocument/2006/relationships/hyperlink" Target="http://transparencia.comitan.gob.mx/ART85/XXVII/DESARROLLO_URBANO/05905.pdf" TargetMode="External"/><Relationship Id="rId1211" Type="http://schemas.openxmlformats.org/officeDocument/2006/relationships/hyperlink" Target="http://transparencia.comitan.gob.mx/ART85/XXVII/DESARROLLO_URBANO/06378.pdf" TargetMode="External"/><Relationship Id="rId1656" Type="http://schemas.openxmlformats.org/officeDocument/2006/relationships/hyperlink" Target="http://transparencia.comitan.gob.mx/ART85/XXVII/DESARROLLO_URBANO/OF.XXVII1_2021-2024.pdf" TargetMode="External"/><Relationship Id="rId1863" Type="http://schemas.openxmlformats.org/officeDocument/2006/relationships/hyperlink" Target="http://transparencia.comitan.gob.mx/ART85/XXVII/DESARROLLO_URBANO/OF.XXVII1_2021-2024.pdf" TargetMode="External"/><Relationship Id="rId2707" Type="http://schemas.openxmlformats.org/officeDocument/2006/relationships/hyperlink" Target="http://transparencia.comitan.gob.mx/ART85/XXVII/DESARROLLO_URBANO/OF.XXVII1_2021-2024.pdf" TargetMode="External"/><Relationship Id="rId2914" Type="http://schemas.openxmlformats.org/officeDocument/2006/relationships/hyperlink" Target="http://transparencia.comitan.gob.mx/ART85/XXVII/DESARROLLO_URBANO/A002562.pdf" TargetMode="External"/><Relationship Id="rId1309" Type="http://schemas.openxmlformats.org/officeDocument/2006/relationships/hyperlink" Target="http://transparencia.comitan.gob.mx/ART85/XXVII/DESARROLLO_URBANO/06579.pdf" TargetMode="External"/><Relationship Id="rId1516" Type="http://schemas.openxmlformats.org/officeDocument/2006/relationships/hyperlink" Target="http://transparencia.comitan.gob.mx/ART85/XXVII/DESARROLLO_URBANO/06020.pdf" TargetMode="External"/><Relationship Id="rId1723" Type="http://schemas.openxmlformats.org/officeDocument/2006/relationships/hyperlink" Target="http://transparencia.comitan.gob.mx/ART85/XXVII/DESARROLLO_URBANO/OF.XXVII1_2021-2024.pdf" TargetMode="External"/><Relationship Id="rId1930" Type="http://schemas.openxmlformats.org/officeDocument/2006/relationships/hyperlink" Target="http://transparencia.comitan.gob.mx/ART85/XXVII/DESARROLLO_URBANO/OF.XXVII1_2021-2024.pdf" TargetMode="External"/><Relationship Id="rId3176" Type="http://schemas.openxmlformats.org/officeDocument/2006/relationships/hyperlink" Target="http://transparencia.comitan.gob.mx/ART85/XXVII/DESARROLLO_URBANO/S004422.pdf" TargetMode="External"/><Relationship Id="rId3383" Type="http://schemas.openxmlformats.org/officeDocument/2006/relationships/hyperlink" Target="http://transparencia.comitan.gob.mx/ART85/XXVII/DESARROLLO_URBANO/OFICIO_XXVII_2022.pdf" TargetMode="External"/><Relationship Id="rId3590" Type="http://schemas.openxmlformats.org/officeDocument/2006/relationships/hyperlink" Target="http://transparencia.comitan.gob.mx/ART85/XXVII/DESARROLLO_URBANO/OFICIO_XXVII_2022.pdf" TargetMode="External"/><Relationship Id="rId15" Type="http://schemas.openxmlformats.org/officeDocument/2006/relationships/hyperlink" Target="http://transparencia.comitan.gob.mx/ART85/XXVII/DESARROLLO_URBANO/06188.pdf" TargetMode="External"/><Relationship Id="rId2192" Type="http://schemas.openxmlformats.org/officeDocument/2006/relationships/hyperlink" Target="http://transparencia.comitan.gob.mx/ART85/XXVII/DESARROLLO_URBANO/R000354.pdf" TargetMode="External"/><Relationship Id="rId3036" Type="http://schemas.openxmlformats.org/officeDocument/2006/relationships/hyperlink" Target="http://transparencia.comitan.gob.mx/ART85/XXVII/DESARROLLO_URBANO/S004051.pdf" TargetMode="External"/><Relationship Id="rId3243" Type="http://schemas.openxmlformats.org/officeDocument/2006/relationships/hyperlink" Target="http://transparencia.comitan.gob.mx/ART85/XXVII/DESARROLLO_URBANO/OFICIO_XXVII_2022.pdf" TargetMode="External"/><Relationship Id="rId3688" Type="http://schemas.openxmlformats.org/officeDocument/2006/relationships/hyperlink" Target="http://transparencia.comitan.gob.mx/ART85/XXVII/DESARROLLO_URBANO/06640.pdf" TargetMode="External"/><Relationship Id="rId3895" Type="http://schemas.openxmlformats.org/officeDocument/2006/relationships/hyperlink" Target="http://transparencia.comitan.gob.mx/ART85/XXVII/DESARROLLO_URBANO/PA000170.pdf" TargetMode="External"/><Relationship Id="rId164" Type="http://schemas.openxmlformats.org/officeDocument/2006/relationships/hyperlink" Target="http://transparencia.comitan.gob.mx/ART85/XXVII/DESARROLLO_URBANO/21324.pdf" TargetMode="External"/><Relationship Id="rId371" Type="http://schemas.openxmlformats.org/officeDocument/2006/relationships/hyperlink" Target="http://transparencia.comitan.gob.mx/ART85/XXVII/DESARROLLO_URBANO/A003092.pdf" TargetMode="External"/><Relationship Id="rId2052" Type="http://schemas.openxmlformats.org/officeDocument/2006/relationships/hyperlink" Target="http://transparencia.comitan.gob.mx/ART85/XXVII/DESARROLLO_URBANO/OF.XXVII1_2021-2024.pdf" TargetMode="External"/><Relationship Id="rId2497" Type="http://schemas.openxmlformats.org/officeDocument/2006/relationships/hyperlink" Target="http://transparencia.comitan.gob.mx/ART85/XXVII/DESARROLLO_URBANO/05976.pdf" TargetMode="External"/><Relationship Id="rId3450" Type="http://schemas.openxmlformats.org/officeDocument/2006/relationships/hyperlink" Target="http://transparencia.comitan.gob.mx/ART85/XXVII/DESARROLLO_URBANO/OFICIO_XXVII_2022.pdf" TargetMode="External"/><Relationship Id="rId3548" Type="http://schemas.openxmlformats.org/officeDocument/2006/relationships/hyperlink" Target="http://transparencia.comitan.gob.mx/ART85/XXVII/DESARROLLO_URBANO/02537.pdf" TargetMode="External"/><Relationship Id="rId3755" Type="http://schemas.openxmlformats.org/officeDocument/2006/relationships/hyperlink" Target="http://transparencia.comitan.gob.mx/ART85/XXVII/DESARROLLO_URBANO/OFICIO_XXVII_2022.pdf" TargetMode="External"/><Relationship Id="rId469" Type="http://schemas.openxmlformats.org/officeDocument/2006/relationships/hyperlink" Target="http://transparencia.comitan.gob.mx/ART85/XXVII/DESARROLLO_URBANO/S003517.pdf" TargetMode="External"/><Relationship Id="rId676" Type="http://schemas.openxmlformats.org/officeDocument/2006/relationships/hyperlink" Target="http://transparencia.comitan.gob.mx/ART85/XXVII/DESARROLLO_URBANO/S004559.pdf" TargetMode="External"/><Relationship Id="rId883" Type="http://schemas.openxmlformats.org/officeDocument/2006/relationships/hyperlink" Target="http://transparencia.comitan.gob.mx/ART85/XXVII/DESARROLLO_URBANO/C000961.pdf" TargetMode="External"/><Relationship Id="rId1099" Type="http://schemas.openxmlformats.org/officeDocument/2006/relationships/hyperlink" Target="http://transparencia.comitan.gob.mx/ART85/XXVII/DESARROLLO_URBANO/06082.pdf" TargetMode="External"/><Relationship Id="rId2357" Type="http://schemas.openxmlformats.org/officeDocument/2006/relationships/hyperlink" Target="http://transparencia.comitan.gob.mx/ART85/XXVII/DESARROLLO_URBANO/OFICIO_XXVII_2022.pdf" TargetMode="External"/><Relationship Id="rId2564" Type="http://schemas.openxmlformats.org/officeDocument/2006/relationships/hyperlink" Target="http://transparencia.comitan.gob.mx/ART85/XXVII/DESARROLLO_URBANO/OFICIO_XXVII_2022.pdf" TargetMode="External"/><Relationship Id="rId3103" Type="http://schemas.openxmlformats.org/officeDocument/2006/relationships/hyperlink" Target="http://transparencia.comitan.gob.mx/ART85/XXVII/DESARROLLO_URBANO/A003050.pdf" TargetMode="External"/><Relationship Id="rId3310" Type="http://schemas.openxmlformats.org/officeDocument/2006/relationships/hyperlink" Target="http://transparencia.comitan.gob.mx/ART85/XXVII/DESARROLLO_URBANO/OF.XXVII1_2021-2024.pdf" TargetMode="External"/><Relationship Id="rId3408" Type="http://schemas.openxmlformats.org/officeDocument/2006/relationships/hyperlink" Target="http://transparencia.comitan.gob.mx/ART85/XXVII/DESARROLLO_URBANO/OF.XXVII1_2021-2024.pdf" TargetMode="External"/><Relationship Id="rId3615" Type="http://schemas.openxmlformats.org/officeDocument/2006/relationships/hyperlink" Target="http://transparencia.comitan.gob.mx/ART85/XXVII/DESARROLLO_URBANO/OFICIO_XXVII_2022.pdf" TargetMode="External"/><Relationship Id="rId231" Type="http://schemas.openxmlformats.org/officeDocument/2006/relationships/hyperlink" Target="http://transparencia.comitan.gob.mx/ART85/XXVII/DESARROLLO_URBANO/OF.XXVII1_2021-2024.pdf" TargetMode="External"/><Relationship Id="rId329" Type="http://schemas.openxmlformats.org/officeDocument/2006/relationships/hyperlink" Target="http://transparencia.comitan.gob.mx/ART85/XXVII/DESARROLLO_URBANO/A002413.pdf" TargetMode="External"/><Relationship Id="rId536" Type="http://schemas.openxmlformats.org/officeDocument/2006/relationships/hyperlink" Target="http://transparencia.comitan.gob.mx/ART85/XXVII/DESARROLLO_URBANO/S004289.pdf" TargetMode="External"/><Relationship Id="rId1166" Type="http://schemas.openxmlformats.org/officeDocument/2006/relationships/hyperlink" Target="http://transparencia.comitan.gob.mx/ART85/XXVII/DESARROLLO_URBANO/02537.pdf" TargetMode="External"/><Relationship Id="rId1373" Type="http://schemas.openxmlformats.org/officeDocument/2006/relationships/hyperlink" Target="http://transparencia.comitan.gob.mx/ART85/XXVII/DESARROLLO_URBANO/06528.pdf" TargetMode="External"/><Relationship Id="rId2217" Type="http://schemas.openxmlformats.org/officeDocument/2006/relationships/hyperlink" Target="http://transparencia.comitan.gob.mx/ART85/XXVII/DESARROLLO_URBANO/04089.pdf" TargetMode="External"/><Relationship Id="rId2771" Type="http://schemas.openxmlformats.org/officeDocument/2006/relationships/hyperlink" Target="http://transparencia.comitan.gob.mx/ART85/XXVII/DESARROLLO_URBANO/L000245.pdf" TargetMode="External"/><Relationship Id="rId2869" Type="http://schemas.openxmlformats.org/officeDocument/2006/relationships/hyperlink" Target="http://transparencia.comitan.gob.mx/ART85/XXVII/DESARROLLO_URBANO/OF.XXVII1_2021-2024.pdf" TargetMode="External"/><Relationship Id="rId3822" Type="http://schemas.openxmlformats.org/officeDocument/2006/relationships/hyperlink" Target="http://transparencia.comitan.gob.mx/ART85/XXVII/DESARROLLO_URBANO/OFICIO_XXVII_2022.pdf" TargetMode="External"/><Relationship Id="rId743" Type="http://schemas.openxmlformats.org/officeDocument/2006/relationships/hyperlink" Target="http://transparencia.comitan.gob.mx/ART85/XXVII/DESARROLLO_URBANO/S004531.pdf" TargetMode="External"/><Relationship Id="rId950" Type="http://schemas.openxmlformats.org/officeDocument/2006/relationships/hyperlink" Target="http://transparencia.comitan.gob.mx/ART85/XXVII/DESARROLLO_URBANO/06177.pdf" TargetMode="External"/><Relationship Id="rId1026" Type="http://schemas.openxmlformats.org/officeDocument/2006/relationships/hyperlink" Target="http://transparencia.comitan.gob.mx/ART85/XXVII/DESARROLLO_URBANO/06044.pdf" TargetMode="External"/><Relationship Id="rId1580" Type="http://schemas.openxmlformats.org/officeDocument/2006/relationships/hyperlink" Target="http://transparencia.comitan.gob.mx/ART85/XXVII/DESARROLLO_URBANO/OF.XXVII1_2021-2024.pdf" TargetMode="External"/><Relationship Id="rId1678" Type="http://schemas.openxmlformats.org/officeDocument/2006/relationships/hyperlink" Target="http://transparencia.comitan.gob.mx/ART85/XXVII/DESARROLLO_URBANO/OF.XXVII1_2021-2024.pdf" TargetMode="External"/><Relationship Id="rId1885" Type="http://schemas.openxmlformats.org/officeDocument/2006/relationships/hyperlink" Target="http://transparencia.comitan.gob.mx/ART85/XXVII/DESARROLLO_URBANO/OF.XXVII1_2021-2024.pdf" TargetMode="External"/><Relationship Id="rId2424" Type="http://schemas.openxmlformats.org/officeDocument/2006/relationships/hyperlink" Target="http://transparencia.comitan.gob.mx/ART85/XXVII/DESARROLLO_URBANO/US0637.pdf" TargetMode="External"/><Relationship Id="rId2631" Type="http://schemas.openxmlformats.org/officeDocument/2006/relationships/hyperlink" Target="http://transparencia.comitan.gob.mx/ART85/XXVII/DESARROLLO_URBANO/OF.XXVII1_2021-2024.pdf" TargetMode="External"/><Relationship Id="rId2729" Type="http://schemas.openxmlformats.org/officeDocument/2006/relationships/hyperlink" Target="http://transparencia.comitan.gob.mx/ART85/XXVII/DESARROLLO_URBANO/OFICIO_XXVII_2022.pdf" TargetMode="External"/><Relationship Id="rId2936" Type="http://schemas.openxmlformats.org/officeDocument/2006/relationships/hyperlink" Target="http://transparencia.comitan.gob.mx/ART85/XXVII/DESARROLLO_URBANO/S004087.pdf" TargetMode="External"/><Relationship Id="rId603" Type="http://schemas.openxmlformats.org/officeDocument/2006/relationships/hyperlink" Target="http://transparencia.comitan.gob.mx/ART85/XXVII/DESARROLLO_URBANO/S004222.pdf" TargetMode="External"/><Relationship Id="rId810" Type="http://schemas.openxmlformats.org/officeDocument/2006/relationships/hyperlink" Target="http://transparencia.comitan.gob.mx/ART85/XXVII/DESARROLLO_URBANO/S004609.pdf" TargetMode="External"/><Relationship Id="rId908" Type="http://schemas.openxmlformats.org/officeDocument/2006/relationships/hyperlink" Target="http://transparencia.comitan.gob.mx/ART85/XXVII/DESARROLLO_URBANO/05922.pdf" TargetMode="External"/><Relationship Id="rId1233" Type="http://schemas.openxmlformats.org/officeDocument/2006/relationships/hyperlink" Target="http://transparencia.comitan.gob.mx/ART85/XXVII/DESARROLLO_URBANO/06595.pdf" TargetMode="External"/><Relationship Id="rId1440" Type="http://schemas.openxmlformats.org/officeDocument/2006/relationships/hyperlink" Target="http://transparencia.comitan.gob.mx/ART85/XXVII/DESARROLLO_URBANO/06522.pdf" TargetMode="External"/><Relationship Id="rId1538" Type="http://schemas.openxmlformats.org/officeDocument/2006/relationships/hyperlink" Target="http://transparencia.comitan.gob.mx/ART85/XXVII/DESARROLLO_URBANO/OF.XXVII1_2021-2024.pdf" TargetMode="External"/><Relationship Id="rId1300" Type="http://schemas.openxmlformats.org/officeDocument/2006/relationships/hyperlink" Target="http://transparencia.comitan.gob.mx/ART85/XXVII/DESARROLLO_URBANO/06606.pdf" TargetMode="External"/><Relationship Id="rId1745" Type="http://schemas.openxmlformats.org/officeDocument/2006/relationships/hyperlink" Target="http://transparencia.comitan.gob.mx/ART85/XXVII/DESARROLLO_URBANO/OF.XXVII1_2021-2024.pdf" TargetMode="External"/><Relationship Id="rId1952" Type="http://schemas.openxmlformats.org/officeDocument/2006/relationships/hyperlink" Target="http://transparencia.comitan.gob.mx/ART85/XXVII/DESARROLLO_URBANO/OF.XXVII1_2021-2024.pdf" TargetMode="External"/><Relationship Id="rId3198" Type="http://schemas.openxmlformats.org/officeDocument/2006/relationships/hyperlink" Target="http://transparencia.comitan.gob.mx/ART85/XXVII/DESARROLLO_URBANO/23270.pdf" TargetMode="External"/><Relationship Id="rId37" Type="http://schemas.openxmlformats.org/officeDocument/2006/relationships/hyperlink" Target="http://transparencia.comitan.gob.mx/ART85/XXVII/DESARROLLO_URBANO/06019.pdf" TargetMode="External"/><Relationship Id="rId1605" Type="http://schemas.openxmlformats.org/officeDocument/2006/relationships/hyperlink" Target="http://transparencia.comitan.gob.mx/ART85/XXVII/DESARROLLO_URBANO/OF.XXVII1_2021-2024.pdf" TargetMode="External"/><Relationship Id="rId1812" Type="http://schemas.openxmlformats.org/officeDocument/2006/relationships/hyperlink" Target="http://transparencia.comitan.gob.mx/ART85/XXVII/DESARROLLO_URBANO/OF.XXVII1_2021-2024.pdf" TargetMode="External"/><Relationship Id="rId3058" Type="http://schemas.openxmlformats.org/officeDocument/2006/relationships/hyperlink" Target="http://transparencia.comitan.gob.mx/ART85/XXVII/DESARROLLO_URBANO/S004181.pdf" TargetMode="External"/><Relationship Id="rId3265" Type="http://schemas.openxmlformats.org/officeDocument/2006/relationships/hyperlink" Target="http://transparencia.comitan.gob.mx/ART85/XXVII/DESARROLLO_URBANO/OF.XXVII1_2021-2024.pdf" TargetMode="External"/><Relationship Id="rId3472" Type="http://schemas.openxmlformats.org/officeDocument/2006/relationships/hyperlink" Target="http://transparencia.comitan.gob.mx/ART85/XXVII/DESARROLLO_URBANO/OFICIO_XXVII_2022.pdf" TargetMode="External"/><Relationship Id="rId186" Type="http://schemas.openxmlformats.org/officeDocument/2006/relationships/hyperlink" Target="http://transparencia.comitan.gob.mx/ART85/XXVII/DESARROLLO_URBANO/06219.pdf" TargetMode="External"/><Relationship Id="rId393" Type="http://schemas.openxmlformats.org/officeDocument/2006/relationships/hyperlink" Target="http://transparencia.comitan.gob.mx/ART85/XXVII/DESARROLLO_URBANO/A003160.pdf" TargetMode="External"/><Relationship Id="rId2074" Type="http://schemas.openxmlformats.org/officeDocument/2006/relationships/hyperlink" Target="http://transparencia.comitan.gob.mx/ART85/XXVII/DESARROLLO_URBANO/OF.XXVII1_2021-2024.pdf" TargetMode="External"/><Relationship Id="rId2281" Type="http://schemas.openxmlformats.org/officeDocument/2006/relationships/hyperlink" Target="http://transparencia.comitan.gob.mx/ART85/XXVII/DESARROLLO_URBANO/OF.XXVII1_2021-2024.pdf" TargetMode="External"/><Relationship Id="rId3125" Type="http://schemas.openxmlformats.org/officeDocument/2006/relationships/hyperlink" Target="http://transparencia.comitan.gob.mx/ART85/XXVII/DESARROLLO_URBANO/S004397.pdf" TargetMode="External"/><Relationship Id="rId3332" Type="http://schemas.openxmlformats.org/officeDocument/2006/relationships/hyperlink" Target="http://transparencia.comitan.gob.mx/ART85/XXVII/DESARROLLO_URBANO/06556.pdf" TargetMode="External"/><Relationship Id="rId3777" Type="http://schemas.openxmlformats.org/officeDocument/2006/relationships/hyperlink" Target="http://transparencia.comitan.gob.mx/ART85/XXVII/DESARROLLO_URBANO/OF.XXVII1_2021-2024.pdf" TargetMode="External"/><Relationship Id="rId253" Type="http://schemas.openxmlformats.org/officeDocument/2006/relationships/hyperlink" Target="http://transparencia.comitan.gob.mx/ART85/XXVII/DESARROLLO_URBANO/A002534.pdf" TargetMode="External"/><Relationship Id="rId460" Type="http://schemas.openxmlformats.org/officeDocument/2006/relationships/hyperlink" Target="http://transparencia.comitan.gob.mx/ART85/XXVII/DESARROLLO_URBANO/S004034.pdf" TargetMode="External"/><Relationship Id="rId698" Type="http://schemas.openxmlformats.org/officeDocument/2006/relationships/hyperlink" Target="http://transparencia.comitan.gob.mx/ART85/XXVII/DESARROLLO_URBANO/S004426.pdf" TargetMode="External"/><Relationship Id="rId1090" Type="http://schemas.openxmlformats.org/officeDocument/2006/relationships/hyperlink" Target="http://transparencia.comitan.gob.mx/ART85/XXVII/DESARROLLO_URBANO/06091.pdf" TargetMode="External"/><Relationship Id="rId2141" Type="http://schemas.openxmlformats.org/officeDocument/2006/relationships/hyperlink" Target="http://transparencia.comitan.gob.mx/ART85/XXVII/DESARROLLO_URBANO/OF.XXVII1_2021-2024.pdf" TargetMode="External"/><Relationship Id="rId2379" Type="http://schemas.openxmlformats.org/officeDocument/2006/relationships/hyperlink" Target="http://transparencia.comitan.gob.mx/ART85/XXVII/DESARROLLO_URBANO/OF.XXVII1_2021-2024.pdf" TargetMode="External"/><Relationship Id="rId2586" Type="http://schemas.openxmlformats.org/officeDocument/2006/relationships/hyperlink" Target="http://transparencia.comitan.gob.mx/ART85/XXVII/DESARROLLO_URBANO/OF.XXVII1_2021-2024.pdf" TargetMode="External"/><Relationship Id="rId2793" Type="http://schemas.openxmlformats.org/officeDocument/2006/relationships/hyperlink" Target="http://transparencia.comitan.gob.mx/ART85/XXVII/DESARROLLO_URBANO/OFICIO_XXVII_2022.pdf" TargetMode="External"/><Relationship Id="rId3637" Type="http://schemas.openxmlformats.org/officeDocument/2006/relationships/hyperlink" Target="http://transparencia.comitan.gob.mx/ART85/XXVII/DESARROLLO_URBANO/OF.XXVII1_2021-2024.pdf" TargetMode="External"/><Relationship Id="rId3844" Type="http://schemas.openxmlformats.org/officeDocument/2006/relationships/hyperlink" Target="http://transparencia.comitan.gob.mx/ART85/XXVII/DESARROLLO_URBANO/US0614.pdf" TargetMode="External"/><Relationship Id="rId113" Type="http://schemas.openxmlformats.org/officeDocument/2006/relationships/hyperlink" Target="http://transparencia.comitan.gob.mx/ART85/XXVII/DESARROLLO_URBANO/05773.pdf" TargetMode="External"/><Relationship Id="rId320" Type="http://schemas.openxmlformats.org/officeDocument/2006/relationships/hyperlink" Target="http://transparencia.comitan.gob.mx/ART85/XXVII/DESARROLLO_URBANO/A002518.pdf" TargetMode="External"/><Relationship Id="rId558" Type="http://schemas.openxmlformats.org/officeDocument/2006/relationships/hyperlink" Target="http://transparencia.comitan.gob.mx/ART85/XXVII/DESARROLLO_URBANO/S004071.pdf" TargetMode="External"/><Relationship Id="rId765" Type="http://schemas.openxmlformats.org/officeDocument/2006/relationships/hyperlink" Target="http://transparencia.comitan.gob.mx/ART85/XXVII/DESARROLLO_URBANO/S004141.pdf" TargetMode="External"/><Relationship Id="rId972" Type="http://schemas.openxmlformats.org/officeDocument/2006/relationships/hyperlink" Target="http://transparencia.comitan.gob.mx/ART85/XXVII/DESARROLLO_URBANO/06080.pdf" TargetMode="External"/><Relationship Id="rId1188" Type="http://schemas.openxmlformats.org/officeDocument/2006/relationships/hyperlink" Target="http://transparencia.comitan.gob.mx/ART85/XXVII/DESARROLLO_URBANO/06452.pdf" TargetMode="External"/><Relationship Id="rId1395" Type="http://schemas.openxmlformats.org/officeDocument/2006/relationships/hyperlink" Target="http://transparencia.comitan.gob.mx/ART85/XXVII/DESARROLLO_URBANO/06633.pdf" TargetMode="External"/><Relationship Id="rId2001" Type="http://schemas.openxmlformats.org/officeDocument/2006/relationships/hyperlink" Target="http://transparencia.comitan.gob.mx/ART85/XXVII/DESARROLLO_URBANO/OF.XXVII1_2021-2024.pdf" TargetMode="External"/><Relationship Id="rId2239" Type="http://schemas.openxmlformats.org/officeDocument/2006/relationships/hyperlink" Target="http://transparencia.comitan.gob.mx/ART85/XXVII/DESARROLLO_URBANO/OFICIO_XXVII_2022.pdf" TargetMode="External"/><Relationship Id="rId2446" Type="http://schemas.openxmlformats.org/officeDocument/2006/relationships/hyperlink" Target="http://transparencia.comitan.gob.mx/ART85/XXVII/DESARROLLO_URBANO/US0641.pdf" TargetMode="External"/><Relationship Id="rId2653" Type="http://schemas.openxmlformats.org/officeDocument/2006/relationships/hyperlink" Target="http://transparencia.comitan.gob.mx/ART85/XXVII/DESARROLLO_URBANO/OF.XXVII1_2021-2024.pdf" TargetMode="External"/><Relationship Id="rId2860" Type="http://schemas.openxmlformats.org/officeDocument/2006/relationships/hyperlink" Target="http://transparencia.comitan.gob.mx/ART85/XXVII/DESARROLLO_URBANO/OF.XXVII1_2021-2024.pdf" TargetMode="External"/><Relationship Id="rId3704" Type="http://schemas.openxmlformats.org/officeDocument/2006/relationships/hyperlink" Target="http://transparencia.comitan.gob.mx/ART85/XXVII/DESARROLLO_URBANO/A003104.pdf" TargetMode="External"/><Relationship Id="rId418" Type="http://schemas.openxmlformats.org/officeDocument/2006/relationships/hyperlink" Target="http://transparencia.comitan.gob.mx/ART85/XXVII/DESARROLLO_URBANO/A002268.pdf" TargetMode="External"/><Relationship Id="rId625" Type="http://schemas.openxmlformats.org/officeDocument/2006/relationships/hyperlink" Target="http://transparencia.comitan.gob.mx/ART85/XXVII/DESARROLLO_URBANO/S004404.pdf" TargetMode="External"/><Relationship Id="rId832" Type="http://schemas.openxmlformats.org/officeDocument/2006/relationships/hyperlink" Target="http://transparencia.comitan.gob.mx/ART85/XXVII/DESARROLLO_URBANO/S004572.pdf" TargetMode="External"/><Relationship Id="rId1048" Type="http://schemas.openxmlformats.org/officeDocument/2006/relationships/hyperlink" Target="http://transparencia.comitan.gob.mx/ART85/XXVII/DESARROLLO_URBANO/06012.pdf" TargetMode="External"/><Relationship Id="rId1255" Type="http://schemas.openxmlformats.org/officeDocument/2006/relationships/hyperlink" Target="http://transparencia.comitan.gob.mx/ART85/XXVII/DESARROLLO_URBANO/06271.pdf" TargetMode="External"/><Relationship Id="rId1462" Type="http://schemas.openxmlformats.org/officeDocument/2006/relationships/hyperlink" Target="http://transparencia.comitan.gob.mx/ART85/XXVII/DESARROLLO_URBANO/06237.pdf" TargetMode="External"/><Relationship Id="rId2306" Type="http://schemas.openxmlformats.org/officeDocument/2006/relationships/hyperlink" Target="http://transparencia.comitan.gob.mx/ART85/XXVII/DESARROLLO_URBANO/OF.XXVII1_2021-2024.pdf" TargetMode="External"/><Relationship Id="rId2513" Type="http://schemas.openxmlformats.org/officeDocument/2006/relationships/hyperlink" Target="http://transparencia.comitan.gob.mx/ART85/XXVII/DESARROLLO_URBANO/OFICIO_XXVII_2022.pdf" TargetMode="External"/><Relationship Id="rId2958" Type="http://schemas.openxmlformats.org/officeDocument/2006/relationships/hyperlink" Target="http://transparencia.comitan.gob.mx/ART85/XXVII/DESARROLLO_URBANO/S003492.pdf" TargetMode="External"/><Relationship Id="rId3911" Type="http://schemas.openxmlformats.org/officeDocument/2006/relationships/hyperlink" Target="http://transparencia.comitan.gob.mx/ART85/XXVII/DESARROLLO_URBANO/05890.pdf" TargetMode="External"/><Relationship Id="rId1115" Type="http://schemas.openxmlformats.org/officeDocument/2006/relationships/hyperlink" Target="http://transparencia.comitan.gob.mx/ART85/XXVII/DESARROLLO_URBANO/05856.pdf" TargetMode="External"/><Relationship Id="rId1322" Type="http://schemas.openxmlformats.org/officeDocument/2006/relationships/hyperlink" Target="http://transparencia.comitan.gob.mx/ART85/XXVII/DESARROLLO_URBANO/06187.pdf" TargetMode="External"/><Relationship Id="rId1767" Type="http://schemas.openxmlformats.org/officeDocument/2006/relationships/hyperlink" Target="http://transparencia.comitan.gob.mx/ART85/XXVII/DESARROLLO_URBANO/OF.XXVII1_2021-2024.pdf" TargetMode="External"/><Relationship Id="rId1974" Type="http://schemas.openxmlformats.org/officeDocument/2006/relationships/hyperlink" Target="http://transparencia.comitan.gob.mx/ART85/XXVII/DESARROLLO_URBANO/OF.XXVII1_2021-2024.pdf" TargetMode="External"/><Relationship Id="rId2720" Type="http://schemas.openxmlformats.org/officeDocument/2006/relationships/hyperlink" Target="http://transparencia.comitan.gob.mx/ART85/XXVII/DESARROLLO_URBANO/06441.pdf" TargetMode="External"/><Relationship Id="rId2818" Type="http://schemas.openxmlformats.org/officeDocument/2006/relationships/hyperlink" Target="http://transparencia.comitan.gob.mx/ART85/XXVII/DESARROLLO_URBANO/OF.XXVII1_2021-2024.pdf" TargetMode="External"/><Relationship Id="rId59" Type="http://schemas.openxmlformats.org/officeDocument/2006/relationships/hyperlink" Target="http://transparencia.comitan.gob.mx/ART85/XXVII/DESARROLLO_URBANO/06426.pdf" TargetMode="External"/><Relationship Id="rId1627" Type="http://schemas.openxmlformats.org/officeDocument/2006/relationships/hyperlink" Target="http://transparencia.comitan.gob.mx/ART85/XXVII/DESARROLLO_URBANO/OF.XXVII1_2021-2024.pdf" TargetMode="External"/><Relationship Id="rId1834" Type="http://schemas.openxmlformats.org/officeDocument/2006/relationships/hyperlink" Target="http://transparencia.comitan.gob.mx/ART85/XXVII/DESARROLLO_URBANO/OF.XXVII1_2021-2024.pdf" TargetMode="External"/><Relationship Id="rId3287" Type="http://schemas.openxmlformats.org/officeDocument/2006/relationships/hyperlink" Target="http://transparencia.comitan.gob.mx/ART85/XXVII/DESARROLLO_URBANO/OF.XXVII1_2021-2024.pdf" TargetMode="External"/><Relationship Id="rId2096" Type="http://schemas.openxmlformats.org/officeDocument/2006/relationships/hyperlink" Target="http://transparencia.comitan.gob.mx/ART85/XXVII/DESARROLLO_URBANO/OF.XXVII1_2021-2024.pdf" TargetMode="External"/><Relationship Id="rId3494" Type="http://schemas.openxmlformats.org/officeDocument/2006/relationships/hyperlink" Target="http://transparencia.comitan.gob.mx/ART85/XXVII/DESARROLLO_URBANO/OF.XXVII1_2021-2024.pdf" TargetMode="External"/><Relationship Id="rId3799" Type="http://schemas.openxmlformats.org/officeDocument/2006/relationships/hyperlink" Target="http://transparencia.comitan.gob.mx/ART85/XXVII/DESARROLLO_URBANO/A003124.pdf" TargetMode="External"/><Relationship Id="rId1901" Type="http://schemas.openxmlformats.org/officeDocument/2006/relationships/hyperlink" Target="http://transparencia.comitan.gob.mx/ART85/XXVII/DESARROLLO_URBANO/OF.XXVII1_2021-2024.pdf" TargetMode="External"/><Relationship Id="rId3147" Type="http://schemas.openxmlformats.org/officeDocument/2006/relationships/hyperlink" Target="http://transparencia.comitan.gob.mx/ART85/XXVII/DESARROLLO_URBANO/OF.XXVII1_2021-2024.pdf" TargetMode="External"/><Relationship Id="rId3354" Type="http://schemas.openxmlformats.org/officeDocument/2006/relationships/hyperlink" Target="http://transparencia.comitan.gob.mx/ART85/XXVII/DESARROLLO_URBANO/OF.XXVII1_2021-2024.pdf" TargetMode="External"/><Relationship Id="rId3561" Type="http://schemas.openxmlformats.org/officeDocument/2006/relationships/hyperlink" Target="http://transparencia.comitan.gob.mx/ART85/XXVII/DESARROLLO_URBANO/OFICIO_XXVII_2022.pdf" TargetMode="External"/><Relationship Id="rId3659" Type="http://schemas.openxmlformats.org/officeDocument/2006/relationships/hyperlink" Target="http://transparencia.comitan.gob.mx/ART85/XXVII/DESARROLLO_URBANO/A003146.pdf" TargetMode="External"/><Relationship Id="rId275" Type="http://schemas.openxmlformats.org/officeDocument/2006/relationships/hyperlink" Target="http://transparencia.comitan.gob.mx/ART85/XXVII/DESARROLLO_URBANO/A001885.pdf" TargetMode="External"/><Relationship Id="rId482" Type="http://schemas.openxmlformats.org/officeDocument/2006/relationships/hyperlink" Target="http://transparencia.comitan.gob.mx/ART85/XXVII/DESARROLLO_URBANO/S004008.pdf" TargetMode="External"/><Relationship Id="rId2163" Type="http://schemas.openxmlformats.org/officeDocument/2006/relationships/hyperlink" Target="http://transparencia.comitan.gob.mx/ART85/XXVII/DESARROLLO_URBANO/R000372.pdf" TargetMode="External"/><Relationship Id="rId2370" Type="http://schemas.openxmlformats.org/officeDocument/2006/relationships/hyperlink" Target="http://transparencia.comitan.gob.mx/ART85/XXVII/DESARROLLO_URBANO/OF.XXVII1_2021-2024.pdf" TargetMode="External"/><Relationship Id="rId3007" Type="http://schemas.openxmlformats.org/officeDocument/2006/relationships/hyperlink" Target="http://transparencia.comitan.gob.mx/ART85/XXVII/DESARROLLO_URBANO/S004374.pdf" TargetMode="External"/><Relationship Id="rId3214" Type="http://schemas.openxmlformats.org/officeDocument/2006/relationships/hyperlink" Target="http://transparencia.comitan.gob.mx/ART85/XXVII/DESARROLLO_URBANO/OF.XXVII1_2021-2024.pdf" TargetMode="External"/><Relationship Id="rId3421" Type="http://schemas.openxmlformats.org/officeDocument/2006/relationships/hyperlink" Target="http://transparencia.comitan.gob.mx/ART85/XXVII/DESARROLLO_URBANO/R000384.pdf" TargetMode="External"/><Relationship Id="rId3866" Type="http://schemas.openxmlformats.org/officeDocument/2006/relationships/hyperlink" Target="http://transparencia.comitan.gob.mx/ART85/XXVII/DESARROLLO_URBANO/05834.pdf" TargetMode="External"/><Relationship Id="rId135" Type="http://schemas.openxmlformats.org/officeDocument/2006/relationships/hyperlink" Target="http://transparencia.comitan.gob.mx/ART85/XXVII/DESARROLLO_URBANO/06129.pdf" TargetMode="External"/><Relationship Id="rId342" Type="http://schemas.openxmlformats.org/officeDocument/2006/relationships/hyperlink" Target="http://transparencia.comitan.gob.mx/ART85/XXVII/DESARROLLO_URBANO/A002299.pdf" TargetMode="External"/><Relationship Id="rId787" Type="http://schemas.openxmlformats.org/officeDocument/2006/relationships/hyperlink" Target="http://transparencia.comitan.gob.mx/ART85/XXVII/DESARROLLO_URBANO/S004669.pdf" TargetMode="External"/><Relationship Id="rId994" Type="http://schemas.openxmlformats.org/officeDocument/2006/relationships/hyperlink" Target="http://transparencia.comitan.gob.mx/ART85/XXVII/DESARROLLO_URBANO/06175.pdf" TargetMode="External"/><Relationship Id="rId2023" Type="http://schemas.openxmlformats.org/officeDocument/2006/relationships/hyperlink" Target="http://transparencia.comitan.gob.mx/ART85/XXVII/DESARROLLO_URBANO/OF.XXVII1_2021-2024.pdf" TargetMode="External"/><Relationship Id="rId2230" Type="http://schemas.openxmlformats.org/officeDocument/2006/relationships/hyperlink" Target="http://transparencia.comitan.gob.mx/ART85/XXVII/DESARROLLO_URBANO/OFICIO_XXVII_2022.pdf" TargetMode="External"/><Relationship Id="rId2468" Type="http://schemas.openxmlformats.org/officeDocument/2006/relationships/hyperlink" Target="http://transparencia.comitan.gob.mx/ART85/XXVII/DESARROLLO_URBANO/26323.pdf" TargetMode="External"/><Relationship Id="rId2675" Type="http://schemas.openxmlformats.org/officeDocument/2006/relationships/hyperlink" Target="http://transparencia.comitan.gob.mx/ART85/XXVII/DESARROLLO_URBANO/OF.XXVII1_2021-2024.pdf" TargetMode="External"/><Relationship Id="rId2882" Type="http://schemas.openxmlformats.org/officeDocument/2006/relationships/hyperlink" Target="http://transparencia.comitan.gob.mx/ART85/XXVII/DESARROLLO_URBANO/LCH004.pdf" TargetMode="External"/><Relationship Id="rId3519" Type="http://schemas.openxmlformats.org/officeDocument/2006/relationships/hyperlink" Target="http://transparencia.comitan.gob.mx/ART85/XXVII/DESARROLLO_URBANO/A002628.pdf" TargetMode="External"/><Relationship Id="rId3726" Type="http://schemas.openxmlformats.org/officeDocument/2006/relationships/hyperlink" Target="http://transparencia.comitan.gob.mx/ART85/XXVII/DESARROLLO_URBANO/OF.XXVII1_2021-2024.pdf" TargetMode="External"/><Relationship Id="rId3933" Type="http://schemas.openxmlformats.org/officeDocument/2006/relationships/hyperlink" Target="http://transparencia.comitan.gob.mx/ART85/XXVII/DESARROLLO_URBANO/OF.XXVII1_2021-2024.pdf" TargetMode="External"/><Relationship Id="rId202" Type="http://schemas.openxmlformats.org/officeDocument/2006/relationships/hyperlink" Target="http://transparencia.comitan.gob.mx/ART85/XXVII/DESARROLLO_URBANO/06358.pdf" TargetMode="External"/><Relationship Id="rId647" Type="http://schemas.openxmlformats.org/officeDocument/2006/relationships/hyperlink" Target="http://transparencia.comitan.gob.mx/ART85/XXVII/DESARROLLO_URBANO/S004244.pdf" TargetMode="External"/><Relationship Id="rId854" Type="http://schemas.openxmlformats.org/officeDocument/2006/relationships/hyperlink" Target="http://transparencia.comitan.gob.mx/ART85/XXVII/DESARROLLO_URBANO/S004594.pdf" TargetMode="External"/><Relationship Id="rId1277" Type="http://schemas.openxmlformats.org/officeDocument/2006/relationships/hyperlink" Target="http://transparencia.comitan.gob.mx/ART85/XXVII/DESARROLLO_URBANO/06609.pdf" TargetMode="External"/><Relationship Id="rId1484" Type="http://schemas.openxmlformats.org/officeDocument/2006/relationships/hyperlink" Target="http://transparencia.comitan.gob.mx/ART85/XXVII/DESARROLLO_URBANO/05881.pdf" TargetMode="External"/><Relationship Id="rId1691" Type="http://schemas.openxmlformats.org/officeDocument/2006/relationships/hyperlink" Target="http://transparencia.comitan.gob.mx/ART85/XXVII/DESARROLLO_URBANO/OF.XXVII1_2021-2024.pdf" TargetMode="External"/><Relationship Id="rId2328" Type="http://schemas.openxmlformats.org/officeDocument/2006/relationships/hyperlink" Target="http://transparencia.comitan.gob.mx/ART85/XXVII/DESARROLLO_URBANO/PA000177.pdf" TargetMode="External"/><Relationship Id="rId2535" Type="http://schemas.openxmlformats.org/officeDocument/2006/relationships/hyperlink" Target="http://transparencia.comitan.gob.mx/ART85/XXVII/DESARROLLO_URBANO/OFICIO_XXVII_2022.pdf" TargetMode="External"/><Relationship Id="rId2742" Type="http://schemas.openxmlformats.org/officeDocument/2006/relationships/hyperlink" Target="http://transparencia.comitan.gob.mx/ART85/XXVII/DESARROLLO_URBANO/OF.XXVII1_2021-2024.pdf" TargetMode="External"/><Relationship Id="rId507" Type="http://schemas.openxmlformats.org/officeDocument/2006/relationships/hyperlink" Target="http://transparencia.comitan.gob.mx/ART85/XXVII/DESARROLLO_URBANO/S004357.pdf" TargetMode="External"/><Relationship Id="rId714" Type="http://schemas.openxmlformats.org/officeDocument/2006/relationships/hyperlink" Target="http://transparencia.comitan.gob.mx/ART85/XXVII/DESARROLLO_URBANO/S004536.pdf" TargetMode="External"/><Relationship Id="rId921" Type="http://schemas.openxmlformats.org/officeDocument/2006/relationships/hyperlink" Target="http://transparencia.comitan.gob.mx/ART85/XXVII/DESARROLLO_URBANO/06345.pdf" TargetMode="External"/><Relationship Id="rId1137" Type="http://schemas.openxmlformats.org/officeDocument/2006/relationships/hyperlink" Target="http://transparencia.comitan.gob.mx/ART85/XXVII/DESARROLLO_URBANO/06458.pdf" TargetMode="External"/><Relationship Id="rId1344" Type="http://schemas.openxmlformats.org/officeDocument/2006/relationships/hyperlink" Target="http://transparencia.comitan.gob.mx/ART85/XXVII/DESARROLLO_URBANO/06219.pdf" TargetMode="External"/><Relationship Id="rId1551" Type="http://schemas.openxmlformats.org/officeDocument/2006/relationships/hyperlink" Target="http://transparencia.comitan.gob.mx/ART85/XXVII/DESARROLLO_URBANO/OF.XXVII1_2021-2024.pdf" TargetMode="External"/><Relationship Id="rId1789" Type="http://schemas.openxmlformats.org/officeDocument/2006/relationships/hyperlink" Target="http://transparencia.comitan.gob.mx/ART85/XXVII/DESARROLLO_URBANO/OF.XXVII1_2021-2024.pdf" TargetMode="External"/><Relationship Id="rId1996" Type="http://schemas.openxmlformats.org/officeDocument/2006/relationships/hyperlink" Target="http://transparencia.comitan.gob.mx/ART85/XXVII/DESARROLLO_URBANO/OF.XXVII1_2021-2024.pdf" TargetMode="External"/><Relationship Id="rId2602" Type="http://schemas.openxmlformats.org/officeDocument/2006/relationships/hyperlink" Target="http://transparencia.comitan.gob.mx/ART85/XXVII/DESARROLLO_URBANO/OF.XXVII1_2021-2024.pdf" TargetMode="External"/><Relationship Id="rId50" Type="http://schemas.openxmlformats.org/officeDocument/2006/relationships/hyperlink" Target="http://transparencia.comitan.gob.mx/ART85/XXVII/DESARROLLO_URBANO/06427.pdf" TargetMode="External"/><Relationship Id="rId1204" Type="http://schemas.openxmlformats.org/officeDocument/2006/relationships/hyperlink" Target="http://transparencia.comitan.gob.mx/ART85/XXVII/DESARROLLO_URBANO/06369.pdf" TargetMode="External"/><Relationship Id="rId1411" Type="http://schemas.openxmlformats.org/officeDocument/2006/relationships/hyperlink" Target="http://transparencia.comitan.gob.mx/ART85/XXVII/DESARROLLO_URBANO/06052.pdf" TargetMode="External"/><Relationship Id="rId1649" Type="http://schemas.openxmlformats.org/officeDocument/2006/relationships/hyperlink" Target="http://transparencia.comitan.gob.mx/ART85/XXVII/DESARROLLO_URBANO/OF.XXVII1_2021-2024.pdf" TargetMode="External"/><Relationship Id="rId1856" Type="http://schemas.openxmlformats.org/officeDocument/2006/relationships/hyperlink" Target="http://transparencia.comitan.gob.mx/ART85/XXVII/DESARROLLO_URBANO/OF.XXVII1_2021-2024.pdf" TargetMode="External"/><Relationship Id="rId2907" Type="http://schemas.openxmlformats.org/officeDocument/2006/relationships/hyperlink" Target="http://transparencia.comitan.gob.mx/ART85/XXVII/DESARROLLO_URBANO/S004129.pdf" TargetMode="External"/><Relationship Id="rId3071" Type="http://schemas.openxmlformats.org/officeDocument/2006/relationships/hyperlink" Target="http://transparencia.comitan.gob.mx/ART85/XXVII/DESARROLLO_URBANO/S004197.pdf" TargetMode="External"/><Relationship Id="rId1509" Type="http://schemas.openxmlformats.org/officeDocument/2006/relationships/hyperlink" Target="http://transparencia.comitan.gob.mx/ART85/XXVII/DESARROLLO_URBANO/06442.pdf" TargetMode="External"/><Relationship Id="rId1716" Type="http://schemas.openxmlformats.org/officeDocument/2006/relationships/hyperlink" Target="http://transparencia.comitan.gob.mx/ART85/XXVII/DESARROLLO_URBANO/OF.XXVII1_2021-2024.pdf" TargetMode="External"/><Relationship Id="rId1923" Type="http://schemas.openxmlformats.org/officeDocument/2006/relationships/hyperlink" Target="http://transparencia.comitan.gob.mx/ART85/XXVII/DESARROLLO_URBANO/OF.XXVII1_2021-2024.pdf" TargetMode="External"/><Relationship Id="rId3169" Type="http://schemas.openxmlformats.org/officeDocument/2006/relationships/hyperlink" Target="http://transparencia.comitan.gob.mx/ART85/XXVII/DESARROLLO_URBANO/US0706.pdf" TargetMode="External"/><Relationship Id="rId3376" Type="http://schemas.openxmlformats.org/officeDocument/2006/relationships/hyperlink" Target="http://transparencia.comitan.gob.mx/ART85/XXVII/DESARROLLO_URBANO/C000962.pdf" TargetMode="External"/><Relationship Id="rId3583" Type="http://schemas.openxmlformats.org/officeDocument/2006/relationships/hyperlink" Target="http://transparencia.comitan.gob.mx/ART85/XXVII/DESARROLLO_URBANO/06598.pdf" TargetMode="External"/><Relationship Id="rId297" Type="http://schemas.openxmlformats.org/officeDocument/2006/relationships/hyperlink" Target="http://transparencia.comitan.gob.mx/ART85/XXVII/DESARROLLO_URBANO/A002592.pdf" TargetMode="External"/><Relationship Id="rId2185" Type="http://schemas.openxmlformats.org/officeDocument/2006/relationships/hyperlink" Target="http://transparencia.comitan.gob.mx/ART85/XXVII/DESARROLLO_URBANO/R000163.pdf" TargetMode="External"/><Relationship Id="rId2392" Type="http://schemas.openxmlformats.org/officeDocument/2006/relationships/hyperlink" Target="http://transparencia.comitan.gob.mx/ART85/XXVII/DESARROLLO_URBANO/OF.XXVII1_2021-2024.pdf" TargetMode="External"/><Relationship Id="rId3029" Type="http://schemas.openxmlformats.org/officeDocument/2006/relationships/hyperlink" Target="http://transparencia.comitan.gob.mx/ART85/XXVII/DESARROLLO_URBANO/S004360.pdf" TargetMode="External"/><Relationship Id="rId3236" Type="http://schemas.openxmlformats.org/officeDocument/2006/relationships/hyperlink" Target="http://transparencia.comitan.gob.mx/ART85/XXVII/DESARROLLO_URBANO/OF.XXVII1_2021-2024.pdf" TargetMode="External"/><Relationship Id="rId3790" Type="http://schemas.openxmlformats.org/officeDocument/2006/relationships/hyperlink" Target="http://transparencia.comitan.gob.mx/ART85/XXVII/DESARROLLO_URBANO/OFICIO_XXVII_2022.pdf" TargetMode="External"/><Relationship Id="rId3888" Type="http://schemas.openxmlformats.org/officeDocument/2006/relationships/hyperlink" Target="http://transparencia.comitan.gob.mx/ART85/XXVII/DESARROLLO_URBANO/OF.XXVII1_2021-2024.pdf" TargetMode="External"/><Relationship Id="rId157" Type="http://schemas.openxmlformats.org/officeDocument/2006/relationships/hyperlink" Target="http://transparencia.comitan.gob.mx/ART85/XXVII/DESARROLLO_URBANO/06520.pdf" TargetMode="External"/><Relationship Id="rId364" Type="http://schemas.openxmlformats.org/officeDocument/2006/relationships/hyperlink" Target="http://transparencia.comitan.gob.mx/ART85/XXVII/DESARROLLO_URBANO/A003036.pdf" TargetMode="External"/><Relationship Id="rId2045" Type="http://schemas.openxmlformats.org/officeDocument/2006/relationships/hyperlink" Target="http://transparencia.comitan.gob.mx/ART85/XXVII/DESARROLLO_URBANO/OF.XXVII1_2021-2024.pdf" TargetMode="External"/><Relationship Id="rId2697" Type="http://schemas.openxmlformats.org/officeDocument/2006/relationships/hyperlink" Target="http://transparencia.comitan.gob.mx/ART85/XXVII/DESARROLLO_URBANO/06395.pdf" TargetMode="External"/><Relationship Id="rId3443" Type="http://schemas.openxmlformats.org/officeDocument/2006/relationships/hyperlink" Target="http://transparencia.comitan.gob.mx/ART85/XXVII/DESARROLLO_URBANO/06773,06774.pdf" TargetMode="External"/><Relationship Id="rId3650" Type="http://schemas.openxmlformats.org/officeDocument/2006/relationships/hyperlink" Target="http://transparencia.comitan.gob.mx/ART85/XXVII/DESARROLLO_URBANO/OFICIO_XXVII_2022.pdf" TargetMode="External"/><Relationship Id="rId3748" Type="http://schemas.openxmlformats.org/officeDocument/2006/relationships/hyperlink" Target="http://transparencia.comitan.gob.mx/ART85/XXVII/DESARROLLO_URBANO/06623.pdf" TargetMode="External"/><Relationship Id="rId571" Type="http://schemas.openxmlformats.org/officeDocument/2006/relationships/hyperlink" Target="http://transparencia.comitan.gob.mx/ART85/XXVII/DESARROLLO_URBANO/S004047.pdf" TargetMode="External"/><Relationship Id="rId669" Type="http://schemas.openxmlformats.org/officeDocument/2006/relationships/hyperlink" Target="http://transparencia.comitan.gob.mx/ART85/XXVII/DESARROLLO_URBANO/S004558.pdf" TargetMode="External"/><Relationship Id="rId876" Type="http://schemas.openxmlformats.org/officeDocument/2006/relationships/hyperlink" Target="http://transparencia.comitan.gob.mx/ART85/XXVII/DESARROLLO_URBANO/C000909.pdf" TargetMode="External"/><Relationship Id="rId1299" Type="http://schemas.openxmlformats.org/officeDocument/2006/relationships/hyperlink" Target="http://transparencia.comitan.gob.mx/ART85/XXVII/DESARROLLO_URBANO/06608.pdf" TargetMode="External"/><Relationship Id="rId2252" Type="http://schemas.openxmlformats.org/officeDocument/2006/relationships/hyperlink" Target="http://transparencia.comitan.gob.mx/ART85/XXVII/DESARROLLO_URBANO/OFICIO_XXVII_2022.pdf" TargetMode="External"/><Relationship Id="rId2557" Type="http://schemas.openxmlformats.org/officeDocument/2006/relationships/hyperlink" Target="http://transparencia.comitan.gob.mx/ART85/XXVII/DESARROLLO_URBANO/OFICIO_XXVII_2022.pdf" TargetMode="External"/><Relationship Id="rId3303" Type="http://schemas.openxmlformats.org/officeDocument/2006/relationships/hyperlink" Target="http://transparencia.comitan.gob.mx/ART85/XXVII/DESARROLLO_URBANO/OF.XXVII1_2021-2024.pdf" TargetMode="External"/><Relationship Id="rId3510" Type="http://schemas.openxmlformats.org/officeDocument/2006/relationships/hyperlink" Target="http://transparencia.comitan.gob.mx/ART85/XXVII/DESARROLLO_URBANO/US0669.pdf" TargetMode="External"/><Relationship Id="rId3608" Type="http://schemas.openxmlformats.org/officeDocument/2006/relationships/hyperlink" Target="http://transparencia.comitan.gob.mx/ART85/XXVII/DESARROLLO_URBANO/06607.pdf" TargetMode="External"/><Relationship Id="rId224" Type="http://schemas.openxmlformats.org/officeDocument/2006/relationships/hyperlink" Target="http://transparencia.comitan.gob.mx/ART85/XXVII/DESARROLLO_URBANO/OFICIO_XXVII_2022.pdf" TargetMode="External"/><Relationship Id="rId431" Type="http://schemas.openxmlformats.org/officeDocument/2006/relationships/hyperlink" Target="http://transparencia.comitan.gob.mx/ART85/XXVII/DESARROLLO_URBANO/A002450.pdf" TargetMode="External"/><Relationship Id="rId529" Type="http://schemas.openxmlformats.org/officeDocument/2006/relationships/hyperlink" Target="http://transparencia.comitan.gob.mx/ART85/XXVII/DESARROLLO_URBANO/S004272.pdf" TargetMode="External"/><Relationship Id="rId736" Type="http://schemas.openxmlformats.org/officeDocument/2006/relationships/hyperlink" Target="http://transparencia.comitan.gob.mx/ART85/XXVII/DESARROLLO_URBANO/S004460.pdf" TargetMode="External"/><Relationship Id="rId1061" Type="http://schemas.openxmlformats.org/officeDocument/2006/relationships/hyperlink" Target="http://transparencia.comitan.gob.mx/ART85/XXVII/DESARROLLO_URBANO/06317.pdf" TargetMode="External"/><Relationship Id="rId1159" Type="http://schemas.openxmlformats.org/officeDocument/2006/relationships/hyperlink" Target="http://transparencia.comitan.gob.mx/ART85/XXVII/DESARROLLO_URBANO/06466.pdf" TargetMode="External"/><Relationship Id="rId1366" Type="http://schemas.openxmlformats.org/officeDocument/2006/relationships/hyperlink" Target="http://transparencia.comitan.gob.mx/ART85/XXVII/DESARROLLO_URBANO/06583.pdf" TargetMode="External"/><Relationship Id="rId2112" Type="http://schemas.openxmlformats.org/officeDocument/2006/relationships/hyperlink" Target="http://transparencia.comitan.gob.mx/ART85/XXVII/DESARROLLO_URBANO/OF.XXVII1_2021-2024.pdf" TargetMode="External"/><Relationship Id="rId2417" Type="http://schemas.openxmlformats.org/officeDocument/2006/relationships/hyperlink" Target="http://transparencia.comitan.gob.mx/ART85/XXVII/DESARROLLO_URBANO/US0677.pdf" TargetMode="External"/><Relationship Id="rId2764" Type="http://schemas.openxmlformats.org/officeDocument/2006/relationships/hyperlink" Target="http://transparencia.comitan.gob.mx/ART85/XXVII/DESARROLLO_URBANO/L000226.pdf" TargetMode="External"/><Relationship Id="rId2971" Type="http://schemas.openxmlformats.org/officeDocument/2006/relationships/hyperlink" Target="http://transparencia.comitan.gob.mx/ART85/XXVII/DESARROLLO_URBANO/S004039.pdf" TargetMode="External"/><Relationship Id="rId3815" Type="http://schemas.openxmlformats.org/officeDocument/2006/relationships/hyperlink" Target="http://transparencia.comitan.gob.mx/ART85/XXVII/DESARROLLO_URBANO/C000204.pdf" TargetMode="External"/><Relationship Id="rId943" Type="http://schemas.openxmlformats.org/officeDocument/2006/relationships/hyperlink" Target="http://transparencia.comitan.gob.mx/ART85/XXVII/DESARROLLO_URBANO/05786.pdf" TargetMode="External"/><Relationship Id="rId1019" Type="http://schemas.openxmlformats.org/officeDocument/2006/relationships/hyperlink" Target="http://transparencia.comitan.gob.mx/ART85/XXVII/DESARROLLO_URBANO/06047.pdf" TargetMode="External"/><Relationship Id="rId1573" Type="http://schemas.openxmlformats.org/officeDocument/2006/relationships/hyperlink" Target="http://transparencia.comitan.gob.mx/ART85/XXVII/DESARROLLO_URBANO/OF.XXVII1_2021-2024.pdf" TargetMode="External"/><Relationship Id="rId1780" Type="http://schemas.openxmlformats.org/officeDocument/2006/relationships/hyperlink" Target="http://transparencia.comitan.gob.mx/ART85/XXVII/DESARROLLO_URBANO/OF.XXVII1_2021-2024.pdf" TargetMode="External"/><Relationship Id="rId1878" Type="http://schemas.openxmlformats.org/officeDocument/2006/relationships/hyperlink" Target="http://transparencia.comitan.gob.mx/ART85/XXVII/DESARROLLO_URBANO/OF.XXVII1_2021-2024.pdf" TargetMode="External"/><Relationship Id="rId2624" Type="http://schemas.openxmlformats.org/officeDocument/2006/relationships/hyperlink" Target="http://transparencia.comitan.gob.mx/ART85/XXVII/DESARROLLO_URBANO/OF.XXVII1_2021-2024.pdf" TargetMode="External"/><Relationship Id="rId2831" Type="http://schemas.openxmlformats.org/officeDocument/2006/relationships/hyperlink" Target="http://transparencia.comitan.gob.mx/ART85/XXVII/DESARROLLO_URBANO/OF.XXVII1_2021-2024.pdf" TargetMode="External"/><Relationship Id="rId2929" Type="http://schemas.openxmlformats.org/officeDocument/2006/relationships/hyperlink" Target="http://transparencia.comitan.gob.mx/ART85/XXVII/DESARROLLO_URBANO/S004153.pdf" TargetMode="External"/><Relationship Id="rId72" Type="http://schemas.openxmlformats.org/officeDocument/2006/relationships/hyperlink" Target="http://transparencia.comitan.gob.mx/ART85/XXVII/DESARROLLO_URBANO/06211.pdf" TargetMode="External"/><Relationship Id="rId803" Type="http://schemas.openxmlformats.org/officeDocument/2006/relationships/hyperlink" Target="http://transparencia.comitan.gob.mx/ART85/XXVII/DESARROLLO_URBANO/S004601.pdf" TargetMode="External"/><Relationship Id="rId1226" Type="http://schemas.openxmlformats.org/officeDocument/2006/relationships/hyperlink" Target="http://transparencia.comitan.gob.mx/ART85/XXVII/DESARROLLO_URBANO/02522.pdf" TargetMode="External"/><Relationship Id="rId1433" Type="http://schemas.openxmlformats.org/officeDocument/2006/relationships/hyperlink" Target="http://transparencia.comitan.gob.mx/ART85/XXVII/DESARROLLO_URBANO/06418.pdf" TargetMode="External"/><Relationship Id="rId1640" Type="http://schemas.openxmlformats.org/officeDocument/2006/relationships/hyperlink" Target="http://transparencia.comitan.gob.mx/ART85/XXVII/DESARROLLO_URBANO/OF.XXVII1_2021-2024.pdf" TargetMode="External"/><Relationship Id="rId1738" Type="http://schemas.openxmlformats.org/officeDocument/2006/relationships/hyperlink" Target="http://transparencia.comitan.gob.mx/ART85/XXVII/DESARROLLO_URBANO/OF.XXVII1_2021-2024.pdf" TargetMode="External"/><Relationship Id="rId3093" Type="http://schemas.openxmlformats.org/officeDocument/2006/relationships/hyperlink" Target="http://transparencia.comitan.gob.mx/ART85/XXVII/DESARROLLO_URBANO/US0691.pdf" TargetMode="External"/><Relationship Id="rId1500" Type="http://schemas.openxmlformats.org/officeDocument/2006/relationships/hyperlink" Target="http://transparencia.comitan.gob.mx/ART85/XXVII/DESARROLLO_URBANO/06437.pdf" TargetMode="External"/><Relationship Id="rId1945" Type="http://schemas.openxmlformats.org/officeDocument/2006/relationships/hyperlink" Target="http://transparencia.comitan.gob.mx/ART85/XXVII/DESARROLLO_URBANO/OF.XXVII1_2021-2024.pdf" TargetMode="External"/><Relationship Id="rId3160" Type="http://schemas.openxmlformats.org/officeDocument/2006/relationships/hyperlink" Target="http://transparencia.comitan.gob.mx/ART85/XXVII/DESARROLLO_URBANO/07953.pdf" TargetMode="External"/><Relationship Id="rId3398" Type="http://schemas.openxmlformats.org/officeDocument/2006/relationships/hyperlink" Target="http://transparencia.comitan.gob.mx/ART85/XXVII/DESARROLLO_URBANO/OF.XXVII1_2021-2024.pdf" TargetMode="External"/><Relationship Id="rId1805" Type="http://schemas.openxmlformats.org/officeDocument/2006/relationships/hyperlink" Target="http://transparencia.comitan.gob.mx/ART85/XXVII/DESARROLLO_URBANO/OF.XXVII1_2021-2024.pdf" TargetMode="External"/><Relationship Id="rId3020" Type="http://schemas.openxmlformats.org/officeDocument/2006/relationships/hyperlink" Target="http://transparencia.comitan.gob.mx/ART85/XXVII/DESARROLLO_URBANO/S004333.pdf" TargetMode="External"/><Relationship Id="rId3258" Type="http://schemas.openxmlformats.org/officeDocument/2006/relationships/hyperlink" Target="http://transparencia.comitan.gob.mx/ART85/XXVII/DESARROLLO_URBANO/OF.XXVII1_2021-2024.pdf" TargetMode="External"/><Relationship Id="rId3465" Type="http://schemas.openxmlformats.org/officeDocument/2006/relationships/hyperlink" Target="http://transparencia.comitan.gob.mx/ART85/XXVII/DESARROLLO_URBANO/06775,06776,06777.pdf" TargetMode="External"/><Relationship Id="rId3672" Type="http://schemas.openxmlformats.org/officeDocument/2006/relationships/hyperlink" Target="http://transparencia.comitan.gob.mx/ART85/XXVII/DESARROLLO_URBANO/OF.XXVII1_2021-2024.pdf" TargetMode="External"/><Relationship Id="rId179" Type="http://schemas.openxmlformats.org/officeDocument/2006/relationships/hyperlink" Target="http://transparencia.comitan.gob.mx/ART85/XXVII/DESARROLLO_URBANO/06489.pdf" TargetMode="External"/><Relationship Id="rId386" Type="http://schemas.openxmlformats.org/officeDocument/2006/relationships/hyperlink" Target="http://transparencia.comitan.gob.mx/ART85/XXVII/DESARROLLO_URBANO/A003031.pdf" TargetMode="External"/><Relationship Id="rId593" Type="http://schemas.openxmlformats.org/officeDocument/2006/relationships/hyperlink" Target="http://transparencia.comitan.gob.mx/ART85/XXVII/DESARROLLO_URBANO/S004212.pdf" TargetMode="External"/><Relationship Id="rId2067" Type="http://schemas.openxmlformats.org/officeDocument/2006/relationships/hyperlink" Target="http://transparencia.comitan.gob.mx/ART85/XXVII/DESARROLLO_URBANO/OF.XXVII1_2021-2024.pdf" TargetMode="External"/><Relationship Id="rId2274" Type="http://schemas.openxmlformats.org/officeDocument/2006/relationships/hyperlink" Target="http://transparencia.comitan.gob.mx/ART85/XXVII/DESARROLLO_URBANO/OF.XXVII1_2021-2024.pdf" TargetMode="External"/><Relationship Id="rId2481" Type="http://schemas.openxmlformats.org/officeDocument/2006/relationships/hyperlink" Target="http://transparencia.comitan.gob.mx/ART85/XXVII/DESARROLLO_URBANO/05897.pdf" TargetMode="External"/><Relationship Id="rId3118" Type="http://schemas.openxmlformats.org/officeDocument/2006/relationships/hyperlink" Target="http://transparencia.comitan.gob.mx/ART85/XXVII/DESARROLLO_URBANO/06356.pdf" TargetMode="External"/><Relationship Id="rId3325" Type="http://schemas.openxmlformats.org/officeDocument/2006/relationships/hyperlink" Target="http://transparencia.comitan.gob.mx/ART85/XXVII/DESARROLLO_URBANO/OF.XXVII1_2021-2024.pdf" TargetMode="External"/><Relationship Id="rId3532" Type="http://schemas.openxmlformats.org/officeDocument/2006/relationships/hyperlink" Target="http://transparencia.comitan.gob.mx/ART85/XXVII/DESARROLLO_URBANO/OF.XXVII1_2021-2024.pdf" TargetMode="External"/><Relationship Id="rId246" Type="http://schemas.openxmlformats.org/officeDocument/2006/relationships/hyperlink" Target="http://transparencia.comitan.gob.mx/ART85/XXVII/DESARROLLO_URBANO/OF.XXVII1_2021-2024.pdf" TargetMode="External"/><Relationship Id="rId453" Type="http://schemas.openxmlformats.org/officeDocument/2006/relationships/hyperlink" Target="http://transparencia.comitan.gob.mx/ART85/XXVII/DESARROLLO_URBANO/S003311.pdf" TargetMode="External"/><Relationship Id="rId660" Type="http://schemas.openxmlformats.org/officeDocument/2006/relationships/hyperlink" Target="http://transparencia.comitan.gob.mx/ART85/XXVII/DESARROLLO_URBANO/S004553.pdf" TargetMode="External"/><Relationship Id="rId898" Type="http://schemas.openxmlformats.org/officeDocument/2006/relationships/hyperlink" Target="http://transparencia.comitan.gob.mx/ART85/XXVII/DESARROLLO_URBANO/05983.pdf" TargetMode="External"/><Relationship Id="rId1083" Type="http://schemas.openxmlformats.org/officeDocument/2006/relationships/hyperlink" Target="http://transparencia.comitan.gob.mx/ART85/XXVII/DESARROLLO_URBANO/06113.pdf" TargetMode="External"/><Relationship Id="rId1290" Type="http://schemas.openxmlformats.org/officeDocument/2006/relationships/hyperlink" Target="http://transparencia.comitan.gob.mx/ART85/XXVII/DESARROLLO_URBANO/06602.pdf" TargetMode="External"/><Relationship Id="rId2134" Type="http://schemas.openxmlformats.org/officeDocument/2006/relationships/hyperlink" Target="http://transparencia.comitan.gob.mx/ART85/XXVII/DESARROLLO_URBANO/OF.XXVII1_2021-2024.pdf" TargetMode="External"/><Relationship Id="rId2341" Type="http://schemas.openxmlformats.org/officeDocument/2006/relationships/hyperlink" Target="http://transparencia.comitan.gob.mx/ART85/XXVII/DESARROLLO_URBANO/06321.pdf" TargetMode="External"/><Relationship Id="rId2579" Type="http://schemas.openxmlformats.org/officeDocument/2006/relationships/hyperlink" Target="http://transparencia.comitan.gob.mx/ART85/XXVII/DESARROLLO_URBANO/OF.XXVII1_2021-2024.pdf" TargetMode="External"/><Relationship Id="rId2786" Type="http://schemas.openxmlformats.org/officeDocument/2006/relationships/hyperlink" Target="http://transparencia.comitan.gob.mx/ART85/XXVII/DESARROLLO_URBANO/25828.pdf" TargetMode="External"/><Relationship Id="rId2993" Type="http://schemas.openxmlformats.org/officeDocument/2006/relationships/hyperlink" Target="http://transparencia.comitan.gob.mx/ART85/XXVII/DESARROLLO_URBANO/S004260.pdf" TargetMode="External"/><Relationship Id="rId3837" Type="http://schemas.openxmlformats.org/officeDocument/2006/relationships/hyperlink" Target="http://transparencia.comitan.gob.mx/ART85/XXVII/DESARROLLO_URBANO/OFICIO_XXVII_2022.pdf" TargetMode="External"/><Relationship Id="rId106" Type="http://schemas.openxmlformats.org/officeDocument/2006/relationships/hyperlink" Target="http://transparencia.comitan.gob.mx/ART85/XXVII/DESARROLLO_URBANO/06412.pdf" TargetMode="External"/><Relationship Id="rId313" Type="http://schemas.openxmlformats.org/officeDocument/2006/relationships/hyperlink" Target="http://transparencia.comitan.gob.mx/ART85/XXVII/DESARROLLO_URBANO/A002550.pdf" TargetMode="External"/><Relationship Id="rId758" Type="http://schemas.openxmlformats.org/officeDocument/2006/relationships/hyperlink" Target="http://transparencia.comitan.gob.mx/ART85/XXVII/DESARROLLO_URBANO/S004128.pdf" TargetMode="External"/><Relationship Id="rId965" Type="http://schemas.openxmlformats.org/officeDocument/2006/relationships/hyperlink" Target="http://transparencia.comitan.gob.mx/ART85/XXVII/DESARROLLO_URBANO/06129.pdf" TargetMode="External"/><Relationship Id="rId1150" Type="http://schemas.openxmlformats.org/officeDocument/2006/relationships/hyperlink" Target="http://transparencia.comitan.gob.mx/ART85/XXVII/DESARROLLO_URBANO/06456.pdf" TargetMode="External"/><Relationship Id="rId1388" Type="http://schemas.openxmlformats.org/officeDocument/2006/relationships/hyperlink" Target="http://transparencia.comitan.gob.mx/ART85/XXVII/DESARROLLO_URBANO/06624.pdf" TargetMode="External"/><Relationship Id="rId1595" Type="http://schemas.openxmlformats.org/officeDocument/2006/relationships/hyperlink" Target="http://transparencia.comitan.gob.mx/ART85/XXVII/DESARROLLO_URBANO/OF.XXVII1_2021-2024.pdf" TargetMode="External"/><Relationship Id="rId2439" Type="http://schemas.openxmlformats.org/officeDocument/2006/relationships/hyperlink" Target="http://transparencia.comitan.gob.mx/ART85/XXVII/DESARROLLO_URBANO/US0671.pdf" TargetMode="External"/><Relationship Id="rId2646" Type="http://schemas.openxmlformats.org/officeDocument/2006/relationships/hyperlink" Target="http://transparencia.comitan.gob.mx/ART85/XXVII/DESARROLLO_URBANO/OF.XXVII1_2021-2024.pdf" TargetMode="External"/><Relationship Id="rId2853" Type="http://schemas.openxmlformats.org/officeDocument/2006/relationships/hyperlink" Target="http://transparencia.comitan.gob.mx/ART85/XXVII/DESARROLLO_URBANO/CUB0044.pdf" TargetMode="External"/><Relationship Id="rId3904" Type="http://schemas.openxmlformats.org/officeDocument/2006/relationships/hyperlink" Target="http://transparencia.comitan.gob.mx/ART85/XXVII/DESARROLLO_URBANO/OF.XXVII1_2021-2024.pdf" TargetMode="External"/><Relationship Id="rId94" Type="http://schemas.openxmlformats.org/officeDocument/2006/relationships/hyperlink" Target="http://transparencia.comitan.gob.mx/ART85/XXVII/DESARROLLO_URBANO/05848.pdf" TargetMode="External"/><Relationship Id="rId520" Type="http://schemas.openxmlformats.org/officeDocument/2006/relationships/hyperlink" Target="http://transparencia.comitan.gob.mx/ART85/XXVII/DESARROLLO_URBANO/S004310.pdf" TargetMode="External"/><Relationship Id="rId618" Type="http://schemas.openxmlformats.org/officeDocument/2006/relationships/hyperlink" Target="http://transparencia.comitan.gob.mx/ART85/XXVII/DESARROLLO_URBANO/S004348.pdf" TargetMode="External"/><Relationship Id="rId825" Type="http://schemas.openxmlformats.org/officeDocument/2006/relationships/hyperlink" Target="http://transparencia.comitan.gob.mx/ART85/XXVII/DESARROLLO_URBANO/S004674.pdf" TargetMode="External"/><Relationship Id="rId1248" Type="http://schemas.openxmlformats.org/officeDocument/2006/relationships/hyperlink" Target="http://transparencia.comitan.gob.mx/ART85/XXVII/DESARROLLO_URBANO/06470.pdf" TargetMode="External"/><Relationship Id="rId1455" Type="http://schemas.openxmlformats.org/officeDocument/2006/relationships/hyperlink" Target="http://transparencia.comitan.gob.mx/ART85/XXVII/DESARROLLO_URBANO/06496.pdf" TargetMode="External"/><Relationship Id="rId1662" Type="http://schemas.openxmlformats.org/officeDocument/2006/relationships/hyperlink" Target="http://transparencia.comitan.gob.mx/ART85/XXVII/DESARROLLO_URBANO/OF.XXVII1_2021-2024.pdf" TargetMode="External"/><Relationship Id="rId2201" Type="http://schemas.openxmlformats.org/officeDocument/2006/relationships/hyperlink" Target="http://transparencia.comitan.gob.mx/ART85/XXVII/DESARROLLO_URBANO/05975.pdf" TargetMode="External"/><Relationship Id="rId2506" Type="http://schemas.openxmlformats.org/officeDocument/2006/relationships/hyperlink" Target="http://transparencia.comitan.gob.mx/ART85/XXVII/DESARROLLO_URBANO/06484.pdf" TargetMode="External"/><Relationship Id="rId1010" Type="http://schemas.openxmlformats.org/officeDocument/2006/relationships/hyperlink" Target="http://transparencia.comitan.gob.mx/ART85/XXVII/DESARROLLO_URBANO/05993.pdf" TargetMode="External"/><Relationship Id="rId1108" Type="http://schemas.openxmlformats.org/officeDocument/2006/relationships/hyperlink" Target="http://transparencia.comitan.gob.mx/ART85/XXVII/DESARROLLO_URBANO/06054.pdf" TargetMode="External"/><Relationship Id="rId1315" Type="http://schemas.openxmlformats.org/officeDocument/2006/relationships/hyperlink" Target="http://transparencia.comitan.gob.mx/ART85/XXVII/DESARROLLO_URBANO/06561.pdf" TargetMode="External"/><Relationship Id="rId1967" Type="http://schemas.openxmlformats.org/officeDocument/2006/relationships/hyperlink" Target="http://transparencia.comitan.gob.mx/ART85/XXVII/DESARROLLO_URBANO/OF.XXVII1_2021-2024.pdf" TargetMode="External"/><Relationship Id="rId2713" Type="http://schemas.openxmlformats.org/officeDocument/2006/relationships/hyperlink" Target="http://transparencia.comitan.gob.mx/ART85/XXVII/DESARROLLO_URBANO/P0028.pdf" TargetMode="External"/><Relationship Id="rId2920" Type="http://schemas.openxmlformats.org/officeDocument/2006/relationships/hyperlink" Target="http://transparencia.comitan.gob.mx/ART85/XXVII/DESARROLLO_URBANO/S004145.pdf" TargetMode="External"/><Relationship Id="rId1522" Type="http://schemas.openxmlformats.org/officeDocument/2006/relationships/hyperlink" Target="http://transparencia.comitan.gob.mx/ART85/XXVII/DESARROLLO_URBANO/OF.XXVII1_2021-2024.pdf" TargetMode="External"/><Relationship Id="rId21" Type="http://schemas.openxmlformats.org/officeDocument/2006/relationships/hyperlink" Target="http://transparencia.comitan.gob.mx/ART85/XXVII/DESARROLLO_URBANO/05993.pdf" TargetMode="External"/><Relationship Id="rId2089" Type="http://schemas.openxmlformats.org/officeDocument/2006/relationships/hyperlink" Target="http://transparencia.comitan.gob.mx/ART85/XXVII/DESARROLLO_URBANO/OF.XXVII1_2021-2024.pdf" TargetMode="External"/><Relationship Id="rId3487" Type="http://schemas.openxmlformats.org/officeDocument/2006/relationships/hyperlink" Target="http://transparencia.comitan.gob.mx/ART85/XXVII/DESARROLLO_URBANO/C000972.pdf" TargetMode="External"/><Relationship Id="rId3694" Type="http://schemas.openxmlformats.org/officeDocument/2006/relationships/hyperlink" Target="http://transparencia.comitan.gob.mx/ART85/XXVII/DESARROLLO_URBANO/A003103.pdf" TargetMode="External"/><Relationship Id="rId2296" Type="http://schemas.openxmlformats.org/officeDocument/2006/relationships/hyperlink" Target="http://transparencia.comitan.gob.mx/ART85/XXVII/DESARROLLO_URBANO/OF.XXVII1_2021-2024.pdf" TargetMode="External"/><Relationship Id="rId3347" Type="http://schemas.openxmlformats.org/officeDocument/2006/relationships/hyperlink" Target="http://transparencia.comitan.gob.mx/ART85/XXVII/DESARROLLO_URBANO/06580.pdf" TargetMode="External"/><Relationship Id="rId3554" Type="http://schemas.openxmlformats.org/officeDocument/2006/relationships/hyperlink" Target="http://transparencia.comitan.gob.mx/ART85/XXVII/DESARROLLO_URBANO/A003169.pdf" TargetMode="External"/><Relationship Id="rId3761" Type="http://schemas.openxmlformats.org/officeDocument/2006/relationships/hyperlink" Target="http://transparencia.comitan.gob.mx/ART85/XXVII/DESARROLLO_URBANO/OF.XXVII1_2021-2024.pdf" TargetMode="External"/><Relationship Id="rId268" Type="http://schemas.openxmlformats.org/officeDocument/2006/relationships/hyperlink" Target="http://transparencia.comitan.gob.mx/ART85/XXVII/DESARROLLO_URBANO/A002591.pdf" TargetMode="External"/><Relationship Id="rId475" Type="http://schemas.openxmlformats.org/officeDocument/2006/relationships/hyperlink" Target="http://transparencia.comitan.gob.mx/ART85/XXVII/DESARROLLO_URBANO/S004262.pdf" TargetMode="External"/><Relationship Id="rId682" Type="http://schemas.openxmlformats.org/officeDocument/2006/relationships/hyperlink" Target="http://transparencia.comitan.gob.mx/ART85/XXVII/DESARROLLO_URBANO/S004521.pdf" TargetMode="External"/><Relationship Id="rId2156" Type="http://schemas.openxmlformats.org/officeDocument/2006/relationships/hyperlink" Target="http://transparencia.comitan.gob.mx/ART85/XXVII/DESARROLLO_URBANO/OF.XXVII1_2021-2024.pdf" TargetMode="External"/><Relationship Id="rId2363" Type="http://schemas.openxmlformats.org/officeDocument/2006/relationships/hyperlink" Target="http://transparencia.comitan.gob.mx/ART85/XXVII/DESARROLLO_URBANO/OFICIO_XXVII_2022.pdf" TargetMode="External"/><Relationship Id="rId2570" Type="http://schemas.openxmlformats.org/officeDocument/2006/relationships/hyperlink" Target="http://transparencia.comitan.gob.mx/ART85/XXVII/DESARROLLO_URBANO/OFICIO_XXVII_2022.pdf" TargetMode="External"/><Relationship Id="rId3207" Type="http://schemas.openxmlformats.org/officeDocument/2006/relationships/hyperlink" Target="http://transparencia.comitan.gob.mx/ART85/XXVII/DESARROLLO_URBANO/OFICIO_XXVII_2022.pdf" TargetMode="External"/><Relationship Id="rId3414" Type="http://schemas.openxmlformats.org/officeDocument/2006/relationships/hyperlink" Target="http://transparencia.comitan.gob.mx/ART85/XXVII/DESARROLLO_URBANO/OF.XXVII1_2021-2024.pdf" TargetMode="External"/><Relationship Id="rId3621" Type="http://schemas.openxmlformats.org/officeDocument/2006/relationships/hyperlink" Target="http://transparencia.comitan.gob.mx/ART85/XXVII/DESARROLLO_URBANO/OF.XXVII1_2021-2024.pdf" TargetMode="External"/><Relationship Id="rId128" Type="http://schemas.openxmlformats.org/officeDocument/2006/relationships/hyperlink" Target="http://transparencia.comitan.gob.mx/ART85/XXVII/DESARROLLO_URBANO/06454.pdf" TargetMode="External"/><Relationship Id="rId335" Type="http://schemas.openxmlformats.org/officeDocument/2006/relationships/hyperlink" Target="http://transparencia.comitan.gob.mx/ART85/XXVII/DESARROLLO_URBANO/A002298.pdf" TargetMode="External"/><Relationship Id="rId542" Type="http://schemas.openxmlformats.org/officeDocument/2006/relationships/hyperlink" Target="http://transparencia.comitan.gob.mx/ART85/XXVII/DESARROLLO_URBANO/S004378.pdf" TargetMode="External"/><Relationship Id="rId1172" Type="http://schemas.openxmlformats.org/officeDocument/2006/relationships/hyperlink" Target="http://transparencia.comitan.gob.mx/ART85/XXVII/DESARROLLO_URBANO/06538.pdf" TargetMode="External"/><Relationship Id="rId2016" Type="http://schemas.openxmlformats.org/officeDocument/2006/relationships/hyperlink" Target="http://transparencia.comitan.gob.mx/ART85/XXVII/DESARROLLO_URBANO/OF.XXVII1_2021-2024.pdf" TargetMode="External"/><Relationship Id="rId2223" Type="http://schemas.openxmlformats.org/officeDocument/2006/relationships/hyperlink" Target="http://transparencia.comitan.gob.mx/ART85/XXVII/DESARROLLO_URBANO/05821.pdf" TargetMode="External"/><Relationship Id="rId2430" Type="http://schemas.openxmlformats.org/officeDocument/2006/relationships/hyperlink" Target="http://transparencia.comitan.gob.mx/ART85/XXVII/DESARROLLO_URBANO/US0668.pdf" TargetMode="External"/><Relationship Id="rId402" Type="http://schemas.openxmlformats.org/officeDocument/2006/relationships/hyperlink" Target="http://transparencia.comitan.gob.mx/ART85/XXVII/DESARROLLO_URBANO/A003076.pdf" TargetMode="External"/><Relationship Id="rId1032" Type="http://schemas.openxmlformats.org/officeDocument/2006/relationships/hyperlink" Target="http://transparencia.comitan.gob.mx/ART85/XXVII/DESARROLLO_URBANO/05973.pdf" TargetMode="External"/><Relationship Id="rId1989" Type="http://schemas.openxmlformats.org/officeDocument/2006/relationships/hyperlink" Target="http://transparencia.comitan.gob.mx/ART85/XXVII/DESARROLLO_URBANO/OF.XXVII1_2021-2024.pdf" TargetMode="External"/><Relationship Id="rId1849" Type="http://schemas.openxmlformats.org/officeDocument/2006/relationships/hyperlink" Target="http://transparencia.comitan.gob.mx/ART85/XXVII/DESARROLLO_URBANO/OF.XXVII1_2021-2024.pdf" TargetMode="External"/><Relationship Id="rId3064" Type="http://schemas.openxmlformats.org/officeDocument/2006/relationships/hyperlink" Target="http://transparencia.comitan.gob.mx/ART85/XXVII/DESARROLLO_URBANO/S004188.pdf" TargetMode="External"/><Relationship Id="rId192" Type="http://schemas.openxmlformats.org/officeDocument/2006/relationships/hyperlink" Target="http://transparencia.comitan.gob.mx/ART85/XXVII/DESARROLLO_URBANO/06430.pdf" TargetMode="External"/><Relationship Id="rId1709" Type="http://schemas.openxmlformats.org/officeDocument/2006/relationships/hyperlink" Target="http://transparencia.comitan.gob.mx/ART85/XXVII/DESARROLLO_URBANO/OF.XXVII1_2021-2024.pdf" TargetMode="External"/><Relationship Id="rId1916" Type="http://schemas.openxmlformats.org/officeDocument/2006/relationships/hyperlink" Target="http://transparencia.comitan.gob.mx/ART85/XXVII/DESARROLLO_URBANO/OF.XXVII1_2021-2024.pdf" TargetMode="External"/><Relationship Id="rId3271" Type="http://schemas.openxmlformats.org/officeDocument/2006/relationships/hyperlink" Target="http://transparencia.comitan.gob.mx/ART85/XXVII/DESARROLLO_URBANO/OFICIO_XXVII_2022.pdf" TargetMode="External"/><Relationship Id="rId2080" Type="http://schemas.openxmlformats.org/officeDocument/2006/relationships/hyperlink" Target="http://transparencia.comitan.gob.mx/ART85/XXVII/DESARROLLO_URBANO/OF.XXVII1_2021-2024.pdf" TargetMode="External"/><Relationship Id="rId3131" Type="http://schemas.openxmlformats.org/officeDocument/2006/relationships/hyperlink" Target="http://transparencia.comitan.gob.mx/ART85/XXVII/DESARROLLO_URBANO/S004389.pdf" TargetMode="External"/><Relationship Id="rId2897" Type="http://schemas.openxmlformats.org/officeDocument/2006/relationships/hyperlink" Target="http://transparencia.comitan.gob.mx/ART85/XXVII/DESARROLLO_URBANO/S004118.pdf" TargetMode="External"/><Relationship Id="rId869" Type="http://schemas.openxmlformats.org/officeDocument/2006/relationships/hyperlink" Target="http://transparencia.comitan.gob.mx/ART85/XXVII/DESARROLLO_URBANO/C000921.pdf" TargetMode="External"/><Relationship Id="rId1499" Type="http://schemas.openxmlformats.org/officeDocument/2006/relationships/hyperlink" Target="http://transparencia.comitan.gob.mx/ART85/XXVII/DESARROLLO_URBANO/06002.pdf" TargetMode="External"/><Relationship Id="rId729" Type="http://schemas.openxmlformats.org/officeDocument/2006/relationships/hyperlink" Target="http://transparencia.comitan.gob.mx/ART85/XXVII/DESARROLLO_URBANO/S004532.pdf" TargetMode="External"/><Relationship Id="rId1359" Type="http://schemas.openxmlformats.org/officeDocument/2006/relationships/hyperlink" Target="http://transparencia.comitan.gob.mx/ART85/XXVII/DESARROLLO_URBANO/06280.pdf" TargetMode="External"/><Relationship Id="rId2757" Type="http://schemas.openxmlformats.org/officeDocument/2006/relationships/hyperlink" Target="http://transparencia.comitan.gob.mx/ART85/XXVII/DESARROLLO_URBANO/L000230.pdf" TargetMode="External"/><Relationship Id="rId2964" Type="http://schemas.openxmlformats.org/officeDocument/2006/relationships/hyperlink" Target="http://transparencia.comitan.gob.mx/ART85/XXVII/DESARROLLO_URBANO/S004263.pdf" TargetMode="External"/><Relationship Id="rId3808" Type="http://schemas.openxmlformats.org/officeDocument/2006/relationships/hyperlink" Target="http://transparencia.comitan.gob.mx/ART85/XXVII/DESARROLLO_URBANO/06641.pdf" TargetMode="External"/><Relationship Id="rId936" Type="http://schemas.openxmlformats.org/officeDocument/2006/relationships/hyperlink" Target="http://transparencia.comitan.gob.mx/ART85/XXVII/DESARROLLO_URBANO/04115.pdf" TargetMode="External"/><Relationship Id="rId1219" Type="http://schemas.openxmlformats.org/officeDocument/2006/relationships/hyperlink" Target="http://transparencia.comitan.gob.mx/ART85/XXVII/DESARROLLO_URBANO/05978.pdf" TargetMode="External"/><Relationship Id="rId1566" Type="http://schemas.openxmlformats.org/officeDocument/2006/relationships/hyperlink" Target="http://transparencia.comitan.gob.mx/ART85/XXVII/DESARROLLO_URBANO/OF.XXVII1_2021-2024.pdf" TargetMode="External"/><Relationship Id="rId1773" Type="http://schemas.openxmlformats.org/officeDocument/2006/relationships/hyperlink" Target="http://transparencia.comitan.gob.mx/ART85/XXVII/DESARROLLO_URBANO/OF.XXVII1_2021-2024.pdf" TargetMode="External"/><Relationship Id="rId1980" Type="http://schemas.openxmlformats.org/officeDocument/2006/relationships/hyperlink" Target="http://transparencia.comitan.gob.mx/ART85/XXVII/DESARROLLO_URBANO/OF.XXVII1_2021-2024.pdf" TargetMode="External"/><Relationship Id="rId2617" Type="http://schemas.openxmlformats.org/officeDocument/2006/relationships/hyperlink" Target="http://transparencia.comitan.gob.mx/ART85/XXVII/DESARROLLO_URBANO/OF.XXVII1_2021-2024.pdf" TargetMode="External"/><Relationship Id="rId2824" Type="http://schemas.openxmlformats.org/officeDocument/2006/relationships/hyperlink" Target="http://transparencia.comitan.gob.mx/ART85/XXVII/DESARROLLO_URBANO/OF.XXVII1_2021-2024.pdf" TargetMode="External"/><Relationship Id="rId65" Type="http://schemas.openxmlformats.org/officeDocument/2006/relationships/hyperlink" Target="http://transparencia.comitan.gob.mx/ART85/XXVII/DESARROLLO_URBANO/05853.pdf" TargetMode="External"/><Relationship Id="rId1426" Type="http://schemas.openxmlformats.org/officeDocument/2006/relationships/hyperlink" Target="http://transparencia.comitan.gob.mx/ART85/XXVII/DESARROLLO_URBANO/06078.pdf" TargetMode="External"/><Relationship Id="rId1633" Type="http://schemas.openxmlformats.org/officeDocument/2006/relationships/hyperlink" Target="http://transparencia.comitan.gob.mx/ART85/XXVII/DESARROLLO_URBANO/OF.XXVII1_2021-2024.pdf" TargetMode="External"/><Relationship Id="rId1840" Type="http://schemas.openxmlformats.org/officeDocument/2006/relationships/hyperlink" Target="http://transparencia.comitan.gob.mx/ART85/XXVII/DESARROLLO_URBANO/OF.XXVII1_2021-2024.pdf" TargetMode="External"/><Relationship Id="rId1700" Type="http://schemas.openxmlformats.org/officeDocument/2006/relationships/hyperlink" Target="http://transparencia.comitan.gob.mx/ART85/XXVII/DESARROLLO_URBANO/OF.XXVII1_2021-2024.pdf" TargetMode="External"/><Relationship Id="rId3598" Type="http://schemas.openxmlformats.org/officeDocument/2006/relationships/hyperlink" Target="http://transparencia.comitan.gob.mx/ART85/XXVII/DESARROLLO_URBANO/06601.pdf" TargetMode="External"/><Relationship Id="rId3458" Type="http://schemas.openxmlformats.org/officeDocument/2006/relationships/hyperlink" Target="http://transparencia.comitan.gob.mx/ART85/XXVII/DESARROLLO_URBANO/OFICIO_XXVII_2022.pdf" TargetMode="External"/><Relationship Id="rId3665" Type="http://schemas.openxmlformats.org/officeDocument/2006/relationships/hyperlink" Target="http://transparencia.comitan.gob.mx/ART85/XXVII/DESARROLLO_URBANO/OFICIO_XXVII_2022.pdf" TargetMode="External"/><Relationship Id="rId3872" Type="http://schemas.openxmlformats.org/officeDocument/2006/relationships/hyperlink" Target="http://transparencia.comitan.gob.mx/ART85/XXVII/DESARROLLO_URBANO/OFICIO_XXVII_2022.pdf" TargetMode="External"/><Relationship Id="rId379" Type="http://schemas.openxmlformats.org/officeDocument/2006/relationships/hyperlink" Target="http://transparencia.comitan.gob.mx/ART85/XXVII/DESARROLLO_URBANO/A003081.pdf" TargetMode="External"/><Relationship Id="rId586" Type="http://schemas.openxmlformats.org/officeDocument/2006/relationships/hyperlink" Target="http://transparencia.comitan.gob.mx/ART85/XXVII/DESARROLLO_URBANO/S004204.pdf" TargetMode="External"/><Relationship Id="rId793" Type="http://schemas.openxmlformats.org/officeDocument/2006/relationships/hyperlink" Target="http://transparencia.comitan.gob.mx/ART85/XXVII/DESARROLLO_URBANO/S004697.pdf" TargetMode="External"/><Relationship Id="rId2267" Type="http://schemas.openxmlformats.org/officeDocument/2006/relationships/hyperlink" Target="http://transparencia.comitan.gob.mx/ART85/XXVII/DESARROLLO_URBANO/OF.XXVII1_2021-2024.pdf" TargetMode="External"/><Relationship Id="rId2474" Type="http://schemas.openxmlformats.org/officeDocument/2006/relationships/hyperlink" Target="http://transparencia.comitan.gob.mx/ART85/XXVII/DESARROLLO_URBANO/05936.pdf" TargetMode="External"/><Relationship Id="rId2681" Type="http://schemas.openxmlformats.org/officeDocument/2006/relationships/hyperlink" Target="http://transparencia.comitan.gob.mx/ART85/XXVII/DESARROLLO_URBANO/OF.XXVII1_2021-2024.pdf" TargetMode="External"/><Relationship Id="rId3318" Type="http://schemas.openxmlformats.org/officeDocument/2006/relationships/hyperlink" Target="http://transparencia.comitan.gob.mx/ART85/XXVII/DESARROLLO_URBANO/OFICIO_XXVII_2022.pdf" TargetMode="External"/><Relationship Id="rId3525" Type="http://schemas.openxmlformats.org/officeDocument/2006/relationships/hyperlink" Target="http://transparencia.comitan.gob.mx/ART85/XXVII/DESARROLLO_URBANO/06513.pdf" TargetMode="External"/><Relationship Id="rId239" Type="http://schemas.openxmlformats.org/officeDocument/2006/relationships/hyperlink" Target="http://transparencia.comitan.gob.mx/ART85/XXVII/DESARROLLO_URBANO/OF.XXVII1_2021-2024.pdf" TargetMode="External"/><Relationship Id="rId446" Type="http://schemas.openxmlformats.org/officeDocument/2006/relationships/hyperlink" Target="http://transparencia.comitan.gob.mx/ART85/XXVII/DESARROLLO_URBANO/S004148.pdf" TargetMode="External"/><Relationship Id="rId653" Type="http://schemas.openxmlformats.org/officeDocument/2006/relationships/hyperlink" Target="http://transparencia.comitan.gob.mx/ART85/XXVII/DESARROLLO_URBANO/S004250.pdf" TargetMode="External"/><Relationship Id="rId1076" Type="http://schemas.openxmlformats.org/officeDocument/2006/relationships/hyperlink" Target="http://transparencia.comitan.gob.mx/ART85/XXVII/DESARROLLO_URBANO/06003.pdf" TargetMode="External"/><Relationship Id="rId1283" Type="http://schemas.openxmlformats.org/officeDocument/2006/relationships/hyperlink" Target="http://transparencia.comitan.gob.mx/ART85/XXVII/DESARROLLO_URBANO/06331.pdf" TargetMode="External"/><Relationship Id="rId1490" Type="http://schemas.openxmlformats.org/officeDocument/2006/relationships/hyperlink" Target="http://transparencia.comitan.gob.mx/ART85/XXVII/DESARROLLO_URBANO/25311.pdf" TargetMode="External"/><Relationship Id="rId2127" Type="http://schemas.openxmlformats.org/officeDocument/2006/relationships/hyperlink" Target="http://transparencia.comitan.gob.mx/ART85/XXVII/DESARROLLO_URBANO/OF.XXVII1_2021-2024.pdf" TargetMode="External"/><Relationship Id="rId2334" Type="http://schemas.openxmlformats.org/officeDocument/2006/relationships/hyperlink" Target="http://transparencia.comitan.gob.mx/ART85/XXVII/DESARROLLO_URBANO/PA000161.pdf" TargetMode="External"/><Relationship Id="rId3732" Type="http://schemas.openxmlformats.org/officeDocument/2006/relationships/hyperlink" Target="http://transparencia.comitan.gob.mx/ART85/XXVII/DESARROLLO_URBANO/OF.XXVII1_2021-2024.pdf" TargetMode="External"/><Relationship Id="rId306" Type="http://schemas.openxmlformats.org/officeDocument/2006/relationships/hyperlink" Target="http://transparencia.comitan.gob.mx/ART85/XXVII/DESARROLLO_URBANO/A002533.pdf" TargetMode="External"/><Relationship Id="rId860" Type="http://schemas.openxmlformats.org/officeDocument/2006/relationships/hyperlink" Target="http://transparencia.comitan.gob.mx/ART85/XXVII/DESARROLLO_URBANO/C000888.pdf" TargetMode="External"/><Relationship Id="rId1143" Type="http://schemas.openxmlformats.org/officeDocument/2006/relationships/hyperlink" Target="http://transparencia.comitan.gob.mx/ART85/XXVII/DESARROLLO_URBANO/06039.pdf" TargetMode="External"/><Relationship Id="rId2541" Type="http://schemas.openxmlformats.org/officeDocument/2006/relationships/hyperlink" Target="http://transparencia.comitan.gob.mx/ART85/XXVII/DESARROLLO_URBANO/OFICIO_XXVII_2022.pdf" TargetMode="External"/><Relationship Id="rId513" Type="http://schemas.openxmlformats.org/officeDocument/2006/relationships/hyperlink" Target="http://transparencia.comitan.gob.mx/ART85/XXVII/DESARROLLO_URBANO/S004353.pdf" TargetMode="External"/><Relationship Id="rId720" Type="http://schemas.openxmlformats.org/officeDocument/2006/relationships/hyperlink" Target="http://transparencia.comitan.gob.mx/ART85/XXVII/DESARROLLO_URBANO/S004681.pdf" TargetMode="External"/><Relationship Id="rId1350" Type="http://schemas.openxmlformats.org/officeDocument/2006/relationships/hyperlink" Target="http://transparencia.comitan.gob.mx/ART85/XXVII/DESARROLLO_URBANO/06387.pdf" TargetMode="External"/><Relationship Id="rId2401" Type="http://schemas.openxmlformats.org/officeDocument/2006/relationships/hyperlink" Target="http://transparencia.comitan.gob.mx/ART85/XXVII/DESARROLLO_URBANO/US0666.pdf" TargetMode="External"/><Relationship Id="rId1003" Type="http://schemas.openxmlformats.org/officeDocument/2006/relationships/hyperlink" Target="http://transparencia.comitan.gob.mx/ART85/XXVII/DESARROLLO_URBANO/05948.pdf" TargetMode="External"/><Relationship Id="rId1210" Type="http://schemas.openxmlformats.org/officeDocument/2006/relationships/hyperlink" Target="http://transparencia.comitan.gob.mx/ART85/XXVII/DESARROLLO_URBANO/06380.pdf" TargetMode="External"/><Relationship Id="rId3175" Type="http://schemas.openxmlformats.org/officeDocument/2006/relationships/hyperlink" Target="http://transparencia.comitan.gob.mx/ART85/XXVII/DESARROLLO_URBANO/S004421.pdf" TargetMode="External"/><Relationship Id="rId3382" Type="http://schemas.openxmlformats.org/officeDocument/2006/relationships/hyperlink" Target="http://transparencia.comitan.gob.mx/ART85/XXVII/DESARROLLO_URBANO/06567.pdf" TargetMode="External"/><Relationship Id="rId2191" Type="http://schemas.openxmlformats.org/officeDocument/2006/relationships/hyperlink" Target="http://transparencia.comitan.gob.mx/ART85/XXVII/DESARROLLO_URBANO/R000353.pdf" TargetMode="External"/><Relationship Id="rId3035" Type="http://schemas.openxmlformats.org/officeDocument/2006/relationships/hyperlink" Target="http://transparencia.comitan.gob.mx/ART85/XXVII/DESARROLLO_URBANO/S004050.pdf" TargetMode="External"/><Relationship Id="rId3242" Type="http://schemas.openxmlformats.org/officeDocument/2006/relationships/hyperlink" Target="http://transparencia.comitan.gob.mx/ART85/XXVII/DESARROLLO_URBANO/05895.pdf" TargetMode="External"/><Relationship Id="rId163" Type="http://schemas.openxmlformats.org/officeDocument/2006/relationships/hyperlink" Target="http://transparencia.comitan.gob.mx/ART85/XXVII/DESARROLLO_URBANO/06406.pdf" TargetMode="External"/><Relationship Id="rId370" Type="http://schemas.openxmlformats.org/officeDocument/2006/relationships/hyperlink" Target="http://transparencia.comitan.gob.mx/ART85/XXVII/DESARROLLO_URBANO/A003152.pdf" TargetMode="External"/><Relationship Id="rId2051" Type="http://schemas.openxmlformats.org/officeDocument/2006/relationships/hyperlink" Target="http://transparencia.comitan.gob.mx/ART85/XXVII/DESARROLLO_URBANO/OF.XXVII1_2021-2024.pdf" TargetMode="External"/><Relationship Id="rId3102" Type="http://schemas.openxmlformats.org/officeDocument/2006/relationships/hyperlink" Target="http://transparencia.comitan.gob.mx/ART85/XXVII/DESARROLLO_URBANO/06359.pdf" TargetMode="External"/><Relationship Id="rId230" Type="http://schemas.openxmlformats.org/officeDocument/2006/relationships/hyperlink" Target="http://transparencia.comitan.gob.mx/ART85/XXVII/DESARROLLO_URBANO/OF.XXVII1_2021-2024.pdf" TargetMode="External"/><Relationship Id="rId2868" Type="http://schemas.openxmlformats.org/officeDocument/2006/relationships/hyperlink" Target="http://transparencia.comitan.gob.mx/ART85/XXVII/DESARROLLO_URBANO/OF.XXVII1_2021-2024.pdf" TargetMode="External"/><Relationship Id="rId3919" Type="http://schemas.openxmlformats.org/officeDocument/2006/relationships/hyperlink" Target="http://transparencia.comitan.gob.mx/ART85/XXVII/DESARROLLO_URBANO/OF.XXVII1_2021-2024.pdf" TargetMode="External"/><Relationship Id="rId1677" Type="http://schemas.openxmlformats.org/officeDocument/2006/relationships/hyperlink" Target="http://transparencia.comitan.gob.mx/ART85/XXVII/DESARROLLO_URBANO/OF.XXVII1_2021-2024.pdf" TargetMode="External"/><Relationship Id="rId1884" Type="http://schemas.openxmlformats.org/officeDocument/2006/relationships/hyperlink" Target="http://transparencia.comitan.gob.mx/ART85/XXVII/DESARROLLO_URBANO/OF.XXVII1_2021-2024.pdf" TargetMode="External"/><Relationship Id="rId2728" Type="http://schemas.openxmlformats.org/officeDocument/2006/relationships/hyperlink" Target="http://transparencia.comitan.gob.mx/ART85/XXVII/DESARROLLO_URBANO/OFICIO_XXVII_2022.pdf" TargetMode="External"/><Relationship Id="rId2935" Type="http://schemas.openxmlformats.org/officeDocument/2006/relationships/hyperlink" Target="http://transparencia.comitan.gob.mx/ART85/XXVII/DESARROLLO_URBANO/S004086.pdf" TargetMode="External"/><Relationship Id="rId907" Type="http://schemas.openxmlformats.org/officeDocument/2006/relationships/hyperlink" Target="http://transparencia.comitan.gob.mx/ART85/XXVII/DESARROLLO_URBANO/05931.pdf" TargetMode="External"/><Relationship Id="rId1537" Type="http://schemas.openxmlformats.org/officeDocument/2006/relationships/hyperlink" Target="http://transparencia.comitan.gob.mx/ART85/XXVII/DESARROLLO_URBANO/OF.XXVII1_2021-2024.pdf" TargetMode="External"/><Relationship Id="rId1744" Type="http://schemas.openxmlformats.org/officeDocument/2006/relationships/hyperlink" Target="http://transparencia.comitan.gob.mx/ART85/XXVII/DESARROLLO_URBANO/OF.XXVII1_2021-2024.pdf" TargetMode="External"/><Relationship Id="rId1951" Type="http://schemas.openxmlformats.org/officeDocument/2006/relationships/hyperlink" Target="http://transparencia.comitan.gob.mx/ART85/XXVII/DESARROLLO_URBANO/OF.XXVII1_2021-2024.pdf" TargetMode="External"/><Relationship Id="rId36" Type="http://schemas.openxmlformats.org/officeDocument/2006/relationships/hyperlink" Target="http://transparencia.comitan.gob.mx/ART85/XXVII/DESARROLLO_URBANO/05946.pdf" TargetMode="External"/><Relationship Id="rId1604" Type="http://schemas.openxmlformats.org/officeDocument/2006/relationships/hyperlink" Target="http://transparencia.comitan.gob.mx/ART85/XXVII/DESARROLLO_URBANO/OF.XXVII1_2021-2024.pdf" TargetMode="External"/><Relationship Id="rId1811" Type="http://schemas.openxmlformats.org/officeDocument/2006/relationships/hyperlink" Target="http://transparencia.comitan.gob.mx/ART85/XXVII/DESARROLLO_URBANO/OF.XXVII1_2021-2024.pdf" TargetMode="External"/><Relationship Id="rId3569" Type="http://schemas.openxmlformats.org/officeDocument/2006/relationships/hyperlink" Target="http://transparencia.comitan.gob.mx/ART85/XXVII/DESARROLLO_URBANO/A003128.pdf" TargetMode="External"/><Relationship Id="rId697" Type="http://schemas.openxmlformats.org/officeDocument/2006/relationships/hyperlink" Target="http://transparencia.comitan.gob.mx/ART85/XXVII/DESARROLLO_URBANO/S004425.pdf" TargetMode="External"/><Relationship Id="rId2378" Type="http://schemas.openxmlformats.org/officeDocument/2006/relationships/hyperlink" Target="http://transparencia.comitan.gob.mx/ART85/XXVII/DESARROLLO_URBANO/OF.XXVII1_2021-2024.pdf" TargetMode="External"/><Relationship Id="rId3429" Type="http://schemas.openxmlformats.org/officeDocument/2006/relationships/hyperlink" Target="http://transparencia.comitan.gob.mx/ART85/XXVII/DESARROLLO_URBANO/06584.pdf" TargetMode="External"/><Relationship Id="rId3776" Type="http://schemas.openxmlformats.org/officeDocument/2006/relationships/hyperlink" Target="http://transparencia.comitan.gob.mx/ART85/XXVII/DESARROLLO_URBANO/OF.XXVII1_2021-2024.pdf" TargetMode="External"/><Relationship Id="rId1187" Type="http://schemas.openxmlformats.org/officeDocument/2006/relationships/hyperlink" Target="http://transparencia.comitan.gob.mx/ART85/XXVII/DESARROLLO_URBANO/06434.pdf" TargetMode="External"/><Relationship Id="rId2585" Type="http://schemas.openxmlformats.org/officeDocument/2006/relationships/hyperlink" Target="http://transparencia.comitan.gob.mx/ART85/XXVII/DESARROLLO_URBANO/OF.XXVII1_2021-2024.pdf" TargetMode="External"/><Relationship Id="rId2792" Type="http://schemas.openxmlformats.org/officeDocument/2006/relationships/hyperlink" Target="http://transparencia.comitan.gob.mx/ART85/XXVII/DESARROLLO_URBANO/OFICIO_XXVII_2022.pdf" TargetMode="External"/><Relationship Id="rId3636" Type="http://schemas.openxmlformats.org/officeDocument/2006/relationships/hyperlink" Target="http://transparencia.comitan.gob.mx/ART85/XXVII/DESARROLLO_URBANO/OF.XXVII1_2021-2024.pdf" TargetMode="External"/><Relationship Id="rId3843" Type="http://schemas.openxmlformats.org/officeDocument/2006/relationships/hyperlink" Target="http://transparencia.comitan.gob.mx/ART85/XXVII/DESARROLLO_URBANO/OF.XXVII1_2021-2024.pdf" TargetMode="External"/><Relationship Id="rId557" Type="http://schemas.openxmlformats.org/officeDocument/2006/relationships/hyperlink" Target="http://transparencia.comitan.gob.mx/ART85/XXVII/DESARROLLO_URBANO/S004073.pdf" TargetMode="External"/><Relationship Id="rId764" Type="http://schemas.openxmlformats.org/officeDocument/2006/relationships/hyperlink" Target="http://transparencia.comitan.gob.mx/ART85/XXVII/DESARROLLO_URBANO/S004526.pdf" TargetMode="External"/><Relationship Id="rId971" Type="http://schemas.openxmlformats.org/officeDocument/2006/relationships/hyperlink" Target="http://transparencia.comitan.gob.mx/ART85/XXVII/DESARROLLO_URBANO/06120.pdf" TargetMode="External"/><Relationship Id="rId1394" Type="http://schemas.openxmlformats.org/officeDocument/2006/relationships/hyperlink" Target="http://transparencia.comitan.gob.mx/ART85/XXVII/DESARROLLO_URBANO/06632.pdf" TargetMode="External"/><Relationship Id="rId2238" Type="http://schemas.openxmlformats.org/officeDocument/2006/relationships/hyperlink" Target="http://transparencia.comitan.gob.mx/ART85/XXVII/DESARROLLO_URBANO/OFICIO_XXVII_2022.pdf" TargetMode="External"/><Relationship Id="rId2445" Type="http://schemas.openxmlformats.org/officeDocument/2006/relationships/hyperlink" Target="http://transparencia.comitan.gob.mx/ART85/XXVII/DESARROLLO_URBANO/US0644.pdf" TargetMode="External"/><Relationship Id="rId2652" Type="http://schemas.openxmlformats.org/officeDocument/2006/relationships/hyperlink" Target="http://transparencia.comitan.gob.mx/ART85/XXVII/DESARROLLO_URBANO/OF.XXVII1_2021-2024.pdf" TargetMode="External"/><Relationship Id="rId3703" Type="http://schemas.openxmlformats.org/officeDocument/2006/relationships/hyperlink" Target="http://transparencia.comitan.gob.mx/ART85/XXVII/DESARROLLO_URBANO/06629.pdf" TargetMode="External"/><Relationship Id="rId3910" Type="http://schemas.openxmlformats.org/officeDocument/2006/relationships/hyperlink" Target="http://transparencia.comitan.gob.mx/ART85/XXVII/DESARROLLO_URBANO/R000360.pdf" TargetMode="External"/><Relationship Id="rId417" Type="http://schemas.openxmlformats.org/officeDocument/2006/relationships/hyperlink" Target="http://transparencia.comitan.gob.mx/ART85/XXVII/DESARROLLO_URBANO/A003091.pdf" TargetMode="External"/><Relationship Id="rId624" Type="http://schemas.openxmlformats.org/officeDocument/2006/relationships/hyperlink" Target="http://transparencia.comitan.gob.mx/ART85/XXVII/DESARROLLO_URBANO/S004403.pdf" TargetMode="External"/><Relationship Id="rId831" Type="http://schemas.openxmlformats.org/officeDocument/2006/relationships/hyperlink" Target="http://transparencia.comitan.gob.mx/ART85/XXVII/DESARROLLO_URBANO/S004570.pdf" TargetMode="External"/><Relationship Id="rId1047" Type="http://schemas.openxmlformats.org/officeDocument/2006/relationships/hyperlink" Target="http://transparencia.comitan.gob.mx/ART85/XXVII/DESARROLLO_URBANO/05918.pdf" TargetMode="External"/><Relationship Id="rId1254" Type="http://schemas.openxmlformats.org/officeDocument/2006/relationships/hyperlink" Target="http://transparencia.comitan.gob.mx/ART85/XXVII/DESARROLLO_URBANO/06272.pdf" TargetMode="External"/><Relationship Id="rId1461" Type="http://schemas.openxmlformats.org/officeDocument/2006/relationships/hyperlink" Target="http://transparencia.comitan.gob.mx/ART85/XXVII/DESARROLLO_URBANO/06368.pdf" TargetMode="External"/><Relationship Id="rId2305" Type="http://schemas.openxmlformats.org/officeDocument/2006/relationships/hyperlink" Target="http://transparencia.comitan.gob.mx/ART85/XXVII/DESARROLLO_URBANO/OF.XXVII1_2021-2024.pdf" TargetMode="External"/><Relationship Id="rId2512" Type="http://schemas.openxmlformats.org/officeDocument/2006/relationships/hyperlink" Target="http://transparencia.comitan.gob.mx/ART85/XXVII/DESARROLLO_URBANO/OFICIO_XXVII_2022.pdf" TargetMode="External"/><Relationship Id="rId1114" Type="http://schemas.openxmlformats.org/officeDocument/2006/relationships/hyperlink" Target="http://transparencia.comitan.gob.mx/ART85/XXVII/DESARROLLO_URBANO/05871.pdf" TargetMode="External"/><Relationship Id="rId1321" Type="http://schemas.openxmlformats.org/officeDocument/2006/relationships/hyperlink" Target="http://transparencia.comitan.gob.mx/ART85/XXVII/DESARROLLO_URBANO/06208.pdf" TargetMode="External"/><Relationship Id="rId3079" Type="http://schemas.openxmlformats.org/officeDocument/2006/relationships/hyperlink" Target="http://transparencia.comitan.gob.mx/ART85/XXVII/DESARROLLO_URBANO/S004201.pdf" TargetMode="External"/><Relationship Id="rId3286" Type="http://schemas.openxmlformats.org/officeDocument/2006/relationships/hyperlink" Target="http://transparencia.comitan.gob.mx/ART85/XXVII/DESARROLLO_URBANO/OFICIO_XXVII_2022.pdf" TargetMode="External"/><Relationship Id="rId3493" Type="http://schemas.openxmlformats.org/officeDocument/2006/relationships/hyperlink" Target="http://transparencia.comitan.gob.mx/ART85/XXVII/DESARROLLO_URBANO/OF.XXVII1_2021-2024.pdf" TargetMode="External"/><Relationship Id="rId2095" Type="http://schemas.openxmlformats.org/officeDocument/2006/relationships/hyperlink" Target="http://transparencia.comitan.gob.mx/ART85/XXVII/DESARROLLO_URBANO/OF.XXVII1_2021-2024.pdf" TargetMode="External"/><Relationship Id="rId3146" Type="http://schemas.openxmlformats.org/officeDocument/2006/relationships/hyperlink" Target="http://transparencia.comitan.gob.mx/ART85/XXVII/DESARROLLO_URBANO/OFICIO_XXVII_2022.pdf" TargetMode="External"/><Relationship Id="rId3353" Type="http://schemas.openxmlformats.org/officeDocument/2006/relationships/hyperlink" Target="http://transparencia.comitan.gob.mx/ART85/XXVII/DESARROLLO_URBANO/OFICIO_XXVII_2022.pdf" TargetMode="External"/><Relationship Id="rId274" Type="http://schemas.openxmlformats.org/officeDocument/2006/relationships/hyperlink" Target="http://transparencia.comitan.gob.mx/ART85/XXVII/DESARROLLO_URBANO/A002511.pdf" TargetMode="External"/><Relationship Id="rId481" Type="http://schemas.openxmlformats.org/officeDocument/2006/relationships/hyperlink" Target="http://transparencia.comitan.gob.mx/ART85/XXVII/DESARROLLO_URBANO/S003944.pdf" TargetMode="External"/><Relationship Id="rId2162" Type="http://schemas.openxmlformats.org/officeDocument/2006/relationships/hyperlink" Target="http://transparencia.comitan.gob.mx/ART85/XXVII/DESARROLLO_URBANO/OF.XXVII1_2021-2024.pdf" TargetMode="External"/><Relationship Id="rId3006" Type="http://schemas.openxmlformats.org/officeDocument/2006/relationships/hyperlink" Target="http://transparencia.comitan.gob.mx/ART85/XXVII/DESARROLLO_URBANO/S004373.pdf" TargetMode="External"/><Relationship Id="rId3560" Type="http://schemas.openxmlformats.org/officeDocument/2006/relationships/hyperlink" Target="http://transparencia.comitan.gob.mx/ART85/XXVII/DESARROLLO_URBANO/06616.pdf" TargetMode="External"/><Relationship Id="rId134" Type="http://schemas.openxmlformats.org/officeDocument/2006/relationships/hyperlink" Target="http://transparencia.comitan.gob.mx/ART85/XXVII/DESARROLLO_URBANO/06028.pdf" TargetMode="External"/><Relationship Id="rId3213" Type="http://schemas.openxmlformats.org/officeDocument/2006/relationships/hyperlink" Target="http://transparencia.comitan.gob.mx/ART85/XXVII/DESARROLLO_URBANO/OF.XXVII1_2021-2024.pdf" TargetMode="External"/><Relationship Id="rId3420" Type="http://schemas.openxmlformats.org/officeDocument/2006/relationships/hyperlink" Target="http://transparencia.comitan.gob.mx/ART85/XXVII/DESARROLLO_URBANO/OF.XXVII1_2021-2024.pdf" TargetMode="External"/><Relationship Id="rId341" Type="http://schemas.openxmlformats.org/officeDocument/2006/relationships/hyperlink" Target="http://transparencia.comitan.gob.mx/ART85/XXVII/DESARROLLO_URBANO/A001844.pdf" TargetMode="External"/><Relationship Id="rId2022" Type="http://schemas.openxmlformats.org/officeDocument/2006/relationships/hyperlink" Target="http://transparencia.comitan.gob.mx/ART85/XXVII/DESARROLLO_URBANO/OF.XXVII1_2021-2024.pdf" TargetMode="External"/><Relationship Id="rId2979" Type="http://schemas.openxmlformats.org/officeDocument/2006/relationships/hyperlink" Target="http://transparencia.comitan.gob.mx/ART85/XXVII/DESARROLLO_URBANO/S004313.pdf" TargetMode="External"/><Relationship Id="rId201" Type="http://schemas.openxmlformats.org/officeDocument/2006/relationships/hyperlink" Target="http://transparencia.comitan.gob.mx/ART85/XXVII/DESARROLLO_URBANO/06479.pdf" TargetMode="External"/><Relationship Id="rId1788" Type="http://schemas.openxmlformats.org/officeDocument/2006/relationships/hyperlink" Target="http://transparencia.comitan.gob.mx/ART85/XXVII/DESARROLLO_URBANO/OF.XXVII1_2021-2024.pdf" TargetMode="External"/><Relationship Id="rId1995" Type="http://schemas.openxmlformats.org/officeDocument/2006/relationships/hyperlink" Target="http://transparencia.comitan.gob.mx/ART85/XXVII/DESARROLLO_URBANO/OF.XXVII1_2021-2024.pdf" TargetMode="External"/><Relationship Id="rId2839" Type="http://schemas.openxmlformats.org/officeDocument/2006/relationships/hyperlink" Target="http://transparencia.comitan.gob.mx/ART85/XXVII/DESARROLLO_URBANO/OF.XXVII1_2021-2024.pdf" TargetMode="External"/><Relationship Id="rId1648" Type="http://schemas.openxmlformats.org/officeDocument/2006/relationships/hyperlink" Target="http://transparencia.comitan.gob.mx/ART85/XXVII/DESARROLLO_URBANO/OF.XXVII1_2021-2024.pdf" TargetMode="External"/><Relationship Id="rId1508" Type="http://schemas.openxmlformats.org/officeDocument/2006/relationships/hyperlink" Target="http://transparencia.comitan.gob.mx/ART85/XXVII/DESARROLLO_URBANO/05881.pdf" TargetMode="External"/><Relationship Id="rId1855" Type="http://schemas.openxmlformats.org/officeDocument/2006/relationships/hyperlink" Target="http://transparencia.comitan.gob.mx/ART85/XXVII/DESARROLLO_URBANO/OF.XXVII1_2021-2024.pdf" TargetMode="External"/><Relationship Id="rId2906" Type="http://schemas.openxmlformats.org/officeDocument/2006/relationships/hyperlink" Target="http://transparencia.comitan.gob.mx/ART85/XXVII/DESARROLLO_URBANO/S004127.pdf" TargetMode="External"/><Relationship Id="rId3070" Type="http://schemas.openxmlformats.org/officeDocument/2006/relationships/hyperlink" Target="http://transparencia.comitan.gob.mx/ART85/XXVII/DESARROLLO_URBANO/S004196.pdf" TargetMode="External"/><Relationship Id="rId1715" Type="http://schemas.openxmlformats.org/officeDocument/2006/relationships/hyperlink" Target="http://transparencia.comitan.gob.mx/ART85/XXVII/DESARROLLO_URBANO/OF.XXVII1_2021-2024.pdf" TargetMode="External"/><Relationship Id="rId1922" Type="http://schemas.openxmlformats.org/officeDocument/2006/relationships/hyperlink" Target="http://transparencia.comitan.gob.mx/ART85/XXVII/DESARROLLO_URBANO/OF.XXVII1_2021-2024.pdf" TargetMode="External"/><Relationship Id="rId3887" Type="http://schemas.openxmlformats.org/officeDocument/2006/relationships/hyperlink" Target="http://transparencia.comitan.gob.mx/ART85/XXVII/DESARROLLO_URBANO/OFICIO_XXVII_2022.pdf" TargetMode="External"/><Relationship Id="rId2489" Type="http://schemas.openxmlformats.org/officeDocument/2006/relationships/hyperlink" Target="http://transparencia.comitan.gob.mx/ART85/XXVII/DESARROLLO_URBANO/06024.pdf" TargetMode="External"/><Relationship Id="rId2696" Type="http://schemas.openxmlformats.org/officeDocument/2006/relationships/hyperlink" Target="http://transparencia.comitan.gob.mx/ART85/XXVII/DESARROLLO_URBANO/06567.pdf" TargetMode="External"/><Relationship Id="rId3747" Type="http://schemas.openxmlformats.org/officeDocument/2006/relationships/hyperlink" Target="http://transparencia.comitan.gob.mx/ART85/XXVII/DESARROLLO_URBANO/OF.XXVII1_2021-2024.pdf" TargetMode="External"/><Relationship Id="rId668" Type="http://schemas.openxmlformats.org/officeDocument/2006/relationships/hyperlink" Target="http://transparencia.comitan.gob.mx/ART85/XXVII/DESARROLLO_URBANO/S004654.pdf" TargetMode="External"/><Relationship Id="rId875" Type="http://schemas.openxmlformats.org/officeDocument/2006/relationships/hyperlink" Target="http://transparencia.comitan.gob.mx/ART85/XXVII/DESARROLLO_URBANO/C000960.pdf" TargetMode="External"/><Relationship Id="rId1298" Type="http://schemas.openxmlformats.org/officeDocument/2006/relationships/hyperlink" Target="http://transparencia.comitan.gob.mx/ART85/XXVII/DESARROLLO_URBANO/06611.pdf" TargetMode="External"/><Relationship Id="rId2349" Type="http://schemas.openxmlformats.org/officeDocument/2006/relationships/hyperlink" Target="http://transparencia.comitan.gob.mx/ART85/XXVII/DESARROLLO_URBANO/26681.pdf" TargetMode="External"/><Relationship Id="rId2556" Type="http://schemas.openxmlformats.org/officeDocument/2006/relationships/hyperlink" Target="http://transparencia.comitan.gob.mx/ART85/XXVII/DESARROLLO_URBANO/OFICIO_XXVII_2022.pdf" TargetMode="External"/><Relationship Id="rId2763" Type="http://schemas.openxmlformats.org/officeDocument/2006/relationships/hyperlink" Target="http://transparencia.comitan.gob.mx/ART85/XXVII/DESARROLLO_URBANO/L000243.pdf" TargetMode="External"/><Relationship Id="rId2970" Type="http://schemas.openxmlformats.org/officeDocument/2006/relationships/hyperlink" Target="http://transparencia.comitan.gob.mx/ART85/XXVII/DESARROLLO_URBANO/05801.pdf" TargetMode="External"/><Relationship Id="rId3607" Type="http://schemas.openxmlformats.org/officeDocument/2006/relationships/hyperlink" Target="http://transparencia.comitan.gob.mx/ART85/XXVII/DESARROLLO_URBANO/OF.XXVII1_2021-2024.pdf" TargetMode="External"/><Relationship Id="rId3814" Type="http://schemas.openxmlformats.org/officeDocument/2006/relationships/hyperlink" Target="http://transparencia.comitan.gob.mx/ART85/XXVII/DESARROLLO_URBANO/OF.XXVII1_2021-2024.pdf" TargetMode="External"/><Relationship Id="rId528" Type="http://schemas.openxmlformats.org/officeDocument/2006/relationships/hyperlink" Target="http://transparencia.comitan.gob.mx/ART85/XXVII/DESARROLLO_URBANO/S004520.pdf" TargetMode="External"/><Relationship Id="rId735" Type="http://schemas.openxmlformats.org/officeDocument/2006/relationships/hyperlink" Target="http://transparencia.comitan.gob.mx/ART85/XXVII/DESARROLLO_URBANO/S004567.pdf" TargetMode="External"/><Relationship Id="rId942" Type="http://schemas.openxmlformats.org/officeDocument/2006/relationships/hyperlink" Target="http://transparencia.comitan.gob.mx/ART85/XXVII/DESARROLLO_URBANO/06196.pdf" TargetMode="External"/><Relationship Id="rId1158" Type="http://schemas.openxmlformats.org/officeDocument/2006/relationships/hyperlink" Target="http://transparencia.comitan.gob.mx/ART85/XXVII/DESARROLLO_URBANO/26978.pdf" TargetMode="External"/><Relationship Id="rId1365" Type="http://schemas.openxmlformats.org/officeDocument/2006/relationships/hyperlink" Target="http://transparencia.comitan.gob.mx/ART85/XXVII/DESARROLLO_URBANO/06627.pdf" TargetMode="External"/><Relationship Id="rId1572" Type="http://schemas.openxmlformats.org/officeDocument/2006/relationships/hyperlink" Target="http://transparencia.comitan.gob.mx/ART85/XXVII/DESARROLLO_URBANO/OF.XXVII1_2021-2024.pdf" TargetMode="External"/><Relationship Id="rId2209" Type="http://schemas.openxmlformats.org/officeDocument/2006/relationships/hyperlink" Target="http://transparencia.comitan.gob.mx/ART85/XXVII/DESARROLLO_URBANO/06404.pdf" TargetMode="External"/><Relationship Id="rId2416" Type="http://schemas.openxmlformats.org/officeDocument/2006/relationships/hyperlink" Target="http://transparencia.comitan.gob.mx/ART85/XXVII/DESARROLLO_URBANO/US0644.pdf" TargetMode="External"/><Relationship Id="rId2623" Type="http://schemas.openxmlformats.org/officeDocument/2006/relationships/hyperlink" Target="http://transparencia.comitan.gob.mx/ART85/XXVII/DESARROLLO_URBANO/OF.XXVII1_2021-2024.pdf" TargetMode="External"/><Relationship Id="rId1018" Type="http://schemas.openxmlformats.org/officeDocument/2006/relationships/hyperlink" Target="http://transparencia.comitan.gob.mx/ART85/XXVII/DESARROLLO_URBANO/05886.pdf" TargetMode="External"/><Relationship Id="rId1225" Type="http://schemas.openxmlformats.org/officeDocument/2006/relationships/hyperlink" Target="http://transparencia.comitan.gob.mx/ART85/XXVII/DESARROLLO_URBANO/06480.pdf" TargetMode="External"/><Relationship Id="rId1432" Type="http://schemas.openxmlformats.org/officeDocument/2006/relationships/hyperlink" Target="http://transparencia.comitan.gob.mx/ART85/XXVII/DESARROLLO_URBANO/06420.pdf" TargetMode="External"/><Relationship Id="rId2830" Type="http://schemas.openxmlformats.org/officeDocument/2006/relationships/hyperlink" Target="http://transparencia.comitan.gob.mx/ART85/XXVII/DESARROLLO_URBANO/OF.XXVII1_2021-2024.pdf" TargetMode="External"/><Relationship Id="rId71" Type="http://schemas.openxmlformats.org/officeDocument/2006/relationships/hyperlink" Target="http://transparencia.comitan.gob.mx/ART85/XXVII/DESARROLLO_URBANO/05885.pdf" TargetMode="External"/><Relationship Id="rId802" Type="http://schemas.openxmlformats.org/officeDocument/2006/relationships/hyperlink" Target="http://transparencia.comitan.gob.mx/ART85/XXVII/DESARROLLO_URBANO/S004600.pdf" TargetMode="External"/><Relationship Id="rId3397" Type="http://schemas.openxmlformats.org/officeDocument/2006/relationships/hyperlink" Target="http://transparencia.comitan.gob.mx/ART85/XXVII/DESARROLLO_URBANO/OFICIO_XXVII_2022.pdf" TargetMode="External"/><Relationship Id="rId178" Type="http://schemas.openxmlformats.org/officeDocument/2006/relationships/hyperlink" Target="http://transparencia.comitan.gob.mx/ART85/XXVII/DESARROLLO_URBANO/06183.pdf" TargetMode="External"/><Relationship Id="rId3257" Type="http://schemas.openxmlformats.org/officeDocument/2006/relationships/hyperlink" Target="http://transparencia.comitan.gob.mx/ART85/XXVII/DESARROLLO_URBANO/OF.XXVII1_2021-2024.pdf" TargetMode="External"/><Relationship Id="rId3464" Type="http://schemas.openxmlformats.org/officeDocument/2006/relationships/hyperlink" Target="http://transparencia.comitan.gob.mx/ART85/XXVII/DESARROLLO_URBANO/OF.XXVII1_2021-2024.pdf" TargetMode="External"/><Relationship Id="rId3671" Type="http://schemas.openxmlformats.org/officeDocument/2006/relationships/hyperlink" Target="http://transparencia.comitan.gob.mx/ART85/XXVII/DESARROLLO_URBANO/OF.XXVII1_2021-2024.pdf" TargetMode="External"/><Relationship Id="rId385" Type="http://schemas.openxmlformats.org/officeDocument/2006/relationships/hyperlink" Target="http://transparencia.comitan.gob.mx/ART85/XXVII/DESARROLLO_URBANO/A003064.pdf" TargetMode="External"/><Relationship Id="rId592" Type="http://schemas.openxmlformats.org/officeDocument/2006/relationships/hyperlink" Target="http://transparencia.comitan.gob.mx/ART85/XXVII/DESARROLLO_URBANO/S004211.pdf" TargetMode="External"/><Relationship Id="rId2066" Type="http://schemas.openxmlformats.org/officeDocument/2006/relationships/hyperlink" Target="http://transparencia.comitan.gob.mx/ART85/XXVII/DESARROLLO_URBANO/OF.XXVII1_2021-2024.pdf" TargetMode="External"/><Relationship Id="rId2273" Type="http://schemas.openxmlformats.org/officeDocument/2006/relationships/hyperlink" Target="http://transparencia.comitan.gob.mx/ART85/XXVII/DESARROLLO_URBANO/OF.XXVII1_2021-2024.pdf" TargetMode="External"/><Relationship Id="rId2480" Type="http://schemas.openxmlformats.org/officeDocument/2006/relationships/hyperlink" Target="http://transparencia.comitan.gob.mx/ART85/XXVII/DESARROLLO_URBANO/26623.pdf" TargetMode="External"/><Relationship Id="rId3117" Type="http://schemas.openxmlformats.org/officeDocument/2006/relationships/hyperlink" Target="http://transparencia.comitan.gob.mx/ART85/XXVII/DESARROLLO_URBANO/06355.pdf" TargetMode="External"/><Relationship Id="rId3324" Type="http://schemas.openxmlformats.org/officeDocument/2006/relationships/hyperlink" Target="http://transparencia.comitan.gob.mx/ART85/XXVII/DESARROLLO_URBANO/OF.XXVII1_2021-2024.pdf" TargetMode="External"/><Relationship Id="rId3531" Type="http://schemas.openxmlformats.org/officeDocument/2006/relationships/hyperlink" Target="http://transparencia.comitan.gob.mx/ART85/XXVII/DESARROLLO_URBANO/OFICIO_XXVII_2022.pdf" TargetMode="External"/><Relationship Id="rId245" Type="http://schemas.openxmlformats.org/officeDocument/2006/relationships/hyperlink" Target="http://transparencia.comitan.gob.mx/ART85/XXVII/DESARROLLO_URBANO/OF.XXVII1_2021-2024.pdf" TargetMode="External"/><Relationship Id="rId452" Type="http://schemas.openxmlformats.org/officeDocument/2006/relationships/hyperlink" Target="http://transparencia.comitan.gob.mx/ART85/XXVII/DESARROLLO_URBANO/S003312.pdf" TargetMode="External"/><Relationship Id="rId1082" Type="http://schemas.openxmlformats.org/officeDocument/2006/relationships/hyperlink" Target="http://transparencia.comitan.gob.mx/ART85/XXVII/DESARROLLO_URBANO/06108.pdf" TargetMode="External"/><Relationship Id="rId2133" Type="http://schemas.openxmlformats.org/officeDocument/2006/relationships/hyperlink" Target="http://transparencia.comitan.gob.mx/ART85/XXVII/DESARROLLO_URBANO/OF.XXVII1_2021-2024.pdf" TargetMode="External"/><Relationship Id="rId2340" Type="http://schemas.openxmlformats.org/officeDocument/2006/relationships/hyperlink" Target="http://transparencia.comitan.gob.mx/ART85/XXVII/DESARROLLO_URBANO/06302.pdf" TargetMode="External"/><Relationship Id="rId105" Type="http://schemas.openxmlformats.org/officeDocument/2006/relationships/hyperlink" Target="http://transparencia.comitan.gob.mx/ART85/XXVII/DESARROLLO_URBANO/05866.pdf" TargetMode="External"/><Relationship Id="rId312" Type="http://schemas.openxmlformats.org/officeDocument/2006/relationships/hyperlink" Target="http://transparencia.comitan.gob.mx/ART85/XXVII/DESARROLLO_URBANO/A002532.pdf" TargetMode="External"/><Relationship Id="rId2200" Type="http://schemas.openxmlformats.org/officeDocument/2006/relationships/hyperlink" Target="http://transparencia.comitan.gob.mx/ART85/XXVII/DESARROLLO_URBANO/06443.pdf" TargetMode="External"/><Relationship Id="rId1899" Type="http://schemas.openxmlformats.org/officeDocument/2006/relationships/hyperlink" Target="http://transparencia.comitan.gob.mx/ART85/XXVII/DESARROLLO_URBANO/OF.XXVII1_2021-2024.pdf" TargetMode="External"/><Relationship Id="rId1759" Type="http://schemas.openxmlformats.org/officeDocument/2006/relationships/hyperlink" Target="http://transparencia.comitan.gob.mx/ART85/XXVII/DESARROLLO_URBANO/OF.XXVII1_2021-2024.pdf" TargetMode="External"/><Relationship Id="rId1966" Type="http://schemas.openxmlformats.org/officeDocument/2006/relationships/hyperlink" Target="http://transparencia.comitan.gob.mx/ART85/XXVII/DESARROLLO_URBANO/OF.XXVII1_2021-2024.pdf" TargetMode="External"/><Relationship Id="rId3181" Type="http://schemas.openxmlformats.org/officeDocument/2006/relationships/hyperlink" Target="http://transparencia.comitan.gob.mx/ART85/XXVII/DESARROLLO_URBANO/S004677.pdf" TargetMode="External"/><Relationship Id="rId1619" Type="http://schemas.openxmlformats.org/officeDocument/2006/relationships/hyperlink" Target="http://transparencia.comitan.gob.mx/ART85/XXVII/DESARROLLO_URBANO/OF.XXVII1_2021-2024.pdf" TargetMode="External"/><Relationship Id="rId1826" Type="http://schemas.openxmlformats.org/officeDocument/2006/relationships/hyperlink" Target="http://transparencia.comitan.gob.mx/ART85/XXVII/DESARROLLO_URBANO/OF.XXVII1_2021-2024.pdf" TargetMode="External"/><Relationship Id="rId3041" Type="http://schemas.openxmlformats.org/officeDocument/2006/relationships/hyperlink" Target="http://transparencia.comitan.gob.mx/ART85/XXVII/DESARROLLO_URBANO/05792.pdf" TargetMode="External"/><Relationship Id="rId3858" Type="http://schemas.openxmlformats.org/officeDocument/2006/relationships/hyperlink" Target="http://transparencia.comitan.gob.mx/ART85/XXVII/DESARROLLO_URBANO/OF.XXVII1_2021-2024.pdf" TargetMode="External"/><Relationship Id="rId779" Type="http://schemas.openxmlformats.org/officeDocument/2006/relationships/hyperlink" Target="http://transparencia.comitan.gob.mx/ART85/XXVII/DESARROLLO_URBANO/S004636.pdf" TargetMode="External"/><Relationship Id="rId986" Type="http://schemas.openxmlformats.org/officeDocument/2006/relationships/hyperlink" Target="http://transparencia.comitan.gob.mx/ART85/XXVII/DESARROLLO_URBANO/06097.pdf" TargetMode="External"/><Relationship Id="rId2667" Type="http://schemas.openxmlformats.org/officeDocument/2006/relationships/hyperlink" Target="http://transparencia.comitan.gob.mx/ART85/XXVII/DESARROLLO_URBANO/OF.XXVII1_2021-2024.pdf" TargetMode="External"/><Relationship Id="rId3718" Type="http://schemas.openxmlformats.org/officeDocument/2006/relationships/hyperlink" Target="http://transparencia.comitan.gob.mx/ART85/XXVII/DESARROLLO_URBANO/06634.pdf" TargetMode="External"/><Relationship Id="rId639" Type="http://schemas.openxmlformats.org/officeDocument/2006/relationships/hyperlink" Target="http://transparencia.comitan.gob.mx/ART85/XXVII/DESARROLLO_URBANO/S004440.pdf" TargetMode="External"/><Relationship Id="rId1269" Type="http://schemas.openxmlformats.org/officeDocument/2006/relationships/hyperlink" Target="http://transparencia.comitan.gob.mx/ART85/XXVII/DESARROLLO_URBANO/06663.pdf" TargetMode="External"/><Relationship Id="rId1476" Type="http://schemas.openxmlformats.org/officeDocument/2006/relationships/hyperlink" Target="http://transparencia.comitan.gob.mx/ART85/XXVII/DESARROLLO_URBANO/06315.pdf" TargetMode="External"/><Relationship Id="rId2874" Type="http://schemas.openxmlformats.org/officeDocument/2006/relationships/hyperlink" Target="http://transparencia.comitan.gob.mx/ART85/XXVII/DESARROLLO_URBANO/OFICIO_XXVII_2022.pdf" TargetMode="External"/><Relationship Id="rId3925" Type="http://schemas.openxmlformats.org/officeDocument/2006/relationships/hyperlink" Target="http://transparencia.comitan.gob.mx/ART85/XXVII/DESARROLLO_URBANO/05796.pdf" TargetMode="External"/><Relationship Id="rId846" Type="http://schemas.openxmlformats.org/officeDocument/2006/relationships/hyperlink" Target="http://transparencia.comitan.gob.mx/ART85/XXVII/DESARROLLO_URBANO/S004586.pdf" TargetMode="External"/><Relationship Id="rId1129" Type="http://schemas.openxmlformats.org/officeDocument/2006/relationships/hyperlink" Target="http://transparencia.comitan.gob.mx/ART85/XXVII/DESARROLLO_URBANO/06150.pdf" TargetMode="External"/><Relationship Id="rId1683" Type="http://schemas.openxmlformats.org/officeDocument/2006/relationships/hyperlink" Target="http://transparencia.comitan.gob.mx/ART85/XXVII/DESARROLLO_URBANO/OF.XXVII1_2021-2024.pdf" TargetMode="External"/><Relationship Id="rId1890" Type="http://schemas.openxmlformats.org/officeDocument/2006/relationships/hyperlink" Target="http://transparencia.comitan.gob.mx/ART85/XXVII/DESARROLLO_URBANO/OF.XXVII1_2021-2024.pdf" TargetMode="External"/><Relationship Id="rId2527" Type="http://schemas.openxmlformats.org/officeDocument/2006/relationships/hyperlink" Target="http://transparencia.comitan.gob.mx/ART85/XXVII/DESARROLLO_URBANO/OFICIO_XXVII_2022.pdf" TargetMode="External"/><Relationship Id="rId2734" Type="http://schemas.openxmlformats.org/officeDocument/2006/relationships/hyperlink" Target="http://transparencia.comitan.gob.mx/ART85/XXVII/DESARROLLO_URBANO/OFICIO_XXVII_2022.pdf" TargetMode="External"/><Relationship Id="rId2941" Type="http://schemas.openxmlformats.org/officeDocument/2006/relationships/hyperlink" Target="http://transparencia.comitan.gob.mx/ART85/XXVII/DESARROLLO_URBANO/S004092.pdf" TargetMode="External"/><Relationship Id="rId706" Type="http://schemas.openxmlformats.org/officeDocument/2006/relationships/hyperlink" Target="http://transparencia.comitan.gob.mx/ART85/XXVII/DESARROLLO_URBANO/S004436.pdf" TargetMode="External"/><Relationship Id="rId913" Type="http://schemas.openxmlformats.org/officeDocument/2006/relationships/hyperlink" Target="http://transparencia.comitan.gob.mx/ART85/XXVII/DESARROLLO_URBANO/05797.pdf" TargetMode="External"/><Relationship Id="rId1336" Type="http://schemas.openxmlformats.org/officeDocument/2006/relationships/hyperlink" Target="http://transparencia.comitan.gob.mx/ART85/XXVII/DESARROLLO_URBANO/06146.pdf" TargetMode="External"/><Relationship Id="rId1543" Type="http://schemas.openxmlformats.org/officeDocument/2006/relationships/hyperlink" Target="http://transparencia.comitan.gob.mx/ART85/XXVII/DESARROLLO_URBANO/OF.XXVII1_2021-2024.pdf" TargetMode="External"/><Relationship Id="rId1750" Type="http://schemas.openxmlformats.org/officeDocument/2006/relationships/hyperlink" Target="http://transparencia.comitan.gob.mx/ART85/XXVII/DESARROLLO_URBANO/OF.XXVII1_2021-2024.pdf" TargetMode="External"/><Relationship Id="rId2801" Type="http://schemas.openxmlformats.org/officeDocument/2006/relationships/hyperlink" Target="http://transparencia.comitan.gob.mx/ART85/XXVII/DESARROLLO_URBANO/OFICIO_XXVII_2022.pdf" TargetMode="External"/><Relationship Id="rId42" Type="http://schemas.openxmlformats.org/officeDocument/2006/relationships/hyperlink" Target="http://transparencia.comitan.gob.mx/ART85/XXVII/DESARROLLO_URBANO/06502.pdf" TargetMode="External"/><Relationship Id="rId1403" Type="http://schemas.openxmlformats.org/officeDocument/2006/relationships/hyperlink" Target="http://transparencia.comitan.gob.mx/ART85/XXVII/DESARROLLO_URBANO/06628.pdf" TargetMode="External"/><Relationship Id="rId1610" Type="http://schemas.openxmlformats.org/officeDocument/2006/relationships/hyperlink" Target="http://transparencia.comitan.gob.mx/ART85/XXVII/DESARROLLO_URBANO/OF.XXVII1_2021-2024.pdf" TargetMode="External"/><Relationship Id="rId3368" Type="http://schemas.openxmlformats.org/officeDocument/2006/relationships/hyperlink" Target="http://transparencia.comitan.gob.mx/ART85/XXVII/DESARROLLO_URBANO/OFICIO_XXVII_2022.pdf" TargetMode="External"/><Relationship Id="rId3575" Type="http://schemas.openxmlformats.org/officeDocument/2006/relationships/hyperlink" Target="http://transparencia.comitan.gob.mx/ART85/XXVII/DESARROLLO_URBANO/OFICIO_XXVII_2022.pdf" TargetMode="External"/><Relationship Id="rId3782" Type="http://schemas.openxmlformats.org/officeDocument/2006/relationships/hyperlink" Target="http://transparencia.comitan.gob.mx/ART85/XXVII/DESARROLLO_URBANO/OF.XXVII1_2021-2024.pdf" TargetMode="External"/><Relationship Id="rId289" Type="http://schemas.openxmlformats.org/officeDocument/2006/relationships/hyperlink" Target="http://transparencia.comitan.gob.mx/ART85/XXVII/DESARROLLO_URBANO/A003010.pdf" TargetMode="External"/><Relationship Id="rId496" Type="http://schemas.openxmlformats.org/officeDocument/2006/relationships/hyperlink" Target="http://transparencia.comitan.gob.mx/ART85/XXVII/DESARROLLO_URBANO/S004300.pdf" TargetMode="External"/><Relationship Id="rId2177" Type="http://schemas.openxmlformats.org/officeDocument/2006/relationships/hyperlink" Target="http://transparencia.comitan.gob.mx/ART85/XXVII/DESARROLLO_URBANO/R000375.pdf" TargetMode="External"/><Relationship Id="rId2384" Type="http://schemas.openxmlformats.org/officeDocument/2006/relationships/hyperlink" Target="http://transparencia.comitan.gob.mx/ART85/XXVII/DESARROLLO_URBANO/OF.XXVII1_2021-2024.pdf" TargetMode="External"/><Relationship Id="rId2591" Type="http://schemas.openxmlformats.org/officeDocument/2006/relationships/hyperlink" Target="http://transparencia.comitan.gob.mx/ART85/XXVII/DESARROLLO_URBANO/OF.XXVII1_2021-2024.pdf" TargetMode="External"/><Relationship Id="rId3228" Type="http://schemas.openxmlformats.org/officeDocument/2006/relationships/hyperlink" Target="http://transparencia.comitan.gob.mx/ART85/XXVII/DESARROLLO_URBANO/OF.XXVII1_2021-2024.pdf" TargetMode="External"/><Relationship Id="rId3435" Type="http://schemas.openxmlformats.org/officeDocument/2006/relationships/hyperlink" Target="http://transparencia.comitan.gob.mx/ART85/XXVII/DESARROLLO_URBANO/OF.XXVII1_2021-2024.pdf" TargetMode="External"/><Relationship Id="rId3642" Type="http://schemas.openxmlformats.org/officeDocument/2006/relationships/hyperlink" Target="http://transparencia.comitan.gob.mx/ART85/XXVII/DESARROLLO_URBANO/OF.XXVII1_2021-2024.pdf" TargetMode="External"/><Relationship Id="rId149" Type="http://schemas.openxmlformats.org/officeDocument/2006/relationships/hyperlink" Target="http://transparencia.comitan.gob.mx/ART85/XXVII/DESARROLLO_URBANO/05844.pdf" TargetMode="External"/><Relationship Id="rId356" Type="http://schemas.openxmlformats.org/officeDocument/2006/relationships/hyperlink" Target="http://transparencia.comitan.gob.mx/ART85/XXVII/DESARROLLO_URBANO/A002424.pdf" TargetMode="External"/><Relationship Id="rId563" Type="http://schemas.openxmlformats.org/officeDocument/2006/relationships/hyperlink" Target="http://transparencia.comitan.gob.mx/ART85/XXVII/DESARROLLO_URBANO/S004068.pdf" TargetMode="External"/><Relationship Id="rId770" Type="http://schemas.openxmlformats.org/officeDocument/2006/relationships/hyperlink" Target="http://transparencia.comitan.gob.mx/ART85/XXVII/DESARROLLO_URBANO/S004690.pdf" TargetMode="External"/><Relationship Id="rId1193" Type="http://schemas.openxmlformats.org/officeDocument/2006/relationships/hyperlink" Target="http://transparencia.comitan.gob.mx/ART85/XXVII/DESARROLLO_URBANO/06275.pdf" TargetMode="External"/><Relationship Id="rId2037" Type="http://schemas.openxmlformats.org/officeDocument/2006/relationships/hyperlink" Target="http://transparencia.comitan.gob.mx/ART85/XXVII/DESARROLLO_URBANO/OF.XXVII1_2021-2024.pdf" TargetMode="External"/><Relationship Id="rId2244" Type="http://schemas.openxmlformats.org/officeDocument/2006/relationships/hyperlink" Target="http://transparencia.comitan.gob.mx/ART85/XXVII/DESARROLLO_URBANO/OFICIO_XXVII_2022.pdf" TargetMode="External"/><Relationship Id="rId2451" Type="http://schemas.openxmlformats.org/officeDocument/2006/relationships/hyperlink" Target="http://transparencia.comitan.gob.mx/ART85/XXVII/DESARROLLO_URBANO/05816.pdf" TargetMode="External"/><Relationship Id="rId216" Type="http://schemas.openxmlformats.org/officeDocument/2006/relationships/hyperlink" Target="http://transparencia.comitan.gob.mx/ART85/XXVII/DESARROLLO_URBANO/06317.pdf" TargetMode="External"/><Relationship Id="rId423" Type="http://schemas.openxmlformats.org/officeDocument/2006/relationships/hyperlink" Target="http://transparencia.comitan.gob.mx/ART85/XXVII/DESARROLLO_URBANO/A002290.pdf" TargetMode="External"/><Relationship Id="rId1053" Type="http://schemas.openxmlformats.org/officeDocument/2006/relationships/hyperlink" Target="http://transparencia.comitan.gob.mx/ART85/XXVII/DESARROLLO_URBANO/06338.pdf" TargetMode="External"/><Relationship Id="rId1260" Type="http://schemas.openxmlformats.org/officeDocument/2006/relationships/hyperlink" Target="http://transparencia.comitan.gob.mx/ART85/XXVII/DESARROLLO_URBANO/06267.pdf" TargetMode="External"/><Relationship Id="rId2104" Type="http://schemas.openxmlformats.org/officeDocument/2006/relationships/hyperlink" Target="http://transparencia.comitan.gob.mx/ART85/XXVII/DESARROLLO_URBANO/OF.XXVII1_2021-2024.pdf" TargetMode="External"/><Relationship Id="rId3502" Type="http://schemas.openxmlformats.org/officeDocument/2006/relationships/hyperlink" Target="http://transparencia.comitan.gob.mx/ART85/XXVII/DESARROLLO_URBANO/OFICIO_XXVII_2022.pdf" TargetMode="External"/><Relationship Id="rId630" Type="http://schemas.openxmlformats.org/officeDocument/2006/relationships/hyperlink" Target="http://transparencia.comitan.gob.mx/ART85/XXVII/DESARROLLO_URBANO/S004409.pdf" TargetMode="External"/><Relationship Id="rId2311" Type="http://schemas.openxmlformats.org/officeDocument/2006/relationships/hyperlink" Target="http://transparencia.comitan.gob.mx/ART85/XXVII/DESARROLLO_URBANO/OF.XXVII1_2021-2024.pdf" TargetMode="External"/><Relationship Id="rId1120" Type="http://schemas.openxmlformats.org/officeDocument/2006/relationships/hyperlink" Target="http://transparencia.comitan.gob.mx/ART85/XXVII/DESARROLLO_URBANO/05813.pdf" TargetMode="External"/><Relationship Id="rId1937" Type="http://schemas.openxmlformats.org/officeDocument/2006/relationships/hyperlink" Target="http://transparencia.comitan.gob.mx/ART85/XXVII/DESARROLLO_URBANO/OF.XXVII1_2021-2024.pdf" TargetMode="External"/><Relationship Id="rId3085" Type="http://schemas.openxmlformats.org/officeDocument/2006/relationships/hyperlink" Target="http://transparencia.comitan.gob.mx/ART85/XXVII/DESARROLLO_URBANO/R000380.pdf" TargetMode="External"/><Relationship Id="rId3292" Type="http://schemas.openxmlformats.org/officeDocument/2006/relationships/hyperlink" Target="http://transparencia.comitan.gob.mx/ART85/XXVII/DESARROLLO_URBANO/OF.XXVII1_2021-2024.pdf" TargetMode="External"/><Relationship Id="rId3152" Type="http://schemas.openxmlformats.org/officeDocument/2006/relationships/hyperlink" Target="http://transparencia.comitan.gob.mx/ART85/XXVII/DESARROLLO_URBANO/OFICIO_XXVII_2022.pdf" TargetMode="External"/><Relationship Id="rId280" Type="http://schemas.openxmlformats.org/officeDocument/2006/relationships/hyperlink" Target="http://transparencia.comitan.gob.mx/ART85/XXVII/DESARROLLO_URBANO/A002542.pdf" TargetMode="External"/><Relationship Id="rId3012" Type="http://schemas.openxmlformats.org/officeDocument/2006/relationships/hyperlink" Target="http://transparencia.comitan.gob.mx/ART85/XXVII/DESARROLLO_URBANO/S004380.pdf" TargetMode="External"/><Relationship Id="rId140" Type="http://schemas.openxmlformats.org/officeDocument/2006/relationships/hyperlink" Target="http://transparencia.comitan.gob.mx/ART85/XXVII/DESARROLLO_URBANO/06428.pdf" TargetMode="External"/><Relationship Id="rId6" Type="http://schemas.openxmlformats.org/officeDocument/2006/relationships/hyperlink" Target="http://transparencia.comitan.gob.mx/ART85/XXVII/DESARROLLO_URBANO/06495.pdf" TargetMode="External"/><Relationship Id="rId2778" Type="http://schemas.openxmlformats.org/officeDocument/2006/relationships/hyperlink" Target="http://transparencia.comitan.gob.mx/ART85/XXVII/DESARROLLO_URBANO/26324.pdf" TargetMode="External"/><Relationship Id="rId2985" Type="http://schemas.openxmlformats.org/officeDocument/2006/relationships/hyperlink" Target="http://transparencia.comitan.gob.mx/ART85/XXVII/DESARROLLO_URBANO/S004304.pdf" TargetMode="External"/><Relationship Id="rId3829" Type="http://schemas.openxmlformats.org/officeDocument/2006/relationships/hyperlink" Target="http://transparencia.comitan.gob.mx/ART85/XXVII/DESARROLLO_URBANO/OF.XXVII1_2021-2024.pdf" TargetMode="External"/><Relationship Id="rId957" Type="http://schemas.openxmlformats.org/officeDocument/2006/relationships/hyperlink" Target="http://transparencia.comitan.gob.mx/ART85/XXVII/DESARROLLO_URBANO/06123.pdf" TargetMode="External"/><Relationship Id="rId1587" Type="http://schemas.openxmlformats.org/officeDocument/2006/relationships/hyperlink" Target="http://transparencia.comitan.gob.mx/ART85/XXVII/DESARROLLO_URBANO/OF.XXVII1_2021-2024.pdf" TargetMode="External"/><Relationship Id="rId1794" Type="http://schemas.openxmlformats.org/officeDocument/2006/relationships/hyperlink" Target="http://transparencia.comitan.gob.mx/ART85/XXVII/DESARROLLO_URBANO/OF.XXVII1_2021-2024.pdf" TargetMode="External"/><Relationship Id="rId2638" Type="http://schemas.openxmlformats.org/officeDocument/2006/relationships/hyperlink" Target="http://transparencia.comitan.gob.mx/ART85/XXVII/DESARROLLO_URBANO/OF.XXVII1_2021-2024.pdf" TargetMode="External"/><Relationship Id="rId2845" Type="http://schemas.openxmlformats.org/officeDocument/2006/relationships/hyperlink" Target="http://transparencia.comitan.gob.mx/ART85/XXVII/DESARROLLO_URBANO/OF.XXVII1_2021-2024.pdf" TargetMode="External"/><Relationship Id="rId86" Type="http://schemas.openxmlformats.org/officeDocument/2006/relationships/hyperlink" Target="http://transparencia.comitan.gob.mx/ART85/XXVII/DESARROLLO_URBANO/06044.pdf" TargetMode="External"/><Relationship Id="rId817" Type="http://schemas.openxmlformats.org/officeDocument/2006/relationships/hyperlink" Target="http://transparencia.comitan.gob.mx/ART85/XXVII/DESARROLLO_URBANO/S004616.pdf" TargetMode="External"/><Relationship Id="rId1447" Type="http://schemas.openxmlformats.org/officeDocument/2006/relationships/hyperlink" Target="http://transparencia.comitan.gob.mx/ART85/XXVII/DESARROLLO_URBANO/06516.pdf" TargetMode="External"/><Relationship Id="rId1654" Type="http://schemas.openxmlformats.org/officeDocument/2006/relationships/hyperlink" Target="http://transparencia.comitan.gob.mx/ART85/XXVII/DESARROLLO_URBANO/OF.XXVII1_2021-2024.pdf" TargetMode="External"/><Relationship Id="rId1861" Type="http://schemas.openxmlformats.org/officeDocument/2006/relationships/hyperlink" Target="http://transparencia.comitan.gob.mx/ART85/XXVII/DESARROLLO_URBANO/OF.XXVII1_2021-2024.pdf" TargetMode="External"/><Relationship Id="rId2705" Type="http://schemas.openxmlformats.org/officeDocument/2006/relationships/hyperlink" Target="http://transparencia.comitan.gob.mx/ART85/XXVII/DESARROLLO_URBANO/OF.XXVII1_2021-2024.pdf" TargetMode="External"/><Relationship Id="rId2912" Type="http://schemas.openxmlformats.org/officeDocument/2006/relationships/hyperlink" Target="http://transparencia.comitan.gob.mx/ART85/XXVII/DESARROLLO_URBANO/A002560.pdf" TargetMode="External"/><Relationship Id="rId1307" Type="http://schemas.openxmlformats.org/officeDocument/2006/relationships/hyperlink" Target="http://transparencia.comitan.gob.mx/ART85/XXVII/DESARROLLO_URBANO/06513.pdf" TargetMode="External"/><Relationship Id="rId1514" Type="http://schemas.openxmlformats.org/officeDocument/2006/relationships/hyperlink" Target="http://transparencia.comitan.gob.mx/ART85/XXVII/DESARROLLO_URBANO/06026.pdf" TargetMode="External"/><Relationship Id="rId1721" Type="http://schemas.openxmlformats.org/officeDocument/2006/relationships/hyperlink" Target="http://transparencia.comitan.gob.mx/ART85/XXVII/DESARROLLO_URBANO/OF.XXVII1_2021-2024.pdf" TargetMode="External"/><Relationship Id="rId13" Type="http://schemas.openxmlformats.org/officeDocument/2006/relationships/hyperlink" Target="http://transparencia.comitan.gob.mx/ART85/XXVII/DESARROLLO_URBANO/06127.pdf" TargetMode="External"/><Relationship Id="rId3479" Type="http://schemas.openxmlformats.org/officeDocument/2006/relationships/hyperlink" Target="http://transparencia.comitan.gob.mx/ART85/XXVII/DESARROLLO_URBANO/A002440.pdf" TargetMode="External"/><Relationship Id="rId3686" Type="http://schemas.openxmlformats.org/officeDocument/2006/relationships/hyperlink" Target="http://transparencia.comitan.gob.mx/ART85/XXVII/DESARROLLO_URBANO/OF.XXVII1_2021-2024.pdf" TargetMode="External"/><Relationship Id="rId2288" Type="http://schemas.openxmlformats.org/officeDocument/2006/relationships/hyperlink" Target="http://transparencia.comitan.gob.mx/ART85/XXVII/DESARROLLO_URBANO/OF.XXVII1_2021-2024.pdf" TargetMode="External"/><Relationship Id="rId2495" Type="http://schemas.openxmlformats.org/officeDocument/2006/relationships/hyperlink" Target="http://transparencia.comitan.gob.mx/ART85/XXVII/DESARROLLO_URBANO/06565.pdf" TargetMode="External"/><Relationship Id="rId3339" Type="http://schemas.openxmlformats.org/officeDocument/2006/relationships/hyperlink" Target="http://transparencia.comitan.gob.mx/ART85/XXVII/DESARROLLO_URBANO/OF.XXVII1_2021-2024.pdf" TargetMode="External"/><Relationship Id="rId3893" Type="http://schemas.openxmlformats.org/officeDocument/2006/relationships/hyperlink" Target="http://transparencia.comitan.gob.mx/ART85/XXVII/DESARROLLO_URBANO/OF.XXVII1_2021-2024.pdf" TargetMode="External"/><Relationship Id="rId467" Type="http://schemas.openxmlformats.org/officeDocument/2006/relationships/hyperlink" Target="http://transparencia.comitan.gob.mx/ART85/XXVII/DESARROLLO_URBANO/S003491.pdf" TargetMode="External"/><Relationship Id="rId1097" Type="http://schemas.openxmlformats.org/officeDocument/2006/relationships/hyperlink" Target="http://transparencia.comitan.gob.mx/ART85/XXVII/DESARROLLO_URBANO/05847.pdf" TargetMode="External"/><Relationship Id="rId2148" Type="http://schemas.openxmlformats.org/officeDocument/2006/relationships/hyperlink" Target="http://transparencia.comitan.gob.mx/ART85/XXVII/DESARROLLO_URBANO/OF.XXVII1_2021-2024.pdf" TargetMode="External"/><Relationship Id="rId3546" Type="http://schemas.openxmlformats.org/officeDocument/2006/relationships/hyperlink" Target="http://transparencia.comitan.gob.mx/ART85/XXVII/DESARROLLO_URBANO/OF.XXVII1_2021-2024.pdf" TargetMode="External"/><Relationship Id="rId3753" Type="http://schemas.openxmlformats.org/officeDocument/2006/relationships/hyperlink" Target="http://transparencia.comitan.gob.mx/ART85/XXVII/DESARROLLO_URBANO/06624.pdf" TargetMode="External"/><Relationship Id="rId674" Type="http://schemas.openxmlformats.org/officeDocument/2006/relationships/hyperlink" Target="http://transparencia.comitan.gob.mx/ART85/XXVII/DESARROLLO_URBANO/S004547.pdf" TargetMode="External"/><Relationship Id="rId881" Type="http://schemas.openxmlformats.org/officeDocument/2006/relationships/hyperlink" Target="http://transparencia.comitan.gob.mx/ART85/XXVII/DESARROLLO_URBANO/C000896.pdf" TargetMode="External"/><Relationship Id="rId2355" Type="http://schemas.openxmlformats.org/officeDocument/2006/relationships/hyperlink" Target="http://transparencia.comitan.gob.mx/ART85/XXVII/DESARROLLO_URBANO/OFICIO_XXVII_2022.pdf" TargetMode="External"/><Relationship Id="rId2562" Type="http://schemas.openxmlformats.org/officeDocument/2006/relationships/hyperlink" Target="http://transparencia.comitan.gob.mx/ART85/XXVII/DESARROLLO_URBANO/OFICIO_XXVII_2022.pdf" TargetMode="External"/><Relationship Id="rId3406" Type="http://schemas.openxmlformats.org/officeDocument/2006/relationships/hyperlink" Target="http://transparencia.comitan.gob.mx/ART85/XXVII/DESARROLLO_URBANO/06769.pdf" TargetMode="External"/><Relationship Id="rId3613" Type="http://schemas.openxmlformats.org/officeDocument/2006/relationships/hyperlink" Target="http://transparencia.comitan.gob.mx/ART85/XXVII/DESARROLLO_URBANO/06606.pdf" TargetMode="External"/><Relationship Id="rId3820" Type="http://schemas.openxmlformats.org/officeDocument/2006/relationships/hyperlink" Target="http://transparencia.comitan.gob.mx/ART85/XXVII/DESARROLLO_URBANO/05889.pdf" TargetMode="External"/><Relationship Id="rId327" Type="http://schemas.openxmlformats.org/officeDocument/2006/relationships/hyperlink" Target="http://transparencia.comitan.gob.mx/ART85/XXVII/DESARROLLO_URBANO/A002296.pdf" TargetMode="External"/><Relationship Id="rId534" Type="http://schemas.openxmlformats.org/officeDocument/2006/relationships/hyperlink" Target="http://transparencia.comitan.gob.mx/ART85/XXVII/DESARROLLO_URBANO/S004293.pdf" TargetMode="External"/><Relationship Id="rId741" Type="http://schemas.openxmlformats.org/officeDocument/2006/relationships/hyperlink" Target="http://transparencia.comitan.gob.mx/ART85/XXVII/DESARROLLO_URBANO/S004530.pdf" TargetMode="External"/><Relationship Id="rId1164" Type="http://schemas.openxmlformats.org/officeDocument/2006/relationships/hyperlink" Target="http://transparencia.comitan.gob.mx/ART85/XXVII/DESARROLLO_URBANO/06286.pdf" TargetMode="External"/><Relationship Id="rId1371" Type="http://schemas.openxmlformats.org/officeDocument/2006/relationships/hyperlink" Target="http://transparencia.comitan.gob.mx/ART85/XXVII/DESARROLLO_URBANO/06285.pdf" TargetMode="External"/><Relationship Id="rId2008" Type="http://schemas.openxmlformats.org/officeDocument/2006/relationships/hyperlink" Target="http://transparencia.comitan.gob.mx/ART85/XXVII/DESARROLLO_URBANO/OF.XXVII1_2021-2024.pdf" TargetMode="External"/><Relationship Id="rId2215" Type="http://schemas.openxmlformats.org/officeDocument/2006/relationships/hyperlink" Target="http://transparencia.comitan.gob.mx/ART85/XXVII/DESARROLLO_URBANO/06046.pdf" TargetMode="External"/><Relationship Id="rId2422" Type="http://schemas.openxmlformats.org/officeDocument/2006/relationships/hyperlink" Target="http://transparencia.comitan.gob.mx/ART85/XXVII/DESARROLLO_URBANO/US0673.pdf" TargetMode="External"/><Relationship Id="rId601" Type="http://schemas.openxmlformats.org/officeDocument/2006/relationships/hyperlink" Target="http://transparencia.comitan.gob.mx/ART85/XXVII/DESARROLLO_URBANO/S004220.pdf" TargetMode="External"/><Relationship Id="rId1024" Type="http://schemas.openxmlformats.org/officeDocument/2006/relationships/hyperlink" Target="http://transparencia.comitan.gob.mx/ART85/XXVII/DESARROLLO_URBANO/05875.pdf" TargetMode="External"/><Relationship Id="rId1231" Type="http://schemas.openxmlformats.org/officeDocument/2006/relationships/hyperlink" Target="http://transparencia.comitan.gob.mx/ART85/XXVII/DESARROLLO_URBANO/06589.pdf" TargetMode="External"/><Relationship Id="rId3196" Type="http://schemas.openxmlformats.org/officeDocument/2006/relationships/hyperlink" Target="http://transparencia.comitan.gob.mx/ART85/XXVII/DESARROLLO_URBANO/OF.XXVII1_2021-2024.pdf" TargetMode="External"/><Relationship Id="rId3056" Type="http://schemas.openxmlformats.org/officeDocument/2006/relationships/hyperlink" Target="http://transparencia.comitan.gob.mx/ART85/XXVII/DESARROLLO_URBANO/S004178.pdf" TargetMode="External"/><Relationship Id="rId3263" Type="http://schemas.openxmlformats.org/officeDocument/2006/relationships/hyperlink" Target="http://transparencia.comitan.gob.mx/ART85/XXVII/DESARROLLO_URBANO/05901.pdf" TargetMode="External"/><Relationship Id="rId3470" Type="http://schemas.openxmlformats.org/officeDocument/2006/relationships/hyperlink" Target="http://transparencia.comitan.gob.mx/ART85/XXVII/DESARROLLO_URBANO/08710.pdf" TargetMode="External"/><Relationship Id="rId184" Type="http://schemas.openxmlformats.org/officeDocument/2006/relationships/hyperlink" Target="http://transparencia.comitan.gob.mx/ART85/XXVII/DESARROLLO_URBANO/06218.pdf" TargetMode="External"/><Relationship Id="rId391" Type="http://schemas.openxmlformats.org/officeDocument/2006/relationships/hyperlink" Target="http://transparencia.comitan.gob.mx/ART85/XXVII/DESARROLLO_URBANO/A003041.pdf" TargetMode="External"/><Relationship Id="rId1908" Type="http://schemas.openxmlformats.org/officeDocument/2006/relationships/hyperlink" Target="http://transparencia.comitan.gob.mx/ART85/XXVII/DESARROLLO_URBANO/OF.XXVII1_2021-2024.pdf" TargetMode="External"/><Relationship Id="rId2072" Type="http://schemas.openxmlformats.org/officeDocument/2006/relationships/hyperlink" Target="http://transparencia.comitan.gob.mx/ART85/XXVII/DESARROLLO_URBANO/OF.XXVII1_2021-2024.pdf" TargetMode="External"/><Relationship Id="rId3123" Type="http://schemas.openxmlformats.org/officeDocument/2006/relationships/hyperlink" Target="http://transparencia.comitan.gob.mx/ART85/XXVII/DESARROLLO_URBANO/S004395.pdf" TargetMode="External"/><Relationship Id="rId251" Type="http://schemas.openxmlformats.org/officeDocument/2006/relationships/hyperlink" Target="http://transparencia.comitan.gob.mx/ART85/XXVII/DESARROLLO_URBANO/OF.XXVII1_2021-2024.pdf" TargetMode="External"/><Relationship Id="rId3330" Type="http://schemas.openxmlformats.org/officeDocument/2006/relationships/hyperlink" Target="http://transparencia.comitan.gob.mx/ART85/XXVII/DESARROLLO_URBANO/OF.XXVII1_2021-2024.pdf" TargetMode="External"/><Relationship Id="rId2889" Type="http://schemas.openxmlformats.org/officeDocument/2006/relationships/hyperlink" Target="http://transparencia.comitan.gob.mx/ART85/XXVII/DESARROLLO_URBANO/OF.XXVII1_2021-2024.pdf" TargetMode="External"/><Relationship Id="rId111" Type="http://schemas.openxmlformats.org/officeDocument/2006/relationships/hyperlink" Target="http://transparencia.comitan.gob.mx/ART85/XXVII/DESARROLLO_URBANO/06154.pdf" TargetMode="External"/><Relationship Id="rId1698" Type="http://schemas.openxmlformats.org/officeDocument/2006/relationships/hyperlink" Target="http://transparencia.comitan.gob.mx/ART85/XXVII/DESARROLLO_URBANO/OF.XXVII1_2021-2024.pdf" TargetMode="External"/><Relationship Id="rId2749" Type="http://schemas.openxmlformats.org/officeDocument/2006/relationships/hyperlink" Target="http://transparencia.comitan.gob.mx/ART85/XXVII/DESARROLLO_URBANO/OF.XXVII1_2021-2024.pdf" TargetMode="External"/><Relationship Id="rId2956" Type="http://schemas.openxmlformats.org/officeDocument/2006/relationships/hyperlink" Target="http://transparencia.comitan.gob.mx/ART85/XXVII/DESARROLLO_URBANO/S004021.pdf" TargetMode="External"/><Relationship Id="rId928" Type="http://schemas.openxmlformats.org/officeDocument/2006/relationships/hyperlink" Target="http://transparencia.comitan.gob.mx/ART85/XXVII/DESARROLLO_URBANO/06074.pdf" TargetMode="External"/><Relationship Id="rId1558" Type="http://schemas.openxmlformats.org/officeDocument/2006/relationships/hyperlink" Target="http://transparencia.comitan.gob.mx/ART85/XXVII/DESARROLLO_URBANO/OF.XXVII1_2021-2024.pdf" TargetMode="External"/><Relationship Id="rId1765" Type="http://schemas.openxmlformats.org/officeDocument/2006/relationships/hyperlink" Target="http://transparencia.comitan.gob.mx/ART85/XXVII/DESARROLLO_URBANO/OF.XXVII1_2021-2024.pdf" TargetMode="External"/><Relationship Id="rId2609" Type="http://schemas.openxmlformats.org/officeDocument/2006/relationships/hyperlink" Target="http://transparencia.comitan.gob.mx/ART85/XXVII/DESARROLLO_URBANO/OF.XXVII1_2021-2024.pdf" TargetMode="External"/><Relationship Id="rId57" Type="http://schemas.openxmlformats.org/officeDocument/2006/relationships/hyperlink" Target="http://transparencia.comitan.gob.mx/ART85/XXVII/DESARROLLO_URBANO/06246.pdf" TargetMode="External"/><Relationship Id="rId1418" Type="http://schemas.openxmlformats.org/officeDocument/2006/relationships/hyperlink" Target="http://transparencia.comitan.gob.mx/ART85/XXVII/DESARROLLO_URBANO/05969.pdf" TargetMode="External"/><Relationship Id="rId1972" Type="http://schemas.openxmlformats.org/officeDocument/2006/relationships/hyperlink" Target="http://transparencia.comitan.gob.mx/ART85/XXVII/DESARROLLO_URBANO/OF.XXVII1_2021-2024.pdf" TargetMode="External"/><Relationship Id="rId2816" Type="http://schemas.openxmlformats.org/officeDocument/2006/relationships/hyperlink" Target="http://transparencia.comitan.gob.mx/ART85/XXVII/DESARROLLO_URBANO/OF.XXVII1_2021-2024.pdf" TargetMode="External"/><Relationship Id="rId1625" Type="http://schemas.openxmlformats.org/officeDocument/2006/relationships/hyperlink" Target="http://transparencia.comitan.gob.mx/ART85/XXVII/DESARROLLO_URBANO/OF.XXVII1_2021-2024.pdf" TargetMode="External"/><Relationship Id="rId1832" Type="http://schemas.openxmlformats.org/officeDocument/2006/relationships/hyperlink" Target="http://transparencia.comitan.gob.mx/ART85/XXVII/DESARROLLO_URBANO/OF.XXVII1_2021-2024.pdf" TargetMode="External"/><Relationship Id="rId3797" Type="http://schemas.openxmlformats.org/officeDocument/2006/relationships/hyperlink" Target="http://transparencia.comitan.gob.mx/ART85/XXVII/DESARROLLO_URBANO/OF.XXVII1_2021-2024.pdf" TargetMode="External"/><Relationship Id="rId2399" Type="http://schemas.openxmlformats.org/officeDocument/2006/relationships/hyperlink" Target="http://transparencia.comitan.gob.mx/ART85/XXVII/DESARROLLO_URBANO/OF.XXVII1_2021-2024.pdf" TargetMode="External"/><Relationship Id="rId3657" Type="http://schemas.openxmlformats.org/officeDocument/2006/relationships/hyperlink" Target="http://transparencia.comitan.gob.mx/ART85/XXVII/DESARROLLO_URBANO/OF.XXVII1_2021-2024.pdf" TargetMode="External"/><Relationship Id="rId3864" Type="http://schemas.openxmlformats.org/officeDocument/2006/relationships/hyperlink" Target="http://transparencia.comitan.gob.mx/ART85/XXVII/DESARROLLO_URBANO/OF.XXVII1_2021-2024.pdf" TargetMode="External"/><Relationship Id="rId578" Type="http://schemas.openxmlformats.org/officeDocument/2006/relationships/hyperlink" Target="http://transparencia.comitan.gob.mx/ART85/XXVII/DESARROLLO_URBANO/S004170.pdf" TargetMode="External"/><Relationship Id="rId785" Type="http://schemas.openxmlformats.org/officeDocument/2006/relationships/hyperlink" Target="http://transparencia.comitan.gob.mx/ART85/XXVII/DESARROLLO_URBANO/S003252.pdf" TargetMode="External"/><Relationship Id="rId992" Type="http://schemas.openxmlformats.org/officeDocument/2006/relationships/hyperlink" Target="http://transparencia.comitan.gob.mx/ART85/XXVII/DESARROLLO_URBANO/05963.pdf" TargetMode="External"/><Relationship Id="rId2259" Type="http://schemas.openxmlformats.org/officeDocument/2006/relationships/hyperlink" Target="http://transparencia.comitan.gob.mx/ART85/XXVII/DESARROLLO_URBANO/OFICIO_XXVII_2022.pdf" TargetMode="External"/><Relationship Id="rId2466" Type="http://schemas.openxmlformats.org/officeDocument/2006/relationships/hyperlink" Target="http://transparencia.comitan.gob.mx/ART85/XXVII/DESARROLLO_URBANO/06194.pdf" TargetMode="External"/><Relationship Id="rId2673" Type="http://schemas.openxmlformats.org/officeDocument/2006/relationships/hyperlink" Target="http://transparencia.comitan.gob.mx/ART85/XXVII/DESARROLLO_URBANO/OF.XXVII1_2021-2024.pdf" TargetMode="External"/><Relationship Id="rId2880" Type="http://schemas.openxmlformats.org/officeDocument/2006/relationships/hyperlink" Target="http://transparencia.comitan.gob.mx/ART85/XXVII/DESARROLLO_URBANO/OF.XXVII1_2021-2024.pdf" TargetMode="External"/><Relationship Id="rId3517" Type="http://schemas.openxmlformats.org/officeDocument/2006/relationships/hyperlink" Target="http://transparencia.comitan.gob.mx/ART85/XXVII/DESARROLLO_URBANO/OF.XXVII1_2021-2024.pdf" TargetMode="External"/><Relationship Id="rId3724" Type="http://schemas.openxmlformats.org/officeDocument/2006/relationships/hyperlink" Target="http://transparencia.comitan.gob.mx/ART85/XXVII/DESARROLLO_URBANO/A003110.pdf" TargetMode="External"/><Relationship Id="rId3931" Type="http://schemas.openxmlformats.org/officeDocument/2006/relationships/hyperlink" Target="http://transparencia.comitan.gob.mx/ART85/XXVII/DESARROLLO_URBANO/0585.pdf" TargetMode="External"/><Relationship Id="rId438" Type="http://schemas.openxmlformats.org/officeDocument/2006/relationships/hyperlink" Target="http://transparencia.comitan.gob.mx/ART85/XXVII/DESARROLLO_URBANO/S004111.pdf" TargetMode="External"/><Relationship Id="rId645" Type="http://schemas.openxmlformats.org/officeDocument/2006/relationships/hyperlink" Target="http://transparencia.comitan.gob.mx/ART85/XXVII/DESARROLLO_URBANO/S004241.pdf" TargetMode="External"/><Relationship Id="rId852" Type="http://schemas.openxmlformats.org/officeDocument/2006/relationships/hyperlink" Target="http://transparencia.comitan.gob.mx/ART85/XXVII/DESARROLLO_URBANO/S004592.pdf" TargetMode="External"/><Relationship Id="rId1068" Type="http://schemas.openxmlformats.org/officeDocument/2006/relationships/hyperlink" Target="http://transparencia.comitan.gob.mx/ART85/XXVII/DESARROLLO_URBANO/05849.pdf" TargetMode="External"/><Relationship Id="rId1275" Type="http://schemas.openxmlformats.org/officeDocument/2006/relationships/hyperlink" Target="http://transparencia.comitan.gob.mx/ART85/XXVII/DESARROLLO_URBANO/06383.pdf" TargetMode="External"/><Relationship Id="rId1482" Type="http://schemas.openxmlformats.org/officeDocument/2006/relationships/hyperlink" Target="http://transparencia.comitan.gob.mx/ART85/XXVII/DESARROLLO_URBANO/06085.pdf" TargetMode="External"/><Relationship Id="rId2119" Type="http://schemas.openxmlformats.org/officeDocument/2006/relationships/hyperlink" Target="http://transparencia.comitan.gob.mx/ART85/XXVII/DESARROLLO_URBANO/OF.XXVII1_2021-2024.pdf" TargetMode="External"/><Relationship Id="rId2326" Type="http://schemas.openxmlformats.org/officeDocument/2006/relationships/hyperlink" Target="http://transparencia.comitan.gob.mx/ART85/XXVII/DESARROLLO_URBANO/PA000181.pdf" TargetMode="External"/><Relationship Id="rId2533" Type="http://schemas.openxmlformats.org/officeDocument/2006/relationships/hyperlink" Target="http://transparencia.comitan.gob.mx/ART85/XXVII/DESARROLLO_URBANO/OFICIO_XXVII_2022.pdf" TargetMode="External"/><Relationship Id="rId2740" Type="http://schemas.openxmlformats.org/officeDocument/2006/relationships/hyperlink" Target="http://transparencia.comitan.gob.mx/ART85/XXVII/DESARROLLO_URBANO/OF.XXVII1_2021-2024.pdf" TargetMode="External"/><Relationship Id="rId505" Type="http://schemas.openxmlformats.org/officeDocument/2006/relationships/hyperlink" Target="http://transparencia.comitan.gob.mx/ART85/XXVII/DESARROLLO_URBANO/S004113.pdf" TargetMode="External"/><Relationship Id="rId712" Type="http://schemas.openxmlformats.org/officeDocument/2006/relationships/hyperlink" Target="http://transparencia.comitan.gob.mx/ART85/XXVII/DESARROLLO_URBANO/S004538.pdf" TargetMode="External"/><Relationship Id="rId1135" Type="http://schemas.openxmlformats.org/officeDocument/2006/relationships/hyperlink" Target="http://transparencia.comitan.gob.mx/ART85/XXVII/DESARROLLO_URBANO/06037.pdf" TargetMode="External"/><Relationship Id="rId1342" Type="http://schemas.openxmlformats.org/officeDocument/2006/relationships/hyperlink" Target="http://transparencia.comitan.gob.mx/ART85/XXVII/DESARROLLO_URBANO/06392.pdf" TargetMode="External"/><Relationship Id="rId1202" Type="http://schemas.openxmlformats.org/officeDocument/2006/relationships/hyperlink" Target="http://transparencia.comitan.gob.mx/ART85/XXVII/DESARROLLO_URBANO/06371.pdf" TargetMode="External"/><Relationship Id="rId2600" Type="http://schemas.openxmlformats.org/officeDocument/2006/relationships/hyperlink" Target="http://transparencia.comitan.gob.mx/ART85/XXVII/DESARROLLO_URBANO/OF.XXVII1_2021-2024.pdf" TargetMode="External"/><Relationship Id="rId3167" Type="http://schemas.openxmlformats.org/officeDocument/2006/relationships/hyperlink" Target="http://transparencia.comitan.gob.mx/ART85/XXVII/DESARROLLO_URBANO/06476.pdf" TargetMode="External"/><Relationship Id="rId295" Type="http://schemas.openxmlformats.org/officeDocument/2006/relationships/hyperlink" Target="http://transparencia.comitan.gob.mx/ART85/XXVII/DESARROLLO_URBANO/A002595.pdf" TargetMode="External"/><Relationship Id="rId3374" Type="http://schemas.openxmlformats.org/officeDocument/2006/relationships/hyperlink" Target="http://transparencia.comitan.gob.mx/ART85/XXVII/DESARROLLO_URBANO/OF.XXVII1_2021-2024.pdf" TargetMode="External"/><Relationship Id="rId3581" Type="http://schemas.openxmlformats.org/officeDocument/2006/relationships/hyperlink" Target="http://transparencia.comitan.gob.mx/ART85/XXVII/DESARROLLO_URBANO/OF.XXVII1_2021-2024.pdf" TargetMode="External"/><Relationship Id="rId2183" Type="http://schemas.openxmlformats.org/officeDocument/2006/relationships/hyperlink" Target="http://transparencia.comitan.gob.mx/ART85/XXVII/DESARROLLO_URBANO/R000359.pdf" TargetMode="External"/><Relationship Id="rId2390" Type="http://schemas.openxmlformats.org/officeDocument/2006/relationships/hyperlink" Target="http://transparencia.comitan.gob.mx/ART85/XXVII/DESARROLLO_URBANO/OF.XXVII1_2021-2024.pdf" TargetMode="External"/><Relationship Id="rId3027" Type="http://schemas.openxmlformats.org/officeDocument/2006/relationships/hyperlink" Target="http://transparencia.comitan.gob.mx/ART85/XXVII/DESARROLLO_URBANO/A003019.pdf" TargetMode="External"/><Relationship Id="rId3234" Type="http://schemas.openxmlformats.org/officeDocument/2006/relationships/hyperlink" Target="http://transparencia.comitan.gob.mx/ART85/XXVII/DESARROLLO_URBANO/OFICIO_XXVII_2022.pdf" TargetMode="External"/><Relationship Id="rId3441" Type="http://schemas.openxmlformats.org/officeDocument/2006/relationships/hyperlink" Target="http://transparencia.comitan.gob.mx/ART85/XXVII/DESARROLLO_URBANO/06773,06774.pdf" TargetMode="External"/><Relationship Id="rId155" Type="http://schemas.openxmlformats.org/officeDocument/2006/relationships/hyperlink" Target="http://transparencia.comitan.gob.mx/ART85/XXVII/DESARROLLO_URBANO/06277.pdf" TargetMode="External"/><Relationship Id="rId362" Type="http://schemas.openxmlformats.org/officeDocument/2006/relationships/hyperlink" Target="http://transparencia.comitan.gob.mx/ART85/XXVII/DESARROLLO_URBANO/A002578.pdf" TargetMode="External"/><Relationship Id="rId2043" Type="http://schemas.openxmlformats.org/officeDocument/2006/relationships/hyperlink" Target="http://transparencia.comitan.gob.mx/ART85/XXVII/DESARROLLO_URBANO/OF.XXVII1_2021-2024.pdf" TargetMode="External"/><Relationship Id="rId2250" Type="http://schemas.openxmlformats.org/officeDocument/2006/relationships/hyperlink" Target="http://transparencia.comitan.gob.mx/ART85/XXVII/DESARROLLO_URBANO/OFICIO_XXVII_2022.pdf" TargetMode="External"/><Relationship Id="rId3301" Type="http://schemas.openxmlformats.org/officeDocument/2006/relationships/hyperlink" Target="http://transparencia.comitan.gob.mx/ART85/XXVII/DESARROLLO_URBANO/C000920.pdf" TargetMode="External"/><Relationship Id="rId222" Type="http://schemas.openxmlformats.org/officeDocument/2006/relationships/hyperlink" Target="http://transparencia.comitan.gob.mx/ART85/XXVII/DESARROLLO_URBANO/OFICIO_XXVII_2022.pdf" TargetMode="External"/><Relationship Id="rId2110" Type="http://schemas.openxmlformats.org/officeDocument/2006/relationships/hyperlink" Target="http://transparencia.comitan.gob.mx/ART85/XXVII/DESARROLLO_URBANO/OF.XXVII1_2021-2024.pdf" TargetMode="External"/><Relationship Id="rId1669" Type="http://schemas.openxmlformats.org/officeDocument/2006/relationships/hyperlink" Target="http://transparencia.comitan.gob.mx/ART85/XXVII/DESARROLLO_URBANO/OF.XXVII1_2021-2024.pdf" TargetMode="External"/><Relationship Id="rId1876" Type="http://schemas.openxmlformats.org/officeDocument/2006/relationships/hyperlink" Target="http://transparencia.comitan.gob.mx/ART85/XXVII/DESARROLLO_URBANO/OF.XXVII1_2021-2024.pdf" TargetMode="External"/><Relationship Id="rId2927" Type="http://schemas.openxmlformats.org/officeDocument/2006/relationships/hyperlink" Target="http://transparencia.comitan.gob.mx/ART85/XXVII/DESARROLLO_URBANO/A002569.pdf" TargetMode="External"/><Relationship Id="rId3091" Type="http://schemas.openxmlformats.org/officeDocument/2006/relationships/hyperlink" Target="http://transparencia.comitan.gob.mx/ART85/XXVII/DESARROLLO_URBANO/US0634.pdf" TargetMode="External"/><Relationship Id="rId1529" Type="http://schemas.openxmlformats.org/officeDocument/2006/relationships/hyperlink" Target="http://transparencia.comitan.gob.mx/ART85/XXVII/DESARROLLO_URBANO/OF.XXVII1_2021-2024.pdf" TargetMode="External"/><Relationship Id="rId1736" Type="http://schemas.openxmlformats.org/officeDocument/2006/relationships/hyperlink" Target="http://transparencia.comitan.gob.mx/ART85/XXVII/DESARROLLO_URBANO/OF.XXVII1_2021-2024.pdf" TargetMode="External"/><Relationship Id="rId1943" Type="http://schemas.openxmlformats.org/officeDocument/2006/relationships/hyperlink" Target="http://transparencia.comitan.gob.mx/ART85/XXVII/DESARROLLO_URBANO/OF.XXVII1_2021-2024.pdf" TargetMode="External"/><Relationship Id="rId28" Type="http://schemas.openxmlformats.org/officeDocument/2006/relationships/hyperlink" Target="http://transparencia.comitan.gob.mx/ART85/XXVII/DESARROLLO_URBANO/05961.pdf" TargetMode="External"/><Relationship Id="rId1803" Type="http://schemas.openxmlformats.org/officeDocument/2006/relationships/hyperlink" Target="http://transparencia.comitan.gob.mx/ART85/XXVII/DESARROLLO_URBANO/OF.XXVII1_2021-2024.pdf" TargetMode="External"/><Relationship Id="rId3768" Type="http://schemas.openxmlformats.org/officeDocument/2006/relationships/hyperlink" Target="http://transparencia.comitan.gob.mx/ART85/XXVII/DESARROLLO_URBANO/06628.pdf" TargetMode="External"/><Relationship Id="rId689" Type="http://schemas.openxmlformats.org/officeDocument/2006/relationships/hyperlink" Target="http://transparencia.comitan.gob.mx/ART85/XXVII/DESARROLLO_URBANO/S004312.pdf" TargetMode="External"/><Relationship Id="rId896" Type="http://schemas.openxmlformats.org/officeDocument/2006/relationships/hyperlink" Target="http://transparencia.comitan.gob.mx/ART85/XXVII/DESARROLLO_URBANO/05985.pdf" TargetMode="External"/><Relationship Id="rId2577" Type="http://schemas.openxmlformats.org/officeDocument/2006/relationships/hyperlink" Target="http://transparencia.comitan.gob.mx/ART85/XXVII/DESARROLLO_URBANO/OF.XXVII1_2021-2024.pdf" TargetMode="External"/><Relationship Id="rId2784" Type="http://schemas.openxmlformats.org/officeDocument/2006/relationships/hyperlink" Target="http://transparencia.comitan.gob.mx/ART85/XXVII/DESARROLLO_URBANO/06031.pdf" TargetMode="External"/><Relationship Id="rId3628" Type="http://schemas.openxmlformats.org/officeDocument/2006/relationships/hyperlink" Target="http://transparencia.comitan.gob.mx/ART85/XXVII/DESARROLLO_URBANO/06610.pdf" TargetMode="External"/><Relationship Id="rId549" Type="http://schemas.openxmlformats.org/officeDocument/2006/relationships/hyperlink" Target="http://transparencia.comitan.gob.mx/ART85/XXVII/DESARROLLO_URBANO/S004330.pdf" TargetMode="External"/><Relationship Id="rId756" Type="http://schemas.openxmlformats.org/officeDocument/2006/relationships/hyperlink" Target="http://transparencia.comitan.gob.mx/ART85/XXVII/DESARROLLO_URBANO/S004131.pdf" TargetMode="External"/><Relationship Id="rId1179" Type="http://schemas.openxmlformats.org/officeDocument/2006/relationships/hyperlink" Target="http://transparencia.comitan.gob.mx/ART85/XXVII/DESARROLLO_URBANO/06552.pdf" TargetMode="External"/><Relationship Id="rId1386" Type="http://schemas.openxmlformats.org/officeDocument/2006/relationships/hyperlink" Target="http://transparencia.comitan.gob.mx/ART85/XXVII/DESARROLLO_URBANO/06585.pdf" TargetMode="External"/><Relationship Id="rId1593" Type="http://schemas.openxmlformats.org/officeDocument/2006/relationships/hyperlink" Target="http://transparencia.comitan.gob.mx/ART85/XXVII/DESARROLLO_URBANO/OF.XXVII1_2021-2024.pdf" TargetMode="External"/><Relationship Id="rId2437" Type="http://schemas.openxmlformats.org/officeDocument/2006/relationships/hyperlink" Target="http://transparencia.comitan.gob.mx/ART85/XXVII/DESARROLLO_URBANO/US0702.pdf" TargetMode="External"/><Relationship Id="rId2991" Type="http://schemas.openxmlformats.org/officeDocument/2006/relationships/hyperlink" Target="http://transparencia.comitan.gob.mx/ART85/XXVII/DESARROLLO_URBANO/S003473.pdf" TargetMode="External"/><Relationship Id="rId3835" Type="http://schemas.openxmlformats.org/officeDocument/2006/relationships/hyperlink" Target="http://transparencia.comitan.gob.mx/ART85/XXVII/DESARROLLO_URBANO/R000343.pdf" TargetMode="External"/><Relationship Id="rId409" Type="http://schemas.openxmlformats.org/officeDocument/2006/relationships/hyperlink" Target="http://transparencia.comitan.gob.mx/ART85/XXVII/DESARROLLO_URBANO/A003043.pdf" TargetMode="External"/><Relationship Id="rId963" Type="http://schemas.openxmlformats.org/officeDocument/2006/relationships/hyperlink" Target="http://transparencia.comitan.gob.mx/ART85/XXVII/DESARROLLO_URBANO/05972.pdf" TargetMode="External"/><Relationship Id="rId1039" Type="http://schemas.openxmlformats.org/officeDocument/2006/relationships/hyperlink" Target="http://transparencia.comitan.gob.mx/ART85/XXVII/DESARROLLO_URBANO/05871.pdf" TargetMode="External"/><Relationship Id="rId1246" Type="http://schemas.openxmlformats.org/officeDocument/2006/relationships/hyperlink" Target="http://transparencia.comitan.gob.mx/ART85/XXVII/DESARROLLO_URBANO/06471.pdf" TargetMode="External"/><Relationship Id="rId2644" Type="http://schemas.openxmlformats.org/officeDocument/2006/relationships/hyperlink" Target="http://transparencia.comitan.gob.mx/ART85/XXVII/DESARROLLO_URBANO/OF.XXVII1_2021-2024.pdf" TargetMode="External"/><Relationship Id="rId2851" Type="http://schemas.openxmlformats.org/officeDocument/2006/relationships/hyperlink" Target="http://transparencia.comitan.gob.mx/ART85/XXVII/DESARROLLO_URBANO/OF.XXVII1_2021-2024.pdf" TargetMode="External"/><Relationship Id="rId3902" Type="http://schemas.openxmlformats.org/officeDocument/2006/relationships/hyperlink" Target="http://transparencia.comitan.gob.mx/ART85/XXVII/DESARROLLO_URBANO/OFICIO_XXVII_2022.pdf" TargetMode="External"/><Relationship Id="rId92" Type="http://schemas.openxmlformats.org/officeDocument/2006/relationships/hyperlink" Target="http://transparencia.comitan.gob.mx/ART85/XXVII/DESARROLLO_URBANO/06227.pdf" TargetMode="External"/><Relationship Id="rId616" Type="http://schemas.openxmlformats.org/officeDocument/2006/relationships/hyperlink" Target="http://transparencia.comitan.gob.mx/ART85/XXVII/DESARROLLO_URBANO/S004391.pdf" TargetMode="External"/><Relationship Id="rId823" Type="http://schemas.openxmlformats.org/officeDocument/2006/relationships/hyperlink" Target="http://transparencia.comitan.gob.mx/ART85/XXVII/DESARROLLO_URBANO/S004672.pdf" TargetMode="External"/><Relationship Id="rId1453" Type="http://schemas.openxmlformats.org/officeDocument/2006/relationships/hyperlink" Target="http://transparencia.comitan.gob.mx/ART85/XXVII/DESARROLLO_URBANO/06500.pdf" TargetMode="External"/><Relationship Id="rId1660" Type="http://schemas.openxmlformats.org/officeDocument/2006/relationships/hyperlink" Target="http://transparencia.comitan.gob.mx/ART85/XXVII/DESARROLLO_URBANO/OF.XXVII1_2021-2024.pdf" TargetMode="External"/><Relationship Id="rId2504" Type="http://schemas.openxmlformats.org/officeDocument/2006/relationships/hyperlink" Target="http://transparencia.comitan.gob.mx/ART85/XXVII/DESARROLLO_URBANO/05974.pdf" TargetMode="External"/><Relationship Id="rId2711" Type="http://schemas.openxmlformats.org/officeDocument/2006/relationships/hyperlink" Target="http://transparencia.comitan.gob.mx/ART85/XXVII/DESARROLLO_URBANO/OF.XXVII1_2021-2024.pdf" TargetMode="External"/><Relationship Id="rId1106" Type="http://schemas.openxmlformats.org/officeDocument/2006/relationships/hyperlink" Target="http://transparencia.comitan.gob.mx/ART85/XXVII/DESARROLLO_URBANO/06364.pdf" TargetMode="External"/><Relationship Id="rId1313" Type="http://schemas.openxmlformats.org/officeDocument/2006/relationships/hyperlink" Target="http://transparencia.comitan.gob.mx/ART85/XXVII/DESARROLLO_URBANO/06473.pdf" TargetMode="External"/><Relationship Id="rId1520" Type="http://schemas.openxmlformats.org/officeDocument/2006/relationships/hyperlink" Target="http://transparencia.comitan.gob.mx/ART85/XXVII/DESARROLLO_URBANO/OFICIO_XXVII_2022.pdf" TargetMode="External"/><Relationship Id="rId3278" Type="http://schemas.openxmlformats.org/officeDocument/2006/relationships/hyperlink" Target="http://transparencia.comitan.gob.mx/ART85/XXVII/DESARROLLO_URBANO/OF.XXVII1_2021-2024.pdf" TargetMode="External"/><Relationship Id="rId3485" Type="http://schemas.openxmlformats.org/officeDocument/2006/relationships/hyperlink" Target="http://transparencia.comitan.gob.mx/ART85/XXVII/DESARROLLO_URBANO/OFICIO_XXVII_2022.pdf" TargetMode="External"/><Relationship Id="rId3692" Type="http://schemas.openxmlformats.org/officeDocument/2006/relationships/hyperlink" Target="http://transparencia.comitan.gob.mx/ART85/XXVII/DESARROLLO_URBANO/OF.XXVII1_2021-2024.pdf" TargetMode="External"/><Relationship Id="rId199" Type="http://schemas.openxmlformats.org/officeDocument/2006/relationships/hyperlink" Target="http://transparencia.comitan.gob.mx/ART85/XXVII/DESARROLLO_URBANO/06499.pdf" TargetMode="External"/><Relationship Id="rId2087" Type="http://schemas.openxmlformats.org/officeDocument/2006/relationships/hyperlink" Target="http://transparencia.comitan.gob.mx/ART85/XXVII/DESARROLLO_URBANO/OF.XXVII1_2021-2024.pdf" TargetMode="External"/><Relationship Id="rId2294" Type="http://schemas.openxmlformats.org/officeDocument/2006/relationships/hyperlink" Target="http://transparencia.comitan.gob.mx/ART85/XXVII/DESARROLLO_URBANO/OF.XXVII1_2021-2024.pdf" TargetMode="External"/><Relationship Id="rId3138" Type="http://schemas.openxmlformats.org/officeDocument/2006/relationships/hyperlink" Target="http://transparencia.comitan.gob.mx/ART85/XXVII/DESARROLLO_URBANO/06310.pdf" TargetMode="External"/><Relationship Id="rId3345" Type="http://schemas.openxmlformats.org/officeDocument/2006/relationships/hyperlink" Target="http://transparencia.comitan.gob.mx/ART85/XXVII/DESARROLLO_URBANO/OF.XXVII1_2021-2024.pdf" TargetMode="External"/><Relationship Id="rId3552" Type="http://schemas.openxmlformats.org/officeDocument/2006/relationships/hyperlink" Target="http://transparencia.comitan.gob.mx/ART85/XXVII/DESARROLLO_URBANO/OF.XXVII1_2021-2024.pdf" TargetMode="External"/><Relationship Id="rId266" Type="http://schemas.openxmlformats.org/officeDocument/2006/relationships/hyperlink" Target="http://transparencia.comitan.gob.mx/ART85/XXVII/DESARROLLO_URBANO/A006367.pdf" TargetMode="External"/><Relationship Id="rId473" Type="http://schemas.openxmlformats.org/officeDocument/2006/relationships/hyperlink" Target="http://transparencia.comitan.gob.mx/ART85/XXVII/DESARROLLO_URBANO/S003348.pdf" TargetMode="External"/><Relationship Id="rId680" Type="http://schemas.openxmlformats.org/officeDocument/2006/relationships/hyperlink" Target="http://transparencia.comitan.gob.mx/ART85/XXVII/DESARROLLO_URBANO/S004522.pdf" TargetMode="External"/><Relationship Id="rId2154" Type="http://schemas.openxmlformats.org/officeDocument/2006/relationships/hyperlink" Target="http://transparencia.comitan.gob.mx/ART85/XXVII/DESARROLLO_URBANO/OF.XXVII1_2021-2024.pdf" TargetMode="External"/><Relationship Id="rId2361" Type="http://schemas.openxmlformats.org/officeDocument/2006/relationships/hyperlink" Target="http://transparencia.comitan.gob.mx/ART85/XXVII/DESARROLLO_URBANO/OFICIO_XXVII_2022.pdf" TargetMode="External"/><Relationship Id="rId3205" Type="http://schemas.openxmlformats.org/officeDocument/2006/relationships/hyperlink" Target="http://transparencia.comitan.gob.mx/ART85/XXVII/DESARROLLO_URBANO/P0002.pdf" TargetMode="External"/><Relationship Id="rId3412" Type="http://schemas.openxmlformats.org/officeDocument/2006/relationships/hyperlink" Target="http://transparencia.comitan.gob.mx/ART85/XXVII/DESARROLLO_URBANO/06648.pdf" TargetMode="External"/><Relationship Id="rId126" Type="http://schemas.openxmlformats.org/officeDocument/2006/relationships/hyperlink" Target="http://transparencia.comitan.gob.mx/ART85/XXVII/DESARROLLO_URBANO/05982.pdf" TargetMode="External"/><Relationship Id="rId333" Type="http://schemas.openxmlformats.org/officeDocument/2006/relationships/hyperlink" Target="http://transparencia.comitan.gob.mx/ART85/XXVII/DESARROLLO_URBANO/A002285.pdf" TargetMode="External"/><Relationship Id="rId540" Type="http://schemas.openxmlformats.org/officeDocument/2006/relationships/hyperlink" Target="http://transparencia.comitan.gob.mx/ART85/XXVII/DESARROLLO_URBANO/S004364.pdf" TargetMode="External"/><Relationship Id="rId1170" Type="http://schemas.openxmlformats.org/officeDocument/2006/relationships/hyperlink" Target="http://transparencia.comitan.gob.mx/ART85/XXVII/DESARROLLO_URBANO/06457.pdf" TargetMode="External"/><Relationship Id="rId2014" Type="http://schemas.openxmlformats.org/officeDocument/2006/relationships/hyperlink" Target="http://transparencia.comitan.gob.mx/ART85/XXVII/DESARROLLO_URBANO/OF.XXVII1_2021-2024.pdf" TargetMode="External"/><Relationship Id="rId2221" Type="http://schemas.openxmlformats.org/officeDocument/2006/relationships/hyperlink" Target="http://transparencia.comitan.gob.mx/ART85/XXVII/DESARROLLO_URBANO/06026.pdf" TargetMode="External"/><Relationship Id="rId1030" Type="http://schemas.openxmlformats.org/officeDocument/2006/relationships/hyperlink" Target="http://transparencia.comitan.gob.mx/ART85/XXVII/DESARROLLO_URBANO/06164.pdf" TargetMode="External"/><Relationship Id="rId400" Type="http://schemas.openxmlformats.org/officeDocument/2006/relationships/hyperlink" Target="http://transparencia.comitan.gob.mx/ART85/XXVII/DESARROLLO_URBANO/A003038.pdf" TargetMode="External"/><Relationship Id="rId1987" Type="http://schemas.openxmlformats.org/officeDocument/2006/relationships/hyperlink" Target="http://transparencia.comitan.gob.mx/ART85/XXVII/DESARROLLO_URBANO/OF.XXVII1_2021-2024.pdf" TargetMode="External"/><Relationship Id="rId1847" Type="http://schemas.openxmlformats.org/officeDocument/2006/relationships/hyperlink" Target="http://transparencia.comitan.gob.mx/ART85/XXVII/DESARROLLO_URBANO/OF.XXVII1_2021-2024.pdf" TargetMode="External"/><Relationship Id="rId1707" Type="http://schemas.openxmlformats.org/officeDocument/2006/relationships/hyperlink" Target="http://transparencia.comitan.gob.mx/ART85/XXVII/DESARROLLO_URBANO/OF.XXVII1_2021-2024.pdf" TargetMode="External"/><Relationship Id="rId3062" Type="http://schemas.openxmlformats.org/officeDocument/2006/relationships/hyperlink" Target="http://transparencia.comitan.gob.mx/ART85/XXVII/DESARROLLO_URBANO/S004186.pdf" TargetMode="External"/><Relationship Id="rId190" Type="http://schemas.openxmlformats.org/officeDocument/2006/relationships/hyperlink" Target="http://transparencia.comitan.gob.mx/ART85/XXVII/DESARROLLO_URBANO/05779.pdf" TargetMode="External"/><Relationship Id="rId1914" Type="http://schemas.openxmlformats.org/officeDocument/2006/relationships/hyperlink" Target="http://transparencia.comitan.gob.mx/ART85/XXVII/DESARROLLO_URBANO/OF.XXVII1_2021-2024.pdf" TargetMode="External"/><Relationship Id="rId3879" Type="http://schemas.openxmlformats.org/officeDocument/2006/relationships/hyperlink" Target="http://transparencia.comitan.gob.mx/ART85/XXVII/DESARROLLO_URBANO/OF.XXVII1_2021-2024.pdf" TargetMode="External"/><Relationship Id="rId2688" Type="http://schemas.openxmlformats.org/officeDocument/2006/relationships/hyperlink" Target="http://transparencia.comitan.gob.mx/ART85/XXVII/DESARROLLO_URBANO/OF.XXVII1_2021-2024.pdf" TargetMode="External"/><Relationship Id="rId2895" Type="http://schemas.openxmlformats.org/officeDocument/2006/relationships/hyperlink" Target="http://transparencia.comitan.gob.mx/ART85/XXVII/DESARROLLO_URBANO/S004116.pdf" TargetMode="External"/><Relationship Id="rId3739" Type="http://schemas.openxmlformats.org/officeDocument/2006/relationships/hyperlink" Target="http://transparencia.comitan.gob.mx/ART85/XXVII/DESARROLLO_URBANO/A003112.pdf" TargetMode="External"/><Relationship Id="rId3946" Type="http://schemas.openxmlformats.org/officeDocument/2006/relationships/hyperlink" Target="http://transparencia.comitan.gob.mx/ART85/XXVII/DESARROLLO_URBANO/01945.pdf" TargetMode="External"/><Relationship Id="rId867" Type="http://schemas.openxmlformats.org/officeDocument/2006/relationships/hyperlink" Target="http://transparencia.comitan.gob.mx/ART85/XXVII/DESARROLLO_URBANO/C000941.pdf" TargetMode="External"/><Relationship Id="rId1497" Type="http://schemas.openxmlformats.org/officeDocument/2006/relationships/hyperlink" Target="http://transparencia.comitan.gob.mx/ART85/XXVII/DESARROLLO_URBANO/06411.pdf" TargetMode="External"/><Relationship Id="rId2548" Type="http://schemas.openxmlformats.org/officeDocument/2006/relationships/hyperlink" Target="http://transparencia.comitan.gob.mx/ART85/XXVII/DESARROLLO_URBANO/OFICIO_XXVII_2022.pdf" TargetMode="External"/><Relationship Id="rId2755" Type="http://schemas.openxmlformats.org/officeDocument/2006/relationships/hyperlink" Target="http://transparencia.comitan.gob.mx/ART85/XXVII/DESARROLLO_URBANO/07960.pdf" TargetMode="External"/><Relationship Id="rId2962" Type="http://schemas.openxmlformats.org/officeDocument/2006/relationships/hyperlink" Target="http://transparencia.comitan.gob.mx/ART85/XXVII/DESARROLLO_URBANO/S003926.pdf" TargetMode="External"/><Relationship Id="rId3806" Type="http://schemas.openxmlformats.org/officeDocument/2006/relationships/hyperlink" Target="http://transparencia.comitan.gob.mx/ART85/XXVII/DESARROLLO_URBANO/OF.XXVII1_2021-2024.pdf" TargetMode="External"/><Relationship Id="rId727" Type="http://schemas.openxmlformats.org/officeDocument/2006/relationships/hyperlink" Target="http://transparencia.comitan.gob.mx/ART85/XXVII/DESARROLLO_URBANO/S004539.pdf" TargetMode="External"/><Relationship Id="rId934" Type="http://schemas.openxmlformats.org/officeDocument/2006/relationships/hyperlink" Target="http://transparencia.comitan.gob.mx/ART85/XXVII/DESARROLLO_URBANO/05925.pdf" TargetMode="External"/><Relationship Id="rId1357" Type="http://schemas.openxmlformats.org/officeDocument/2006/relationships/hyperlink" Target="http://transparencia.comitan.gob.mx/ART85/XXVII/DESARROLLO_URBANO/06421.pdf" TargetMode="External"/><Relationship Id="rId1564" Type="http://schemas.openxmlformats.org/officeDocument/2006/relationships/hyperlink" Target="http://transparencia.comitan.gob.mx/ART85/XXVII/DESARROLLO_URBANO/OF.XXVII1_2021-2024.pdf" TargetMode="External"/><Relationship Id="rId1771" Type="http://schemas.openxmlformats.org/officeDocument/2006/relationships/hyperlink" Target="http://transparencia.comitan.gob.mx/ART85/XXVII/DESARROLLO_URBANO/OF.XXVII1_2021-2024.pdf" TargetMode="External"/><Relationship Id="rId2408" Type="http://schemas.openxmlformats.org/officeDocument/2006/relationships/hyperlink" Target="http://transparencia.comitan.gob.mx/ART85/XXVII/DESARROLLO_URBANO/US0704.pdf" TargetMode="External"/><Relationship Id="rId2615" Type="http://schemas.openxmlformats.org/officeDocument/2006/relationships/hyperlink" Target="http://transparencia.comitan.gob.mx/ART85/XXVII/DESARROLLO_URBANO/OF.XXVII1_2021-2024.pdf" TargetMode="External"/><Relationship Id="rId2822" Type="http://schemas.openxmlformats.org/officeDocument/2006/relationships/hyperlink" Target="http://transparencia.comitan.gob.mx/ART85/XXVII/DESARROLLO_URBANO/OF.XXVII1_2021-2024.pdf" TargetMode="External"/><Relationship Id="rId63" Type="http://schemas.openxmlformats.org/officeDocument/2006/relationships/hyperlink" Target="http://transparencia.comitan.gob.mx/ART85/XXVII/DESARROLLO_URBANO/06510.pdf" TargetMode="External"/><Relationship Id="rId1217" Type="http://schemas.openxmlformats.org/officeDocument/2006/relationships/hyperlink" Target="http://transparencia.comitan.gob.mx/ART85/XXVII/DESARROLLO_URBANO/06422.pdf" TargetMode="External"/><Relationship Id="rId1424" Type="http://schemas.openxmlformats.org/officeDocument/2006/relationships/hyperlink" Target="http://transparencia.comitan.gob.mx/ART85/XXVII/DESARROLLO_URBANO/06051.pdf" TargetMode="External"/><Relationship Id="rId1631" Type="http://schemas.openxmlformats.org/officeDocument/2006/relationships/hyperlink" Target="http://transparencia.comitan.gob.mx/ART85/XXVII/DESARROLLO_URBANO/OF.XXVII1_2021-2024.pdf" TargetMode="External"/><Relationship Id="rId3389" Type="http://schemas.openxmlformats.org/officeDocument/2006/relationships/hyperlink" Target="http://transparencia.comitan.gob.mx/ART85/XXVII/DESARROLLO_URBANO/OF.XXVII1_2021-2024.pdf" TargetMode="External"/><Relationship Id="rId3596" Type="http://schemas.openxmlformats.org/officeDocument/2006/relationships/hyperlink" Target="http://transparencia.comitan.gob.mx/ART85/XXVII/DESARROLLO_URBANO/OF.XXVII1_2021-2024.pdf" TargetMode="External"/><Relationship Id="rId2198" Type="http://schemas.openxmlformats.org/officeDocument/2006/relationships/hyperlink" Target="http://transparencia.comitan.gob.mx/ART85/XXVII/DESARROLLO_URBANO/06436.pdf" TargetMode="External"/><Relationship Id="rId3249" Type="http://schemas.openxmlformats.org/officeDocument/2006/relationships/hyperlink" Target="http://transparencia.comitan.gob.mx/ART85/XXVII/DESARROLLO_URBANO/OF.XXVII1_2021-2024.pdf" TargetMode="External"/><Relationship Id="rId3456" Type="http://schemas.openxmlformats.org/officeDocument/2006/relationships/hyperlink" Target="http://transparencia.comitan.gob.mx/ART85/XXVII/DESARROLLO_URBANO/OF.XXVII1_2021-2024.pdf" TargetMode="External"/><Relationship Id="rId377" Type="http://schemas.openxmlformats.org/officeDocument/2006/relationships/hyperlink" Target="http://transparencia.comitan.gob.mx/ART85/XXVII/DESARROLLO_URBANO/A003077.pdf" TargetMode="External"/><Relationship Id="rId584" Type="http://schemas.openxmlformats.org/officeDocument/2006/relationships/hyperlink" Target="http://transparencia.comitan.gob.mx/ART85/XXVII/DESARROLLO_URBANO/S004189.pdf" TargetMode="External"/><Relationship Id="rId2058" Type="http://schemas.openxmlformats.org/officeDocument/2006/relationships/hyperlink" Target="http://transparencia.comitan.gob.mx/ART85/XXVII/DESARROLLO_URBANO/OF.XXVII1_2021-2024.pdf" TargetMode="External"/><Relationship Id="rId2265" Type="http://schemas.openxmlformats.org/officeDocument/2006/relationships/hyperlink" Target="http://transparencia.comitan.gob.mx/ART85/XXVII/DESARROLLO_URBANO/OF.XXVII1_2021-2024.pdf" TargetMode="External"/><Relationship Id="rId3109" Type="http://schemas.openxmlformats.org/officeDocument/2006/relationships/hyperlink" Target="http://transparencia.comitan.gob.mx/ART85/XXVII/DESARROLLO_URBANO/06355.pdf" TargetMode="External"/><Relationship Id="rId3663" Type="http://schemas.openxmlformats.org/officeDocument/2006/relationships/hyperlink" Target="http://transparencia.comitan.gob.mx/ART85/XXVII/DESARROLLO_URBANO/06591.pdf" TargetMode="External"/><Relationship Id="rId3870" Type="http://schemas.openxmlformats.org/officeDocument/2006/relationships/hyperlink" Target="http://transparencia.comitan.gob.mx/ART85/XXVII/DESARROLLO_URBANO/P0023.pdf" TargetMode="External"/><Relationship Id="rId237" Type="http://schemas.openxmlformats.org/officeDocument/2006/relationships/hyperlink" Target="http://transparencia.comitan.gob.mx/ART85/XXVII/DESARROLLO_URBANO/OF.XXVII1_2021-2024.pdf" TargetMode="External"/><Relationship Id="rId791" Type="http://schemas.openxmlformats.org/officeDocument/2006/relationships/hyperlink" Target="http://transparencia.comitan.gob.mx/ART85/XXVII/DESARROLLO_URBANO/S004695.pdf" TargetMode="External"/><Relationship Id="rId1074" Type="http://schemas.openxmlformats.org/officeDocument/2006/relationships/hyperlink" Target="http://transparencia.comitan.gob.mx/ART85/XXVII/DESARROLLO_URBANO/05622.pdf" TargetMode="External"/><Relationship Id="rId2472" Type="http://schemas.openxmlformats.org/officeDocument/2006/relationships/hyperlink" Target="http://transparencia.comitan.gob.mx/ART85/XXVII/DESARROLLO_URBANO/06784.pdf" TargetMode="External"/><Relationship Id="rId3316" Type="http://schemas.openxmlformats.org/officeDocument/2006/relationships/hyperlink" Target="http://transparencia.comitan.gob.mx/ART85/XXVII/DESARROLLO_URBANO/C000901.pdf" TargetMode="External"/><Relationship Id="rId3523" Type="http://schemas.openxmlformats.org/officeDocument/2006/relationships/hyperlink" Target="http://transparencia.comitan.gob.mx/ART85/XXVII/DESARROLLO_URBANO/OF.XXVII1_2021-2024.pdf" TargetMode="External"/><Relationship Id="rId3730" Type="http://schemas.openxmlformats.org/officeDocument/2006/relationships/hyperlink" Target="http://transparencia.comitan.gob.mx/ART85/XXVII/DESARROLLO_URBANO/OFICIO_XXVII_2022.pdf" TargetMode="External"/><Relationship Id="rId444" Type="http://schemas.openxmlformats.org/officeDocument/2006/relationships/hyperlink" Target="http://transparencia.comitan.gob.mx/ART85/XXVII/DESARROLLO_URBANO/S004143.pdf" TargetMode="External"/><Relationship Id="rId651" Type="http://schemas.openxmlformats.org/officeDocument/2006/relationships/hyperlink" Target="http://transparencia.comitan.gob.mx/ART85/XXVII/DESARROLLO_URBANO/S004248.pdf" TargetMode="External"/><Relationship Id="rId1281" Type="http://schemas.openxmlformats.org/officeDocument/2006/relationships/hyperlink" Target="http://transparencia.comitan.gob.mx/ART85/XXVII/DESARROLLO_URBANO/06075.pdf" TargetMode="External"/><Relationship Id="rId2125" Type="http://schemas.openxmlformats.org/officeDocument/2006/relationships/hyperlink" Target="http://transparencia.comitan.gob.mx/ART85/XXVII/DESARROLLO_URBANO/OF.XXVII1_2021-2024.pdf" TargetMode="External"/><Relationship Id="rId2332" Type="http://schemas.openxmlformats.org/officeDocument/2006/relationships/hyperlink" Target="http://transparencia.comitan.gob.mx/ART85/XXVII/DESARROLLO_URBANO/PA000186.pdf" TargetMode="External"/><Relationship Id="rId304" Type="http://schemas.openxmlformats.org/officeDocument/2006/relationships/hyperlink" Target="http://transparencia.comitan.gob.mx/ART85/XXVII/DESARROLLO_URBANO/A003046.pdf" TargetMode="External"/><Relationship Id="rId511" Type="http://schemas.openxmlformats.org/officeDocument/2006/relationships/hyperlink" Target="http://transparencia.comitan.gob.mx/ART85/XXVII/DESARROLLO_URBANO/S004351.pdf" TargetMode="External"/><Relationship Id="rId1141" Type="http://schemas.openxmlformats.org/officeDocument/2006/relationships/hyperlink" Target="http://transparencia.comitan.gob.mx/ART85/XXVII/DESARROLLO_URBANO/05929.pdf" TargetMode="External"/><Relationship Id="rId1001" Type="http://schemas.openxmlformats.org/officeDocument/2006/relationships/hyperlink" Target="http://transparencia.comitan.gob.mx/ART85/XXVII/DESARROLLO_URBANO/05873.pdf" TargetMode="External"/><Relationship Id="rId1958" Type="http://schemas.openxmlformats.org/officeDocument/2006/relationships/hyperlink" Target="http://transparencia.comitan.gob.mx/ART85/XXVII/DESARROLLO_URBANO/OF.XXVII1_2021-2024.pdf" TargetMode="External"/><Relationship Id="rId3173" Type="http://schemas.openxmlformats.org/officeDocument/2006/relationships/hyperlink" Target="http://transparencia.comitan.gob.mx/ART85/XXVII/DESARROLLO_URBANO/S004507.pdf" TargetMode="External"/><Relationship Id="rId3380" Type="http://schemas.openxmlformats.org/officeDocument/2006/relationships/hyperlink" Target="http://transparencia.comitan.gob.mx/ART85/XXVII/DESARROLLO_URBANO/OF.XXVII1_2021-2024.pdf" TargetMode="External"/><Relationship Id="rId1818" Type="http://schemas.openxmlformats.org/officeDocument/2006/relationships/hyperlink" Target="http://transparencia.comitan.gob.mx/ART85/XXVII/DESARROLLO_URBANO/OF.XXVII1_2021-2024.pdf" TargetMode="External"/><Relationship Id="rId3033" Type="http://schemas.openxmlformats.org/officeDocument/2006/relationships/hyperlink" Target="http://transparencia.comitan.gob.mx/ART85/XXVII/DESARROLLO_URBANO/S004060.pdf" TargetMode="External"/><Relationship Id="rId3240" Type="http://schemas.openxmlformats.org/officeDocument/2006/relationships/hyperlink" Target="http://transparencia.comitan.gob.mx/ART85/XXVII/DESARROLLO_URBANO/A002277.pdf" TargetMode="External"/><Relationship Id="rId161" Type="http://schemas.openxmlformats.org/officeDocument/2006/relationships/hyperlink" Target="http://transparencia.comitan.gob.mx/ART85/XXVII/DESARROLLO_URBANO/06461.pdf" TargetMode="External"/><Relationship Id="rId2799" Type="http://schemas.openxmlformats.org/officeDocument/2006/relationships/hyperlink" Target="http://transparencia.comitan.gob.mx/ART85/XXVII/DESARROLLO_URBANO/OFICIO_XXVII_2022.pdf" TargetMode="External"/><Relationship Id="rId3100" Type="http://schemas.openxmlformats.org/officeDocument/2006/relationships/hyperlink" Target="http://transparencia.comitan.gob.mx/ART85/XXVII/DESARROLLO_URBANO/A003059.pdf" TargetMode="External"/><Relationship Id="rId978" Type="http://schemas.openxmlformats.org/officeDocument/2006/relationships/hyperlink" Target="http://transparencia.comitan.gob.mx/ART85/XXVII/DESARROLLO_URBANO/06221.pdf" TargetMode="External"/><Relationship Id="rId2659" Type="http://schemas.openxmlformats.org/officeDocument/2006/relationships/hyperlink" Target="http://transparencia.comitan.gob.mx/ART85/XXVII/DESARROLLO_URBANO/OF.XXVII1_2021-2024.pdf" TargetMode="External"/><Relationship Id="rId2866" Type="http://schemas.openxmlformats.org/officeDocument/2006/relationships/hyperlink" Target="http://transparencia.comitan.gob.mx/ART85/XXVII/DESARROLLO_URBANO/OFICIO_XXVII_2022.pdf" TargetMode="External"/><Relationship Id="rId3917" Type="http://schemas.openxmlformats.org/officeDocument/2006/relationships/hyperlink" Target="http://transparencia.comitan.gob.mx/ART85/XXVII/DESARROLLO_URBANO/OFICIO_XXVII_2022.pdf" TargetMode="External"/><Relationship Id="rId838" Type="http://schemas.openxmlformats.org/officeDocument/2006/relationships/hyperlink" Target="http://transparencia.comitan.gob.mx/ART85/XXVII/DESARROLLO_URBANO/S004578.pdf" TargetMode="External"/><Relationship Id="rId1468" Type="http://schemas.openxmlformats.org/officeDocument/2006/relationships/hyperlink" Target="http://transparencia.comitan.gob.mx/ART85/XXVII/DESARROLLO_URBANO/06313.pdf" TargetMode="External"/><Relationship Id="rId1675" Type="http://schemas.openxmlformats.org/officeDocument/2006/relationships/hyperlink" Target="http://transparencia.comitan.gob.mx/ART85/XXVII/DESARROLLO_URBANO/OF.XXVII1_2021-2024.pdf" TargetMode="External"/><Relationship Id="rId1882" Type="http://schemas.openxmlformats.org/officeDocument/2006/relationships/hyperlink" Target="http://transparencia.comitan.gob.mx/ART85/XXVII/DESARROLLO_URBANO/OF.XXVII1_2021-2024.pdf" TargetMode="External"/><Relationship Id="rId2519" Type="http://schemas.openxmlformats.org/officeDocument/2006/relationships/hyperlink" Target="http://transparencia.comitan.gob.mx/ART85/XXVII/DESARROLLO_URBANO/OFICIO_XXVII_2022.pdf" TargetMode="External"/><Relationship Id="rId2726" Type="http://schemas.openxmlformats.org/officeDocument/2006/relationships/hyperlink" Target="http://transparencia.comitan.gob.mx/ART85/XXVII/DESARROLLO_URBANO/05987.pdf" TargetMode="External"/><Relationship Id="rId1328" Type="http://schemas.openxmlformats.org/officeDocument/2006/relationships/hyperlink" Target="http://transparencia.comitan.gob.mx/ART85/XXVII/DESARROLLO_URBANO/06189.pdf" TargetMode="External"/><Relationship Id="rId1535" Type="http://schemas.openxmlformats.org/officeDocument/2006/relationships/hyperlink" Target="http://transparencia.comitan.gob.mx/ART85/XXVII/DESARROLLO_URBANO/OF.XXVII1_2021-2024.pdf" TargetMode="External"/><Relationship Id="rId2933" Type="http://schemas.openxmlformats.org/officeDocument/2006/relationships/hyperlink" Target="http://transparencia.comitan.gob.mx/ART85/XXVII/DESARROLLO_URBANO/S004157.pdf" TargetMode="External"/><Relationship Id="rId905" Type="http://schemas.openxmlformats.org/officeDocument/2006/relationships/hyperlink" Target="http://transparencia.comitan.gob.mx/ART85/XXVII/DESARROLLO_URBANO/06195.pdf" TargetMode="External"/><Relationship Id="rId1742" Type="http://schemas.openxmlformats.org/officeDocument/2006/relationships/hyperlink" Target="http://transparencia.comitan.gob.mx/ART85/XXVII/DESARROLLO_URBANO/OF.XXVII1_2021-2024.pdf" TargetMode="External"/><Relationship Id="rId34" Type="http://schemas.openxmlformats.org/officeDocument/2006/relationships/hyperlink" Target="http://transparencia.comitan.gob.mx/ART85/XXVII/DESARROLLO_URBANO/06391.pdf" TargetMode="External"/><Relationship Id="rId1602" Type="http://schemas.openxmlformats.org/officeDocument/2006/relationships/hyperlink" Target="http://transparencia.comitan.gob.mx/ART85/XXVII/DESARROLLO_URBANO/OF.XXVII1_2021-2024.pdf" TargetMode="External"/><Relationship Id="rId3567" Type="http://schemas.openxmlformats.org/officeDocument/2006/relationships/hyperlink" Target="http://transparencia.comitan.gob.mx/ART85/XXVII/DESARROLLO_URBANO/OF.XXVII1_2021-2024.pdf" TargetMode="External"/><Relationship Id="rId3774" Type="http://schemas.openxmlformats.org/officeDocument/2006/relationships/hyperlink" Target="http://transparencia.comitan.gob.mx/ART85/XXVII/DESARROLLO_URBANO/A003119.pdf" TargetMode="External"/><Relationship Id="rId488" Type="http://schemas.openxmlformats.org/officeDocument/2006/relationships/hyperlink" Target="http://transparencia.comitan.gob.mx/ART85/XXVII/DESARROLLO_URBANO/S004040.pdf" TargetMode="External"/><Relationship Id="rId695" Type="http://schemas.openxmlformats.org/officeDocument/2006/relationships/hyperlink" Target="http://transparencia.comitan.gob.mx/ART85/XXVII/DESARROLLO_URBANO/S004423.pdf" TargetMode="External"/><Relationship Id="rId2169" Type="http://schemas.openxmlformats.org/officeDocument/2006/relationships/hyperlink" Target="http://transparencia.comitan.gob.mx/ART85/XXVII/DESARROLLO_URBANO/R000376.pdf" TargetMode="External"/><Relationship Id="rId2376" Type="http://schemas.openxmlformats.org/officeDocument/2006/relationships/hyperlink" Target="http://transparencia.comitan.gob.mx/ART85/XXVII/DESARROLLO_URBANO/OF.XXVII1_2021-2024.pdf" TargetMode="External"/><Relationship Id="rId2583" Type="http://schemas.openxmlformats.org/officeDocument/2006/relationships/hyperlink" Target="http://transparencia.comitan.gob.mx/ART85/XXVII/DESARROLLO_URBANO/OF.XXVII1_2021-2024.pdf" TargetMode="External"/><Relationship Id="rId2790" Type="http://schemas.openxmlformats.org/officeDocument/2006/relationships/hyperlink" Target="http://transparencia.comitan.gob.mx/ART85/XXVII/DESARROLLO_URBANO/OFICIO_XXVII_2022.pdf" TargetMode="External"/><Relationship Id="rId3427" Type="http://schemas.openxmlformats.org/officeDocument/2006/relationships/hyperlink" Target="http://transparencia.comitan.gob.mx/ART85/XXVII/DESARROLLO_URBANO/OF.XXVII1_2021-2024.pdf" TargetMode="External"/><Relationship Id="rId3634" Type="http://schemas.openxmlformats.org/officeDocument/2006/relationships/hyperlink" Target="http://transparencia.comitan.gob.mx/ART85/XXVII/DESARROLLO_URBANO/A003141.pdf" TargetMode="External"/><Relationship Id="rId3841" Type="http://schemas.openxmlformats.org/officeDocument/2006/relationships/hyperlink" Target="http://transparencia.comitan.gob.mx/ART85/XXVII/DESARROLLO_URBANO/OFICIO_XXVII_2022.pdf" TargetMode="External"/><Relationship Id="rId348" Type="http://schemas.openxmlformats.org/officeDocument/2006/relationships/hyperlink" Target="http://transparencia.comitan.gob.mx/ART85/XXVII/DESARROLLO_URBANO/A002264.pdf" TargetMode="External"/><Relationship Id="rId555" Type="http://schemas.openxmlformats.org/officeDocument/2006/relationships/hyperlink" Target="http://transparencia.comitan.gob.mx/ART85/XXVII/DESARROLLO_URBANO/S004074.pdf" TargetMode="External"/><Relationship Id="rId762" Type="http://schemas.openxmlformats.org/officeDocument/2006/relationships/hyperlink" Target="http://transparencia.comitan.gob.mx/ART85/XXVII/DESARROLLO_URBANO/S004345.pdf" TargetMode="External"/><Relationship Id="rId1185" Type="http://schemas.openxmlformats.org/officeDocument/2006/relationships/hyperlink" Target="http://transparencia.comitan.gob.mx/ART85/XXVII/DESARROLLO_URBANO/06297.pdf" TargetMode="External"/><Relationship Id="rId1392" Type="http://schemas.openxmlformats.org/officeDocument/2006/relationships/hyperlink" Target="http://transparencia.comitan.gob.mx/ART85/XXVII/DESARROLLO_URBANO/06635.pdf" TargetMode="External"/><Relationship Id="rId2029" Type="http://schemas.openxmlformats.org/officeDocument/2006/relationships/hyperlink" Target="http://transparencia.comitan.gob.mx/ART85/XXVII/DESARROLLO_URBANO/OF.XXVII1_2021-2024.pdf" TargetMode="External"/><Relationship Id="rId2236" Type="http://schemas.openxmlformats.org/officeDocument/2006/relationships/hyperlink" Target="http://transparencia.comitan.gob.mx/ART85/XXVII/DESARROLLO_URBANO/OFICIO_XXVII_2022.pdf" TargetMode="External"/><Relationship Id="rId2443" Type="http://schemas.openxmlformats.org/officeDocument/2006/relationships/hyperlink" Target="http://transparencia.comitan.gob.mx/ART85/XXVII/DESARROLLO_URBANO/US0620.pdf" TargetMode="External"/><Relationship Id="rId2650" Type="http://schemas.openxmlformats.org/officeDocument/2006/relationships/hyperlink" Target="http://transparencia.comitan.gob.mx/ART85/XXVII/DESARROLLO_URBANO/OF.XXVII1_2021-2024.pdf" TargetMode="External"/><Relationship Id="rId3701" Type="http://schemas.openxmlformats.org/officeDocument/2006/relationships/hyperlink" Target="http://transparencia.comitan.gob.mx/ART85/XXVII/DESARROLLO_URBANO/OF.XXVII1_2021-2024.pdf" TargetMode="External"/><Relationship Id="rId208" Type="http://schemas.openxmlformats.org/officeDocument/2006/relationships/hyperlink" Target="http://transparencia.comitan.gob.mx/ART85/XXVII/DESARROLLO_URBANO/06346.pdf" TargetMode="External"/><Relationship Id="rId415" Type="http://schemas.openxmlformats.org/officeDocument/2006/relationships/hyperlink" Target="http://transparencia.comitan.gob.mx/ART85/XXVII/DESARROLLO_URBANO/A002525.pdf" TargetMode="External"/><Relationship Id="rId622" Type="http://schemas.openxmlformats.org/officeDocument/2006/relationships/hyperlink" Target="http://transparencia.comitan.gob.mx/ART85/XXVII/DESARROLLO_URBANO/S004390.pdf" TargetMode="External"/><Relationship Id="rId1045" Type="http://schemas.openxmlformats.org/officeDocument/2006/relationships/hyperlink" Target="http://transparencia.comitan.gob.mx/ART85/XXVII/DESARROLLO_URBANO/05882.pdf" TargetMode="External"/><Relationship Id="rId1252" Type="http://schemas.openxmlformats.org/officeDocument/2006/relationships/hyperlink" Target="http://transparencia.comitan.gob.mx/ART85/XXVII/DESARROLLO_URBANO/06446.pdf" TargetMode="External"/><Relationship Id="rId2303" Type="http://schemas.openxmlformats.org/officeDocument/2006/relationships/hyperlink" Target="http://transparencia.comitan.gob.mx/ART85/XXVII/DESARROLLO_URBANO/OF.XXVII1_2021-2024.pdf" TargetMode="External"/><Relationship Id="rId2510" Type="http://schemas.openxmlformats.org/officeDocument/2006/relationships/hyperlink" Target="http://transparencia.comitan.gob.mx/ART85/XXVII/DESARROLLO_URBANO/OFICIO_XXVII_2022.pdf" TargetMode="External"/><Relationship Id="rId1112" Type="http://schemas.openxmlformats.org/officeDocument/2006/relationships/hyperlink" Target="http://transparencia.comitan.gob.mx/ART85/XXVII/DESARROLLO_URBANO/05807.pdf" TargetMode="External"/><Relationship Id="rId3077" Type="http://schemas.openxmlformats.org/officeDocument/2006/relationships/hyperlink" Target="http://transparencia.comitan.gob.mx/ART85/XXVII/DESARROLLO_URBANO/S004199.pdf" TargetMode="External"/><Relationship Id="rId3284" Type="http://schemas.openxmlformats.org/officeDocument/2006/relationships/hyperlink" Target="http://transparencia.comitan.gob.mx/ART85/XXVII/DESARROLLO_URBANO/C000925.pdf" TargetMode="External"/><Relationship Id="rId1929" Type="http://schemas.openxmlformats.org/officeDocument/2006/relationships/hyperlink" Target="http://transparencia.comitan.gob.mx/ART85/XXVII/DESARROLLO_URBANO/OF.XXVII1_2021-2024.pdf" TargetMode="External"/><Relationship Id="rId2093" Type="http://schemas.openxmlformats.org/officeDocument/2006/relationships/hyperlink" Target="http://transparencia.comitan.gob.mx/ART85/XXVII/DESARROLLO_URBANO/OF.XXVII1_2021-2024.pdf" TargetMode="External"/><Relationship Id="rId3491" Type="http://schemas.openxmlformats.org/officeDocument/2006/relationships/hyperlink" Target="http://transparencia.comitan.gob.mx/ART85/XXVII/DESARROLLO_URBANO/06779.pdf" TargetMode="External"/><Relationship Id="rId3144" Type="http://schemas.openxmlformats.org/officeDocument/2006/relationships/hyperlink" Target="http://transparencia.comitan.gob.mx/ART85/XXVII/DESARROLLO_URBANO/A002293.pdf" TargetMode="External"/><Relationship Id="rId3351" Type="http://schemas.openxmlformats.org/officeDocument/2006/relationships/hyperlink" Target="http://transparencia.comitan.gob.mx/ART85/XXVII/DESARROLLO_URBANO/A002435.pdf" TargetMode="External"/><Relationship Id="rId272" Type="http://schemas.openxmlformats.org/officeDocument/2006/relationships/hyperlink" Target="http://transparencia.comitan.gob.mx/ART85/XXVII/DESARROLLO_URBANO/A002348.pdf" TargetMode="External"/><Relationship Id="rId2160" Type="http://schemas.openxmlformats.org/officeDocument/2006/relationships/hyperlink" Target="http://transparencia.comitan.gob.mx/ART85/XXVII/DESARROLLO_URBANO/OF.XXVII1_2021-2024.pdf" TargetMode="External"/><Relationship Id="rId3004" Type="http://schemas.openxmlformats.org/officeDocument/2006/relationships/hyperlink" Target="http://transparencia.comitan.gob.mx/ART85/XXVII/DESARROLLO_URBANO/A002590.pdf" TargetMode="External"/><Relationship Id="rId3211" Type="http://schemas.openxmlformats.org/officeDocument/2006/relationships/hyperlink" Target="http://transparencia.comitan.gob.mx/ART85/XXVII/DESARROLLO_URBANO/05988.pdf" TargetMode="External"/><Relationship Id="rId132" Type="http://schemas.openxmlformats.org/officeDocument/2006/relationships/hyperlink" Target="http://transparencia.comitan.gob.mx/ART85/XXVII/DESARROLLO_URBANO/06040.pdf" TargetMode="External"/><Relationship Id="rId2020" Type="http://schemas.openxmlformats.org/officeDocument/2006/relationships/hyperlink" Target="http://transparencia.comitan.gob.mx/ART85/XXVII/DESARROLLO_URBANO/OF.XXVII1_2021-2024.pdf" TargetMode="External"/><Relationship Id="rId1579" Type="http://schemas.openxmlformats.org/officeDocument/2006/relationships/hyperlink" Target="http://transparencia.comitan.gob.mx/ART85/XXVII/DESARROLLO_URBANO/OF.XXVII1_2021-2024.pdf" TargetMode="External"/><Relationship Id="rId2977" Type="http://schemas.openxmlformats.org/officeDocument/2006/relationships/hyperlink" Target="http://transparencia.comitan.gob.mx/ART85/XXVII/DESARROLLO_URBANO/06190.pdf" TargetMode="External"/><Relationship Id="rId949" Type="http://schemas.openxmlformats.org/officeDocument/2006/relationships/hyperlink" Target="http://transparencia.comitan.gob.mx/ART85/XXVII/DESARROLLO_URBANO/06040.pdf" TargetMode="External"/><Relationship Id="rId1786" Type="http://schemas.openxmlformats.org/officeDocument/2006/relationships/hyperlink" Target="http://transparencia.comitan.gob.mx/ART85/XXVII/DESARROLLO_URBANO/OF.XXVII1_2021-2024.pdf" TargetMode="External"/><Relationship Id="rId1993" Type="http://schemas.openxmlformats.org/officeDocument/2006/relationships/hyperlink" Target="http://transparencia.comitan.gob.mx/ART85/XXVII/DESARROLLO_URBANO/OF.XXVII1_2021-2024.pdf" TargetMode="External"/><Relationship Id="rId2837" Type="http://schemas.openxmlformats.org/officeDocument/2006/relationships/hyperlink" Target="http://transparencia.comitan.gob.mx/ART85/XXVII/DESARROLLO_URBANO/OF.XXVII1_2021-2024.pdf" TargetMode="External"/><Relationship Id="rId78" Type="http://schemas.openxmlformats.org/officeDocument/2006/relationships/hyperlink" Target="http://transparencia.comitan.gob.mx/ART85/XXVII/DESARROLLO_URBANO/05882.pdf" TargetMode="External"/><Relationship Id="rId809" Type="http://schemas.openxmlformats.org/officeDocument/2006/relationships/hyperlink" Target="http://transparencia.comitan.gob.mx/ART85/XXVII/DESARROLLO_URBANO/S004608.pdf" TargetMode="External"/><Relationship Id="rId1439" Type="http://schemas.openxmlformats.org/officeDocument/2006/relationships/hyperlink" Target="http://transparencia.comitan.gob.mx/ART85/XXVII/DESARROLLO_URBANO/06523.pdf" TargetMode="External"/><Relationship Id="rId1646" Type="http://schemas.openxmlformats.org/officeDocument/2006/relationships/hyperlink" Target="http://transparencia.comitan.gob.mx/ART85/XXVII/DESARROLLO_URBANO/OF.XXVII1_2021-2024.pdf" TargetMode="External"/><Relationship Id="rId1853" Type="http://schemas.openxmlformats.org/officeDocument/2006/relationships/hyperlink" Target="http://transparencia.comitan.gob.mx/ART85/XXVII/DESARROLLO_URBANO/OF.XXVII1_2021-2024.pdf" TargetMode="External"/><Relationship Id="rId2904" Type="http://schemas.openxmlformats.org/officeDocument/2006/relationships/hyperlink" Target="http://transparencia.comitan.gob.mx/ART85/XXVII/DESARROLLO_URBANO/S004124.pdf" TargetMode="External"/><Relationship Id="rId1506" Type="http://schemas.openxmlformats.org/officeDocument/2006/relationships/hyperlink" Target="http://transparencia.comitan.gob.mx/ART85/XXVII/DESARROLLO_URBANO/06149.pdf" TargetMode="External"/><Relationship Id="rId1713" Type="http://schemas.openxmlformats.org/officeDocument/2006/relationships/hyperlink" Target="http://transparencia.comitan.gob.mx/ART85/XXVII/DESARROLLO_URBANO/OF.XXVII1_2021-2024.pdf" TargetMode="External"/><Relationship Id="rId1920" Type="http://schemas.openxmlformats.org/officeDocument/2006/relationships/hyperlink" Target="http://transparencia.comitan.gob.mx/ART85/XXVII/DESARROLLO_URBANO/OF.XXVII1_2021-2024.pdf" TargetMode="External"/><Relationship Id="rId3678" Type="http://schemas.openxmlformats.org/officeDocument/2006/relationships/hyperlink" Target="http://transparencia.comitan.gob.mx/ART85/XXVII/DESARROLLO_URBANO/06595.pdf" TargetMode="External"/><Relationship Id="rId3885" Type="http://schemas.openxmlformats.org/officeDocument/2006/relationships/hyperlink" Target="http://transparencia.comitan.gob.mx/ART85/XXVII/DESARROLLO_URBANO/L000220.pdf" TargetMode="External"/><Relationship Id="rId599" Type="http://schemas.openxmlformats.org/officeDocument/2006/relationships/hyperlink" Target="http://transparencia.comitan.gob.mx/ART85/XXVII/DESARROLLO_URBANO/S004218.pdf" TargetMode="External"/><Relationship Id="rId2487" Type="http://schemas.openxmlformats.org/officeDocument/2006/relationships/hyperlink" Target="http://transparencia.comitan.gob.mx/ART85/XXVII/DESARROLLO_URBANO/06139.pdf" TargetMode="External"/><Relationship Id="rId2694" Type="http://schemas.openxmlformats.org/officeDocument/2006/relationships/hyperlink" Target="http://transparencia.comitan.gob.mx/ART85/XXVII/DESARROLLO_URBANO/T000442.pdf" TargetMode="External"/><Relationship Id="rId3538" Type="http://schemas.openxmlformats.org/officeDocument/2006/relationships/hyperlink" Target="http://transparencia.comitan.gob.mx/ART85/XXVII/DESARROLLO_URBANO/02535.pdf" TargetMode="External"/><Relationship Id="rId3745" Type="http://schemas.openxmlformats.org/officeDocument/2006/relationships/hyperlink" Target="http://transparencia.comitan.gob.mx/ART85/XXVII/DESARROLLO_URBANO/OFICIO_XXVII_2022.pdf" TargetMode="External"/><Relationship Id="rId459" Type="http://schemas.openxmlformats.org/officeDocument/2006/relationships/hyperlink" Target="http://transparencia.comitan.gob.mx/ART85/XXVII/DESARROLLO_URBANO/S004084.pdf" TargetMode="External"/><Relationship Id="rId666" Type="http://schemas.openxmlformats.org/officeDocument/2006/relationships/hyperlink" Target="http://transparencia.comitan.gob.mx/ART85/XXVII/DESARROLLO_URBANO/S004459.pdf" TargetMode="External"/><Relationship Id="rId873" Type="http://schemas.openxmlformats.org/officeDocument/2006/relationships/hyperlink" Target="http://transparencia.comitan.gob.mx/ART85/XXVII/DESARROLLO_URBANO/C000939.pdf" TargetMode="External"/><Relationship Id="rId1089" Type="http://schemas.openxmlformats.org/officeDocument/2006/relationships/hyperlink" Target="http://transparencia.comitan.gob.mx/ART85/XXVII/DESARROLLO_URBANO/06071.pdf" TargetMode="External"/><Relationship Id="rId1296" Type="http://schemas.openxmlformats.org/officeDocument/2006/relationships/hyperlink" Target="http://transparencia.comitan.gob.mx/ART85/XXVII/DESARROLLO_URBANO/06615.pdf" TargetMode="External"/><Relationship Id="rId2347" Type="http://schemas.openxmlformats.org/officeDocument/2006/relationships/hyperlink" Target="http://transparencia.comitan.gob.mx/ART85/XXVII/DESARROLLO_URBANO/06472.pdf" TargetMode="External"/><Relationship Id="rId2554" Type="http://schemas.openxmlformats.org/officeDocument/2006/relationships/hyperlink" Target="http://transparencia.comitan.gob.mx/ART85/XXVII/DESARROLLO_URBANO/OFICIO_XXVII_2022.pdf" TargetMode="External"/><Relationship Id="rId319" Type="http://schemas.openxmlformats.org/officeDocument/2006/relationships/hyperlink" Target="http://transparencia.comitan.gob.mx/ART85/XXVII/DESARROLLO_URBANO/A003018.pdf" TargetMode="External"/><Relationship Id="rId526" Type="http://schemas.openxmlformats.org/officeDocument/2006/relationships/hyperlink" Target="http://transparencia.comitan.gob.mx/ART85/XXVII/DESARROLLO_URBANO/S004298.pdf" TargetMode="External"/><Relationship Id="rId1156" Type="http://schemas.openxmlformats.org/officeDocument/2006/relationships/hyperlink" Target="http://transparencia.comitan.gob.mx/ART85/XXVII/DESARROLLO_URBANO/06018.pdf" TargetMode="External"/><Relationship Id="rId1363" Type="http://schemas.openxmlformats.org/officeDocument/2006/relationships/hyperlink" Target="http://transparencia.comitan.gob.mx/ART85/XXVII/DESARROLLO_URBANO/06639.pdf" TargetMode="External"/><Relationship Id="rId2207" Type="http://schemas.openxmlformats.org/officeDocument/2006/relationships/hyperlink" Target="http://transparencia.comitan.gob.mx/ART85/XXVII/DESARROLLO_URBANO/06140.pdf" TargetMode="External"/><Relationship Id="rId2761" Type="http://schemas.openxmlformats.org/officeDocument/2006/relationships/hyperlink" Target="http://transparencia.comitan.gob.mx/ART85/XXVII/DESARROLLO_URBANO/L000242.pdf" TargetMode="External"/><Relationship Id="rId3605" Type="http://schemas.openxmlformats.org/officeDocument/2006/relationships/hyperlink" Target="http://transparencia.comitan.gob.mx/ART85/XXVII/DESARROLLO_URBANO/OFICIO_XXVII_2022.pdf" TargetMode="External"/><Relationship Id="rId3812" Type="http://schemas.openxmlformats.org/officeDocument/2006/relationships/hyperlink" Target="http://transparencia.comitan.gob.mx/ART85/XXVII/DESARROLLO_URBANO/OF.XXVII1_2021-2024.pdf" TargetMode="External"/><Relationship Id="rId733" Type="http://schemas.openxmlformats.org/officeDocument/2006/relationships/hyperlink" Target="http://transparencia.comitan.gob.mx/ART85/XXVII/DESARROLLO_URBANO/S004621.pdf" TargetMode="External"/><Relationship Id="rId940" Type="http://schemas.openxmlformats.org/officeDocument/2006/relationships/hyperlink" Target="http://transparencia.comitan.gob.mx/ART85/XXVII/DESARROLLO_URBANO/05780.pdf" TargetMode="External"/><Relationship Id="rId1016" Type="http://schemas.openxmlformats.org/officeDocument/2006/relationships/hyperlink" Target="http://transparencia.comitan.gob.mx/ART85/XXVII/DESARROLLO_URBANO/05783.pdf" TargetMode="External"/><Relationship Id="rId1570" Type="http://schemas.openxmlformats.org/officeDocument/2006/relationships/hyperlink" Target="http://transparencia.comitan.gob.mx/ART85/XXVII/DESARROLLO_URBANO/OF.XXVII1_2021-2024.pdf" TargetMode="External"/><Relationship Id="rId2414" Type="http://schemas.openxmlformats.org/officeDocument/2006/relationships/hyperlink" Target="http://transparencia.comitan.gob.mx/ART85/XXVII/DESARROLLO_URBANO/US0659.pdf" TargetMode="External"/><Relationship Id="rId2621" Type="http://schemas.openxmlformats.org/officeDocument/2006/relationships/hyperlink" Target="http://transparencia.comitan.gob.mx/ART85/XXVII/DESARROLLO_URBANO/OF.XXVII1_2021-2024.pdf" TargetMode="External"/><Relationship Id="rId800" Type="http://schemas.openxmlformats.org/officeDocument/2006/relationships/hyperlink" Target="http://transparencia.comitan.gob.mx/ART85/XXVII/DESARROLLO_URBANO/S004598.pdf" TargetMode="External"/><Relationship Id="rId1223" Type="http://schemas.openxmlformats.org/officeDocument/2006/relationships/hyperlink" Target="http://transparencia.comitan.gob.mx/ART85/XXVII/DESARROLLO_URBANO/06423.pdf" TargetMode="External"/><Relationship Id="rId1430" Type="http://schemas.openxmlformats.org/officeDocument/2006/relationships/hyperlink" Target="http://transparencia.comitan.gob.mx/ART85/XXVII/DESARROLLO_URBANO/06493.pdf" TargetMode="External"/><Relationship Id="rId3188" Type="http://schemas.openxmlformats.org/officeDocument/2006/relationships/hyperlink" Target="http://transparencia.comitan.gob.mx/ART85/XXVII/DESARROLLO_URBANO/OFICIO_XXVII_2022.pdf" TargetMode="External"/><Relationship Id="rId3395" Type="http://schemas.openxmlformats.org/officeDocument/2006/relationships/hyperlink" Target="http://transparencia.comitan.gob.mx/ART85/XXVII/DESARROLLO_URBANO/OF.XXVII1_2021-2024.pdf" TargetMode="External"/><Relationship Id="rId3048" Type="http://schemas.openxmlformats.org/officeDocument/2006/relationships/hyperlink" Target="http://transparencia.comitan.gob.mx/ART85/XXVII/DESARROLLO_URBANO/S004163.pdf" TargetMode="External"/><Relationship Id="rId3255" Type="http://schemas.openxmlformats.org/officeDocument/2006/relationships/hyperlink" Target="http://transparencia.comitan.gob.mx/ART85/XXVII/DESARROLLO_URBANO/05953.pdf" TargetMode="External"/><Relationship Id="rId3462" Type="http://schemas.openxmlformats.org/officeDocument/2006/relationships/hyperlink" Target="http://transparencia.comitan.gob.mx/ART85/XXVII/DESARROLLO_URBANO/OFICIO_XXVII_2022.pdf" TargetMode="External"/><Relationship Id="rId176" Type="http://schemas.openxmlformats.org/officeDocument/2006/relationships/hyperlink" Target="http://transparencia.comitan.gob.mx/ART85/XXVII/DESARROLLO_URBANO/06039.pdf" TargetMode="External"/><Relationship Id="rId383" Type="http://schemas.openxmlformats.org/officeDocument/2006/relationships/hyperlink" Target="http://transparencia.comitan.gob.mx/ART85/XXVII/DESARROLLO_URBANO/A003065.pdf" TargetMode="External"/><Relationship Id="rId590" Type="http://schemas.openxmlformats.org/officeDocument/2006/relationships/hyperlink" Target="http://transparencia.comitan.gob.mx/ART85/XXVII/DESARROLLO_URBANO/S004209.pdf" TargetMode="External"/><Relationship Id="rId2064" Type="http://schemas.openxmlformats.org/officeDocument/2006/relationships/hyperlink" Target="http://transparencia.comitan.gob.mx/ART85/XXVII/DESARROLLO_URBANO/OF.XXVII1_2021-2024.pdf" TargetMode="External"/><Relationship Id="rId2271" Type="http://schemas.openxmlformats.org/officeDocument/2006/relationships/hyperlink" Target="http://transparencia.comitan.gob.mx/ART85/XXVII/DESARROLLO_URBANO/OF.XXVII1_2021-2024.pdf" TargetMode="External"/><Relationship Id="rId3115" Type="http://schemas.openxmlformats.org/officeDocument/2006/relationships/hyperlink" Target="http://transparencia.comitan.gob.mx/ART85/XXVII/DESARROLLO_URBANO/S004514.pdf" TargetMode="External"/><Relationship Id="rId3322" Type="http://schemas.openxmlformats.org/officeDocument/2006/relationships/hyperlink" Target="http://transparencia.comitan.gob.mx/ART85/XXVII/DESARROLLO_URBANO/06008.pdf" TargetMode="External"/><Relationship Id="rId243" Type="http://schemas.openxmlformats.org/officeDocument/2006/relationships/hyperlink" Target="http://transparencia.comitan.gob.mx/ART85/XXVII/DESARROLLO_URBANO/OF.XXVII1_2021-2024.pdf" TargetMode="External"/><Relationship Id="rId450" Type="http://schemas.openxmlformats.org/officeDocument/2006/relationships/hyperlink" Target="http://transparencia.comitan.gob.mx/ART85/XXVII/DESARROLLO_URBANO/S003317.pdf" TargetMode="External"/><Relationship Id="rId1080" Type="http://schemas.openxmlformats.org/officeDocument/2006/relationships/hyperlink" Target="http://transparencia.comitan.gob.mx/ART85/XXVII/DESARROLLO_URBANO/06070.pdf" TargetMode="External"/><Relationship Id="rId2131" Type="http://schemas.openxmlformats.org/officeDocument/2006/relationships/hyperlink" Target="http://transparencia.comitan.gob.mx/ART85/XXVII/DESARROLLO_URBANO/OF.XXVII1_2021-2024.pdf" TargetMode="External"/><Relationship Id="rId103" Type="http://schemas.openxmlformats.org/officeDocument/2006/relationships/hyperlink" Target="http://transparencia.comitan.gob.mx/ART85/XXVII/DESARROLLO_URBANO/05852.pdf" TargetMode="External"/><Relationship Id="rId310" Type="http://schemas.openxmlformats.org/officeDocument/2006/relationships/hyperlink" Target="http://transparencia.comitan.gob.mx/ART85/XXVII/DESARROLLO_URBANO/A002530.pdf" TargetMode="External"/><Relationship Id="rId1897" Type="http://schemas.openxmlformats.org/officeDocument/2006/relationships/hyperlink" Target="http://transparencia.comitan.gob.mx/ART85/XXVII/DESARROLLO_URBANO/OF.XXVII1_2021-2024.pdf" TargetMode="External"/><Relationship Id="rId2948" Type="http://schemas.openxmlformats.org/officeDocument/2006/relationships/hyperlink" Target="http://transparencia.comitan.gob.mx/ART85/XXVII/DESARROLLO_URBANO/S004027.pdf" TargetMode="External"/><Relationship Id="rId1757" Type="http://schemas.openxmlformats.org/officeDocument/2006/relationships/hyperlink" Target="http://transparencia.comitan.gob.mx/ART85/XXVII/DESARROLLO_URBANO/OF.XXVII1_2021-2024.pdf" TargetMode="External"/><Relationship Id="rId1964" Type="http://schemas.openxmlformats.org/officeDocument/2006/relationships/hyperlink" Target="http://transparencia.comitan.gob.mx/ART85/XXVII/DESARROLLO_URBANO/OF.XXVII1_2021-2024.pdf" TargetMode="External"/><Relationship Id="rId2808" Type="http://schemas.openxmlformats.org/officeDocument/2006/relationships/hyperlink" Target="http://transparencia.comitan.gob.mx/ART85/XXVII/DESARROLLO_URBANO/OFICIO_XXVII_2022.pdf" TargetMode="External"/><Relationship Id="rId49" Type="http://schemas.openxmlformats.org/officeDocument/2006/relationships/hyperlink" Target="http://transparencia.comitan.gob.mx/ART85/XXVII/DESARROLLO_URBANO/06329.pdf" TargetMode="External"/><Relationship Id="rId1617" Type="http://schemas.openxmlformats.org/officeDocument/2006/relationships/hyperlink" Target="http://transparencia.comitan.gob.mx/ART85/XXVII/DESARROLLO_URBANO/OF.XXVII1_2021-2024.pdf" TargetMode="External"/><Relationship Id="rId1824" Type="http://schemas.openxmlformats.org/officeDocument/2006/relationships/hyperlink" Target="http://transparencia.comitan.gob.mx/ART85/XXVII/DESARROLLO_URBANO/OF.XXVII1_2021-2024.pdf" TargetMode="External"/><Relationship Id="rId3789" Type="http://schemas.openxmlformats.org/officeDocument/2006/relationships/hyperlink" Target="http://transparencia.comitan.gob.mx/ART85/XXVII/DESARROLLO_URBANO/A003122.pdf" TargetMode="External"/><Relationship Id="rId2598" Type="http://schemas.openxmlformats.org/officeDocument/2006/relationships/hyperlink" Target="http://transparencia.comitan.gob.mx/ART85/XXVII/DESARROLLO_URBANO/OF.XXVII1_2021-2024.pdf" TargetMode="External"/><Relationship Id="rId3649" Type="http://schemas.openxmlformats.org/officeDocument/2006/relationships/hyperlink" Target="http://transparencia.comitan.gob.mx/ART85/XXVII/DESARROLLO_URBANO/A003145.pdf" TargetMode="External"/><Relationship Id="rId3856" Type="http://schemas.openxmlformats.org/officeDocument/2006/relationships/hyperlink" Target="http://transparencia.comitan.gob.mx/ART85/XXVII/DESARROLLO_URBANO/OFICIO_XXVII_2022.pdf" TargetMode="External"/><Relationship Id="rId777" Type="http://schemas.openxmlformats.org/officeDocument/2006/relationships/hyperlink" Target="http://transparencia.comitan.gob.mx/ART85/XXVII/DESARROLLO_URBANO/S004633.pdf" TargetMode="External"/><Relationship Id="rId984" Type="http://schemas.openxmlformats.org/officeDocument/2006/relationships/hyperlink" Target="http://transparencia.comitan.gob.mx/ART85/XXVII/DESARROLLO_URBANO/05924.pdf" TargetMode="External"/><Relationship Id="rId2458" Type="http://schemas.openxmlformats.org/officeDocument/2006/relationships/hyperlink" Target="http://transparencia.comitan.gob.mx/ART85/XXVII/DESARROLLO_URBANO/06144.pdf" TargetMode="External"/><Relationship Id="rId2665" Type="http://schemas.openxmlformats.org/officeDocument/2006/relationships/hyperlink" Target="http://transparencia.comitan.gob.mx/ART85/XXVII/DESARROLLO_URBANO/OF.XXVII1_2021-2024.pdf" TargetMode="External"/><Relationship Id="rId2872" Type="http://schemas.openxmlformats.org/officeDocument/2006/relationships/hyperlink" Target="http://transparencia.comitan.gob.mx/ART85/XXVII/DESARROLLO_URBANO/07189.pdf" TargetMode="External"/><Relationship Id="rId3509" Type="http://schemas.openxmlformats.org/officeDocument/2006/relationships/hyperlink" Target="http://transparencia.comitan.gob.mx/ART85/XXVII/DESARROLLO_URBANO/OF.XXVII1_2021-2024.pdf" TargetMode="External"/><Relationship Id="rId3716" Type="http://schemas.openxmlformats.org/officeDocument/2006/relationships/hyperlink" Target="http://transparencia.comitan.gob.mx/ART85/XXVII/DESARROLLO_URBANO/OF.XXVII1_2021-2024.pdf" TargetMode="External"/><Relationship Id="rId3923" Type="http://schemas.openxmlformats.org/officeDocument/2006/relationships/hyperlink" Target="http://transparencia.comitan.gob.mx/ART85/XXVII/DESARROLLO_URBANO/OF.XXVII1_2021-2024.pdf" TargetMode="External"/><Relationship Id="rId637" Type="http://schemas.openxmlformats.org/officeDocument/2006/relationships/hyperlink" Target="http://transparencia.comitan.gob.mx/ART85/XXVII/DESARROLLO_URBANO/S004416.pdf" TargetMode="External"/><Relationship Id="rId844" Type="http://schemas.openxmlformats.org/officeDocument/2006/relationships/hyperlink" Target="http://transparencia.comitan.gob.mx/ART85/XXVII/DESARROLLO_URBANO/S004584.pdf" TargetMode="External"/><Relationship Id="rId1267" Type="http://schemas.openxmlformats.org/officeDocument/2006/relationships/hyperlink" Target="http://transparencia.comitan.gob.mx/ART85/XXVII/DESARROLLO_URBANO/06382.pdf" TargetMode="External"/><Relationship Id="rId1474" Type="http://schemas.openxmlformats.org/officeDocument/2006/relationships/hyperlink" Target="http://transparencia.comitan.gob.mx/ART85/XXVII/DESARROLLO_URBANO/06250.pdf" TargetMode="External"/><Relationship Id="rId1681" Type="http://schemas.openxmlformats.org/officeDocument/2006/relationships/hyperlink" Target="http://transparencia.comitan.gob.mx/ART85/XXVII/DESARROLLO_URBANO/OF.XXVII1_2021-2024.pdf" TargetMode="External"/><Relationship Id="rId2318" Type="http://schemas.openxmlformats.org/officeDocument/2006/relationships/hyperlink" Target="http://transparencia.comitan.gob.mx/ART85/XXVII/DESARROLLO_URBANO/OF.XXVII1_2021-2024.pdf" TargetMode="External"/><Relationship Id="rId2525" Type="http://schemas.openxmlformats.org/officeDocument/2006/relationships/hyperlink" Target="http://transparencia.comitan.gob.mx/ART85/XXVII/DESARROLLO_URBANO/OFICIO_XXVII_2022.pdf" TargetMode="External"/><Relationship Id="rId2732" Type="http://schemas.openxmlformats.org/officeDocument/2006/relationships/hyperlink" Target="http://transparencia.comitan.gob.mx/ART85/XXVII/DESARROLLO_URBANO/OFICIO_XXVII_2022.pdf" TargetMode="External"/><Relationship Id="rId704" Type="http://schemas.openxmlformats.org/officeDocument/2006/relationships/hyperlink" Target="http://transparencia.comitan.gob.mx/ART85/XXVII/DESARROLLO_URBANO/S004433.pdf" TargetMode="External"/><Relationship Id="rId911" Type="http://schemas.openxmlformats.org/officeDocument/2006/relationships/hyperlink" Target="http://transparencia.comitan.gob.mx/ART85/XXVII/DESARROLLO_URBANO/05961.pdf" TargetMode="External"/><Relationship Id="rId1127" Type="http://schemas.openxmlformats.org/officeDocument/2006/relationships/hyperlink" Target="http://transparencia.comitan.gob.mx/ART85/XXVII/DESARROLLO_URBANO/05791pdf" TargetMode="External"/><Relationship Id="rId1334" Type="http://schemas.openxmlformats.org/officeDocument/2006/relationships/hyperlink" Target="http://transparencia.comitan.gob.mx/ART85/XXVII/DESARROLLO_URBANO/06159.pdf" TargetMode="External"/><Relationship Id="rId1541" Type="http://schemas.openxmlformats.org/officeDocument/2006/relationships/hyperlink" Target="http://transparencia.comitan.gob.mx/ART85/XXVII/DESARROLLO_URBANO/OF.XXVII1_2021-2024.pdf" TargetMode="External"/><Relationship Id="rId40" Type="http://schemas.openxmlformats.org/officeDocument/2006/relationships/hyperlink" Target="http://transparencia.comitan.gob.mx/ART85/XXVII/DESARROLLO_URBANO/06487.pdf" TargetMode="External"/><Relationship Id="rId1401" Type="http://schemas.openxmlformats.org/officeDocument/2006/relationships/hyperlink" Target="http://transparencia.comitan.gob.mx/ART85/XXVII/DESARROLLO_URBANO/06618.pdf" TargetMode="External"/><Relationship Id="rId3299" Type="http://schemas.openxmlformats.org/officeDocument/2006/relationships/hyperlink" Target="http://transparencia.comitan.gob.mx/ART85/XXVII/DESARROLLO_URBANO/OFICIO_XXVII_2022.pdf" TargetMode="External"/><Relationship Id="rId3159" Type="http://schemas.openxmlformats.org/officeDocument/2006/relationships/hyperlink" Target="http://transparencia.comitan.gob.mx/ART85/XXVII/DESARROLLO_URBANO/OF.XXVII1_2021-2024.pdf" TargetMode="External"/><Relationship Id="rId3366" Type="http://schemas.openxmlformats.org/officeDocument/2006/relationships/hyperlink" Target="http://transparencia.comitan.gob.mx/ART85/XXVII/DESARROLLO_URBANO/C000966.pdf" TargetMode="External"/><Relationship Id="rId3573" Type="http://schemas.openxmlformats.org/officeDocument/2006/relationships/hyperlink" Target="http://transparencia.comitan.gob.mx/ART85/XXVII/DESARROLLO_URBANO/06602.pdf" TargetMode="External"/><Relationship Id="rId287" Type="http://schemas.openxmlformats.org/officeDocument/2006/relationships/hyperlink" Target="http://transparencia.comitan.gob.mx/ART85/XXVII/DESARROLLO_URBANO/A003014.pdf" TargetMode="External"/><Relationship Id="rId494" Type="http://schemas.openxmlformats.org/officeDocument/2006/relationships/hyperlink" Target="http://transparencia.comitan.gob.mx/ART85/XXVII/DESARROLLO_URBANO/S004303.pdf" TargetMode="External"/><Relationship Id="rId2175" Type="http://schemas.openxmlformats.org/officeDocument/2006/relationships/hyperlink" Target="http://transparencia.comitan.gob.mx/ART85/XXVII/DESARROLLO_URBANO/R000339.pdf" TargetMode="External"/><Relationship Id="rId2382" Type="http://schemas.openxmlformats.org/officeDocument/2006/relationships/hyperlink" Target="http://transparencia.comitan.gob.mx/ART85/XXVII/DESARROLLO_URBANO/OF.XXVII1_2021-2024.pdf" TargetMode="External"/><Relationship Id="rId3019" Type="http://schemas.openxmlformats.org/officeDocument/2006/relationships/hyperlink" Target="http://transparencia.comitan.gob.mx/ART85/XXVII/DESARROLLO_URBANO/S004332.pdf" TargetMode="External"/><Relationship Id="rId3226" Type="http://schemas.openxmlformats.org/officeDocument/2006/relationships/hyperlink" Target="http://transparencia.comitan.gob.mx/ART85/XXVII/DESARROLLO_URBANO/05914.pdf" TargetMode="External"/><Relationship Id="rId3780" Type="http://schemas.openxmlformats.org/officeDocument/2006/relationships/hyperlink" Target="http://transparencia.comitan.gob.mx/ART85/XXVII/DESARROLLO_URBANO/OFICIO_XXVII_2022.pdf" TargetMode="External"/><Relationship Id="rId147" Type="http://schemas.openxmlformats.org/officeDocument/2006/relationships/hyperlink" Target="http://transparencia.comitan.gob.mx/ART85/XXVII/DESARROLLO_URBANO/06480.pdf" TargetMode="External"/><Relationship Id="rId354" Type="http://schemas.openxmlformats.org/officeDocument/2006/relationships/hyperlink" Target="http://transparencia.comitan.gob.mx/ART85/XXVII/DESARROLLO_URBANO/A002422.pdf" TargetMode="External"/><Relationship Id="rId1191" Type="http://schemas.openxmlformats.org/officeDocument/2006/relationships/hyperlink" Target="http://transparencia.comitan.gob.mx/ART85/XXVII/DESARROLLO_URBANO/06276.pdf" TargetMode="External"/><Relationship Id="rId2035" Type="http://schemas.openxmlformats.org/officeDocument/2006/relationships/hyperlink" Target="http://transparencia.comitan.gob.mx/ART85/XXVII/DESARROLLO_URBANO/OF.XXVII1_2021-2024.pdf" TargetMode="External"/><Relationship Id="rId3433" Type="http://schemas.openxmlformats.org/officeDocument/2006/relationships/hyperlink" Target="http://transparencia.comitan.gob.mx/ART85/XXVII/DESARROLLO_URBANO/C000968.pdf" TargetMode="External"/><Relationship Id="rId3640" Type="http://schemas.openxmlformats.org/officeDocument/2006/relationships/hyperlink" Target="http://transparencia.comitan.gob.mx/ART85/XXVII/DESARROLLO_URBANO/OFICIO_XXVII_2022.pdf" TargetMode="External"/><Relationship Id="rId561" Type="http://schemas.openxmlformats.org/officeDocument/2006/relationships/hyperlink" Target="http://transparencia.comitan.gob.mx/ART85/XXVII/DESARROLLO_URBANO/S004066.pdf" TargetMode="External"/><Relationship Id="rId2242" Type="http://schemas.openxmlformats.org/officeDocument/2006/relationships/hyperlink" Target="http://transparencia.comitan.gob.mx/ART85/XXVII/DESARROLLO_URBANO/OFICIO_XXVII_2022.pdf" TargetMode="External"/><Relationship Id="rId3500" Type="http://schemas.openxmlformats.org/officeDocument/2006/relationships/hyperlink" Target="http://transparencia.comitan.gob.mx/ART85/XXVII/DESARROLLO_URBANO/US0683.pdf" TargetMode="External"/><Relationship Id="rId214" Type="http://schemas.openxmlformats.org/officeDocument/2006/relationships/hyperlink" Target="http://transparencia.comitan.gob.mx/ART85/XXVII/DESARROLLO_URBANO/06043.pdf" TargetMode="External"/><Relationship Id="rId421" Type="http://schemas.openxmlformats.org/officeDocument/2006/relationships/hyperlink" Target="http://transparencia.comitan.gob.mx/ART85/XXVII/DESARROLLO_URBANO/A002247.pdf" TargetMode="External"/><Relationship Id="rId1051" Type="http://schemas.openxmlformats.org/officeDocument/2006/relationships/hyperlink" Target="http://transparencia.comitan.gob.mx/ART85/XXVII/DESARROLLO_URBANO/06341.pdf" TargetMode="External"/><Relationship Id="rId2102" Type="http://schemas.openxmlformats.org/officeDocument/2006/relationships/hyperlink" Target="http://transparencia.comitan.gob.mx/ART85/XXVII/DESARROLLO_URBANO/OF.XXVII1_2021-2024.pdf" TargetMode="External"/><Relationship Id="rId1868" Type="http://schemas.openxmlformats.org/officeDocument/2006/relationships/hyperlink" Target="http://transparencia.comitan.gob.mx/ART85/XXVII/DESARROLLO_URBANO/OF.XXVII1_2021-2024.pdf" TargetMode="External"/><Relationship Id="rId2919" Type="http://schemas.openxmlformats.org/officeDocument/2006/relationships/hyperlink" Target="http://transparencia.comitan.gob.mx/ART85/XXVII/DESARROLLO_URBANO/A002567.pdf" TargetMode="External"/><Relationship Id="rId3083" Type="http://schemas.openxmlformats.org/officeDocument/2006/relationships/hyperlink" Target="http://transparencia.comitan.gob.mx/ART85/XXVII/DESARROLLO_URBANO/S004231.pdf" TargetMode="External"/><Relationship Id="rId3290" Type="http://schemas.openxmlformats.org/officeDocument/2006/relationships/hyperlink" Target="http://transparencia.comitan.gob.mx/ART85/XXVII/DESARROLLO_URBANO/05908.pdf" TargetMode="External"/><Relationship Id="rId1728" Type="http://schemas.openxmlformats.org/officeDocument/2006/relationships/hyperlink" Target="http://transparencia.comitan.gob.mx/ART85/XXVII/DESARROLLO_URBANO/OF.XXVII1_2021-2024.pdf" TargetMode="External"/><Relationship Id="rId1935" Type="http://schemas.openxmlformats.org/officeDocument/2006/relationships/hyperlink" Target="http://transparencia.comitan.gob.mx/ART85/XXVII/DESARROLLO_URBANO/OF.XXVII1_2021-2024.pdf" TargetMode="External"/><Relationship Id="rId3150" Type="http://schemas.openxmlformats.org/officeDocument/2006/relationships/hyperlink" Target="http://transparencia.comitan.gob.mx/ART85/XXVII/DESARROLLO_URBANO/T000441.pdf" TargetMode="External"/><Relationship Id="rId3010" Type="http://schemas.openxmlformats.org/officeDocument/2006/relationships/hyperlink" Target="http://transparencia.comitan.gob.mx/ART85/XXVII/DESARROLLO_URBANO/A003047.pdf" TargetMode="External"/><Relationship Id="rId4" Type="http://schemas.openxmlformats.org/officeDocument/2006/relationships/hyperlink" Target="http://transparencia.comitan.gob.mx/ART85/XXVII/DESARROLLO_URBANO/06323.pdf" TargetMode="External"/><Relationship Id="rId888" Type="http://schemas.openxmlformats.org/officeDocument/2006/relationships/hyperlink" Target="http://transparencia.comitan.gob.mx/ART85/XXVII/DESARROLLO_URBANO/C000942.pdf" TargetMode="External"/><Relationship Id="rId2569" Type="http://schemas.openxmlformats.org/officeDocument/2006/relationships/hyperlink" Target="http://transparencia.comitan.gob.mx/ART85/XXVII/DESARROLLO_URBANO/OFICIO_XXVII_2022.pdf" TargetMode="External"/><Relationship Id="rId2776" Type="http://schemas.openxmlformats.org/officeDocument/2006/relationships/hyperlink" Target="http://transparencia.comitan.gob.mx/ART85/XXVII/DESARROLLO_URBANO/06773-06774.pdf" TargetMode="External"/><Relationship Id="rId2983" Type="http://schemas.openxmlformats.org/officeDocument/2006/relationships/hyperlink" Target="http://transparencia.comitan.gob.mx/ART85/XXVII/DESARROLLO_URBANO/S004305.pdf" TargetMode="External"/><Relationship Id="rId3827" Type="http://schemas.openxmlformats.org/officeDocument/2006/relationships/hyperlink" Target="http://transparencia.comitan.gob.mx/ART85/XXVII/DESARROLLO_URBANO/OFICIO_XXVII_2022.pdf" TargetMode="External"/><Relationship Id="rId748" Type="http://schemas.openxmlformats.org/officeDocument/2006/relationships/hyperlink" Target="http://transparencia.comitan.gob.mx/ART85/XXVII/DESARROLLO_URBANO/S004626.pdf" TargetMode="External"/><Relationship Id="rId955" Type="http://schemas.openxmlformats.org/officeDocument/2006/relationships/hyperlink" Target="http://transparencia.comitan.gob.mx/ART85/XXVII/DESARROLLO_URBANO/05946.pdf" TargetMode="External"/><Relationship Id="rId1378" Type="http://schemas.openxmlformats.org/officeDocument/2006/relationships/hyperlink" Target="http://transparencia.comitan.gob.mx/ART85/XXVII/DESARROLLO_URBANO/06576.pdf" TargetMode="External"/><Relationship Id="rId1585" Type="http://schemas.openxmlformats.org/officeDocument/2006/relationships/hyperlink" Target="http://transparencia.comitan.gob.mx/ART85/XXVII/DESARROLLO_URBANO/OF.XXVII1_2021-2024.pdf" TargetMode="External"/><Relationship Id="rId1792" Type="http://schemas.openxmlformats.org/officeDocument/2006/relationships/hyperlink" Target="http://transparencia.comitan.gob.mx/ART85/XXVII/DESARROLLO_URBANO/OF.XXVII1_2021-2024.pdf" TargetMode="External"/><Relationship Id="rId2429" Type="http://schemas.openxmlformats.org/officeDocument/2006/relationships/hyperlink" Target="http://transparencia.comitan.gob.mx/ART85/XXVII/DESARROLLO_URBANO/US0654.pdf" TargetMode="External"/><Relationship Id="rId2636" Type="http://schemas.openxmlformats.org/officeDocument/2006/relationships/hyperlink" Target="http://transparencia.comitan.gob.mx/ART85/XXVII/DESARROLLO_URBANO/OF.XXVII1_2021-2024.pdf" TargetMode="External"/><Relationship Id="rId2843" Type="http://schemas.openxmlformats.org/officeDocument/2006/relationships/hyperlink" Target="http://transparencia.comitan.gob.mx/ART85/XXVII/DESARROLLO_URBANO/OF.XXVII1_2021-2024.pdf" TargetMode="External"/><Relationship Id="rId84" Type="http://schemas.openxmlformats.org/officeDocument/2006/relationships/hyperlink" Target="http://transparencia.comitan.gob.mx/ART85/XXVII/DESARROLLO_URBANO/06220.pdf" TargetMode="External"/><Relationship Id="rId608" Type="http://schemas.openxmlformats.org/officeDocument/2006/relationships/hyperlink" Target="http://transparencia.comitan.gob.mx/ART85/XXVII/DESARROLLO_URBANO/S004227.pdf" TargetMode="External"/><Relationship Id="rId815" Type="http://schemas.openxmlformats.org/officeDocument/2006/relationships/hyperlink" Target="http://transparencia.comitan.gob.mx/ART85/XXVII/DESARROLLO_URBANO/S004614.pdf" TargetMode="External"/><Relationship Id="rId1238" Type="http://schemas.openxmlformats.org/officeDocument/2006/relationships/hyperlink" Target="http://transparencia.comitan.gob.mx/ART85/XXVII/DESARROLLO_URBANO/06598.pdf" TargetMode="External"/><Relationship Id="rId1445" Type="http://schemas.openxmlformats.org/officeDocument/2006/relationships/hyperlink" Target="http://transparencia.comitan.gob.mx/ART85/XXVII/DESARROLLO_URBANO/06521.pdf" TargetMode="External"/><Relationship Id="rId1652" Type="http://schemas.openxmlformats.org/officeDocument/2006/relationships/hyperlink" Target="http://transparencia.comitan.gob.mx/ART85/XXVII/DESARROLLO_URBANO/OF.XXVII1_2021-2024.pdf" TargetMode="External"/><Relationship Id="rId1305" Type="http://schemas.openxmlformats.org/officeDocument/2006/relationships/hyperlink" Target="http://transparencia.comitan.gob.mx/ART85/XXVII/DESARROLLO_URBANO/06559.pdf" TargetMode="External"/><Relationship Id="rId2703" Type="http://schemas.openxmlformats.org/officeDocument/2006/relationships/hyperlink" Target="http://transparencia.comitan.gob.mx/ART85/XXVII/DESARROLLO_URBANO/OFICIO_XXVII_2022.pdf" TargetMode="External"/><Relationship Id="rId2910" Type="http://schemas.openxmlformats.org/officeDocument/2006/relationships/hyperlink" Target="http://transparencia.comitan.gob.mx/ART85/XXVII/DESARROLLO_URBANO/S004132.pdf" TargetMode="External"/><Relationship Id="rId1512" Type="http://schemas.openxmlformats.org/officeDocument/2006/relationships/hyperlink" Target="http://transparencia.comitan.gob.mx/ART85/XXVII/DESARROLLO_URBANO/04088.pdf" TargetMode="External"/><Relationship Id="rId11" Type="http://schemas.openxmlformats.org/officeDocument/2006/relationships/hyperlink" Target="http://transparencia.comitan.gob.mx/ART85/XXVII/DESARROLLO_URBANO/05774.pdf" TargetMode="External"/><Relationship Id="rId398" Type="http://schemas.openxmlformats.org/officeDocument/2006/relationships/hyperlink" Target="http://transparencia.comitan.gob.mx/ART85/XXVII/DESARROLLO_URBANO/A003078.pdf" TargetMode="External"/><Relationship Id="rId2079" Type="http://schemas.openxmlformats.org/officeDocument/2006/relationships/hyperlink" Target="http://transparencia.comitan.gob.mx/ART85/XXVII/DESARROLLO_URBANO/OF.XXVII1_2021-2024.pdf" TargetMode="External"/><Relationship Id="rId3477" Type="http://schemas.openxmlformats.org/officeDocument/2006/relationships/hyperlink" Target="http://transparencia.comitan.gob.mx/ART85/XXVII/DESARROLLO_URBANO/OF.XXVII1_2021-2024.pdf" TargetMode="External"/><Relationship Id="rId3684" Type="http://schemas.openxmlformats.org/officeDocument/2006/relationships/hyperlink" Target="http://transparencia.comitan.gob.mx/ART85/XXVII/DESARROLLO_URBANO/A003101.pdf" TargetMode="External"/><Relationship Id="rId3891" Type="http://schemas.openxmlformats.org/officeDocument/2006/relationships/hyperlink" Target="http://transparencia.comitan.gob.mx/ART85/XXVII/DESARROLLO_URBANO/05863.pdf" TargetMode="External"/><Relationship Id="rId2286" Type="http://schemas.openxmlformats.org/officeDocument/2006/relationships/hyperlink" Target="http://transparencia.comitan.gob.mx/ART85/XXVII/DESARROLLO_URBANO/OF.XXVII1_2021-2024.pdf" TargetMode="External"/><Relationship Id="rId2493" Type="http://schemas.openxmlformats.org/officeDocument/2006/relationships/hyperlink" Target="http://transparencia.comitan.gob.mx/ART85/XXVII/DESARROLLO_URBANO/05992.pdf" TargetMode="External"/><Relationship Id="rId3337" Type="http://schemas.openxmlformats.org/officeDocument/2006/relationships/hyperlink" Target="http://transparencia.comitan.gob.mx/ART85/XXVII/DESARROLLO_URBANO/06581.pdf" TargetMode="External"/><Relationship Id="rId3544" Type="http://schemas.openxmlformats.org/officeDocument/2006/relationships/hyperlink" Target="http://transparencia.comitan.gob.mx/ART85/XXVII/DESARROLLO_URBANO/A003167.pdf" TargetMode="External"/><Relationship Id="rId3751" Type="http://schemas.openxmlformats.org/officeDocument/2006/relationships/hyperlink" Target="http://transparencia.comitan.gob.mx/ART85/XXVII/DESARROLLO_URBANO/OF.XXVII1_2021-2024.pdf" TargetMode="External"/><Relationship Id="rId258" Type="http://schemas.openxmlformats.org/officeDocument/2006/relationships/hyperlink" Target="http://transparencia.comitan.gob.mx/ART85/XXVII/DESARROLLO_URBANO/A002564.pdf" TargetMode="External"/><Relationship Id="rId465" Type="http://schemas.openxmlformats.org/officeDocument/2006/relationships/hyperlink" Target="http://transparencia.comitan.gob.mx/ART85/XXVII/DESARROLLO_URBANO/S004098.pdf" TargetMode="External"/><Relationship Id="rId672" Type="http://schemas.openxmlformats.org/officeDocument/2006/relationships/hyperlink" Target="http://transparencia.comitan.gob.mx/ART85/XXVII/DESARROLLO_URBANO/S004645.pdf" TargetMode="External"/><Relationship Id="rId1095" Type="http://schemas.openxmlformats.org/officeDocument/2006/relationships/hyperlink" Target="http://transparencia.comitan.gob.mx/ART85/XXVII/DESARROLLO_URBANO/06105.pdf" TargetMode="External"/><Relationship Id="rId2146" Type="http://schemas.openxmlformats.org/officeDocument/2006/relationships/hyperlink" Target="http://transparencia.comitan.gob.mx/ART85/XXVII/DESARROLLO_URBANO/OF.XXVII1_2021-2024.pdf" TargetMode="External"/><Relationship Id="rId2353" Type="http://schemas.openxmlformats.org/officeDocument/2006/relationships/hyperlink" Target="http://transparencia.comitan.gob.mx/ART85/XXVII/DESARROLLO_URBANO/05831.pdf" TargetMode="External"/><Relationship Id="rId2560" Type="http://schemas.openxmlformats.org/officeDocument/2006/relationships/hyperlink" Target="http://transparencia.comitan.gob.mx/ART85/XXVII/DESARROLLO_URBANO/OFICIO_XXVII_2022.pdf" TargetMode="External"/><Relationship Id="rId3404" Type="http://schemas.openxmlformats.org/officeDocument/2006/relationships/hyperlink" Target="http://transparencia.comitan.gob.mx/ART85/XXVII/DESARROLLO_URBANO/OF.XXVII1_2021-2024.pdf" TargetMode="External"/><Relationship Id="rId3611" Type="http://schemas.openxmlformats.org/officeDocument/2006/relationships/hyperlink" Target="http://transparencia.comitan.gob.mx/ART85/XXVII/DESARROLLO_URBANO/OF.XXVII1_2021-2024.pdf" TargetMode="External"/><Relationship Id="rId118" Type="http://schemas.openxmlformats.org/officeDocument/2006/relationships/hyperlink" Target="http://transparencia.comitan.gob.mx/ART85/XXVII/DESARROLLO_URBANO/06042.pdf" TargetMode="External"/><Relationship Id="rId325" Type="http://schemas.openxmlformats.org/officeDocument/2006/relationships/hyperlink" Target="http://transparencia.comitan.gob.mx/ART85/XXVII/DESARROLLO_URBANO/A002281.pdf" TargetMode="External"/><Relationship Id="rId532" Type="http://schemas.openxmlformats.org/officeDocument/2006/relationships/hyperlink" Target="http://transparencia.comitan.gob.mx/ART85/XXVII/DESARROLLO_URBANO/S004278.pdf" TargetMode="External"/><Relationship Id="rId1162" Type="http://schemas.openxmlformats.org/officeDocument/2006/relationships/hyperlink" Target="http://transparencia.comitan.gob.mx/ART85/XXVII/DESARROLLO_URBANO/06460.pdf" TargetMode="External"/><Relationship Id="rId2006" Type="http://schemas.openxmlformats.org/officeDocument/2006/relationships/hyperlink" Target="http://transparencia.comitan.gob.mx/ART85/XXVII/DESARROLLO_URBANO/OF.XXVII1_2021-2024.pdf" TargetMode="External"/><Relationship Id="rId2213" Type="http://schemas.openxmlformats.org/officeDocument/2006/relationships/hyperlink" Target="http://transparencia.comitan.gob.mx/ART85/XXVII/DESARROLLO_URBANO/05775.pdf" TargetMode="External"/><Relationship Id="rId2420" Type="http://schemas.openxmlformats.org/officeDocument/2006/relationships/hyperlink" Target="http://transparencia.comitan.gob.mx/ART85/XXVII/DESARROLLO_URBANO/US0657.pdf" TargetMode="External"/><Relationship Id="rId1022" Type="http://schemas.openxmlformats.org/officeDocument/2006/relationships/hyperlink" Target="http://transparencia.comitan.gob.mx/ART85/XXVII/DESARROLLO_URBANO/06079.pdf" TargetMode="External"/><Relationship Id="rId1979" Type="http://schemas.openxmlformats.org/officeDocument/2006/relationships/hyperlink" Target="http://transparencia.comitan.gob.mx/ART85/XXVII/DESARROLLO_URBANO/OF.XXVII1_2021-2024.pdf" TargetMode="External"/><Relationship Id="rId3194" Type="http://schemas.openxmlformats.org/officeDocument/2006/relationships/hyperlink" Target="http://transparencia.comitan.gob.mx/ART85/XXVII/DESARROLLO_URBANO/05827.pdf" TargetMode="External"/><Relationship Id="rId1839" Type="http://schemas.openxmlformats.org/officeDocument/2006/relationships/hyperlink" Target="http://transparencia.comitan.gob.mx/ART85/XXVII/DESARROLLO_URBANO/OF.XXVII1_2021-2024.pdf" TargetMode="External"/><Relationship Id="rId3054" Type="http://schemas.openxmlformats.org/officeDocument/2006/relationships/hyperlink" Target="http://transparencia.comitan.gob.mx/ART85/XXVII/DESARROLLO_URBANO/S004176.pdf" TargetMode="External"/><Relationship Id="rId182" Type="http://schemas.openxmlformats.org/officeDocument/2006/relationships/hyperlink" Target="http://transparencia.comitan.gob.mx/ART85/XXVII/DESARROLLO_URBANO/21327.pdf" TargetMode="External"/><Relationship Id="rId1906" Type="http://schemas.openxmlformats.org/officeDocument/2006/relationships/hyperlink" Target="http://transparencia.comitan.gob.mx/ART85/XXVII/DESARROLLO_URBANO/OF.XXVII1_2021-2024.pdf" TargetMode="External"/><Relationship Id="rId3261" Type="http://schemas.openxmlformats.org/officeDocument/2006/relationships/hyperlink" Target="http://transparencia.comitan.gob.mx/ART85/XXVII/DESARROLLO_URBANO/A002272.pdf" TargetMode="External"/><Relationship Id="rId2070" Type="http://schemas.openxmlformats.org/officeDocument/2006/relationships/hyperlink" Target="http://transparencia.comitan.gob.mx/ART85/XXVII/DESARROLLO_URBANO/OF.XXVII1_2021-2024.pdf" TargetMode="External"/><Relationship Id="rId3121" Type="http://schemas.openxmlformats.org/officeDocument/2006/relationships/hyperlink" Target="http://transparencia.comitan.gob.mx/ART85/XXVII/DESARROLLO_URBANO/S004393.pdf" TargetMode="External"/><Relationship Id="rId999" Type="http://schemas.openxmlformats.org/officeDocument/2006/relationships/hyperlink" Target="http://transparencia.comitan.gob.mx/ART85/XXVII/DESARROLLO_URBANO/06242.pdf" TargetMode="External"/><Relationship Id="rId2887" Type="http://schemas.openxmlformats.org/officeDocument/2006/relationships/hyperlink" Target="http://transparencia.comitan.gob.mx/ART85/XXVII/DESARROLLO_URBANO/05994.pdf" TargetMode="External"/><Relationship Id="rId859" Type="http://schemas.openxmlformats.org/officeDocument/2006/relationships/hyperlink" Target="http://transparencia.comitan.gob.mx/ART85/XXVII/DESARROLLO_URBANO/C000952.pdf" TargetMode="External"/><Relationship Id="rId1489" Type="http://schemas.openxmlformats.org/officeDocument/2006/relationships/hyperlink" Target="http://transparencia.comitan.gob.mx/ART85/XXVII/DESARROLLO_URBANO/06507.pdf" TargetMode="External"/><Relationship Id="rId1696" Type="http://schemas.openxmlformats.org/officeDocument/2006/relationships/hyperlink" Target="http://transparencia.comitan.gob.mx/ART85/XXVII/DESARROLLO_URBANO/OF.XXVII1_2021-2024.pdf" TargetMode="External"/><Relationship Id="rId3938" Type="http://schemas.openxmlformats.org/officeDocument/2006/relationships/hyperlink" Target="http://transparencia.comitan.gob.mx/ART85/XXVII/DESARROLLO_URBANO/OF.XXVII1_2021-2024.pdf" TargetMode="External"/><Relationship Id="rId1349" Type="http://schemas.openxmlformats.org/officeDocument/2006/relationships/hyperlink" Target="http://transparencia.comitan.gob.mx/ART85/XXVII/DESARROLLO_URBANO/02523.pdf" TargetMode="External"/><Relationship Id="rId2747" Type="http://schemas.openxmlformats.org/officeDocument/2006/relationships/hyperlink" Target="http://transparencia.comitan.gob.mx/ART85/XXVII/DESARROLLO_URBANO/OF.XXVII1_2021-2024.pdf" TargetMode="External"/><Relationship Id="rId2954" Type="http://schemas.openxmlformats.org/officeDocument/2006/relationships/hyperlink" Target="http://transparencia.comitan.gob.mx/ART85/XXVII/DESARROLLO_URBANO/S004023.pdf" TargetMode="External"/><Relationship Id="rId719" Type="http://schemas.openxmlformats.org/officeDocument/2006/relationships/hyperlink" Target="http://transparencia.comitan.gob.mx/ART85/XXVII/DESARROLLO_URBANO/S004680.pdf" TargetMode="External"/><Relationship Id="rId926" Type="http://schemas.openxmlformats.org/officeDocument/2006/relationships/hyperlink" Target="http://transparencia.comitan.gob.mx/ART85/XXVII/DESARROLLO_URBANO/05909.pdf" TargetMode="External"/><Relationship Id="rId1556" Type="http://schemas.openxmlformats.org/officeDocument/2006/relationships/hyperlink" Target="http://transparencia.comitan.gob.mx/ART85/XXVII/DESARROLLO_URBANO/OF.XXVII1_2021-2024.pdf" TargetMode="External"/><Relationship Id="rId1763" Type="http://schemas.openxmlformats.org/officeDocument/2006/relationships/hyperlink" Target="http://transparencia.comitan.gob.mx/ART85/XXVII/DESARROLLO_URBANO/OF.XXVII1_2021-2024.pdf" TargetMode="External"/><Relationship Id="rId1970" Type="http://schemas.openxmlformats.org/officeDocument/2006/relationships/hyperlink" Target="http://transparencia.comitan.gob.mx/ART85/XXVII/DESARROLLO_URBANO/OF.XXVII1_2021-2024.pdf" TargetMode="External"/><Relationship Id="rId2607" Type="http://schemas.openxmlformats.org/officeDocument/2006/relationships/hyperlink" Target="http://transparencia.comitan.gob.mx/ART85/XXVII/DESARROLLO_URBANO/OF.XXVII1_2021-2024.pdf" TargetMode="External"/><Relationship Id="rId2814" Type="http://schemas.openxmlformats.org/officeDocument/2006/relationships/hyperlink" Target="http://transparencia.comitan.gob.mx/ART85/XXVII/DESARROLLO_URBANO/OF.XXVII1_2021-2024.pdf" TargetMode="External"/><Relationship Id="rId55" Type="http://schemas.openxmlformats.org/officeDocument/2006/relationships/hyperlink" Target="http://transparencia.comitan.gob.mx/ART85/XXVII/DESARROLLO_URBANO/06505.pdf" TargetMode="External"/><Relationship Id="rId1209" Type="http://schemas.openxmlformats.org/officeDocument/2006/relationships/hyperlink" Target="http://transparencia.comitan.gob.mx/ART85/XXVII/DESARROLLO_URBANO/06299.pdf" TargetMode="External"/><Relationship Id="rId1416" Type="http://schemas.openxmlformats.org/officeDocument/2006/relationships/hyperlink" Target="http://transparencia.comitan.gob.mx/ART85/XXVII/DESARROLLO_URBANO/06106.pdf" TargetMode="External"/><Relationship Id="rId1623" Type="http://schemas.openxmlformats.org/officeDocument/2006/relationships/hyperlink" Target="http://transparencia.comitan.gob.mx/ART85/XXVII/DESARROLLO_URBANO/OF.XXVII1_2021-2024.pdf" TargetMode="External"/><Relationship Id="rId1830" Type="http://schemas.openxmlformats.org/officeDocument/2006/relationships/hyperlink" Target="http://transparencia.comitan.gob.mx/ART85/XXVII/DESARROLLO_URBANO/OF.XXVII1_2021-2024.pdf" TargetMode="External"/><Relationship Id="rId3588" Type="http://schemas.openxmlformats.org/officeDocument/2006/relationships/hyperlink" Target="http://transparencia.comitan.gob.mx/ART85/XXVII/DESARROLLO_URBANO/06599.pdf" TargetMode="External"/><Relationship Id="rId3795" Type="http://schemas.openxmlformats.org/officeDocument/2006/relationships/hyperlink" Target="http://transparencia.comitan.gob.mx/ART85/XXVII/DESARROLLO_URBANO/OFICIO_XXVII_2022.pdf" TargetMode="External"/><Relationship Id="rId2397" Type="http://schemas.openxmlformats.org/officeDocument/2006/relationships/hyperlink" Target="http://transparencia.comitan.gob.mx/ART85/XXVII/DESARROLLO_URBANO/OF.XXVII1_2021-2024.pdf" TargetMode="External"/><Relationship Id="rId3448" Type="http://schemas.openxmlformats.org/officeDocument/2006/relationships/hyperlink" Target="http://transparencia.comitan.gob.mx/ART85/XXVII/DESARROLLO_URBANO/OF.XXVII1_2021-2024.pdf" TargetMode="External"/><Relationship Id="rId3655" Type="http://schemas.openxmlformats.org/officeDocument/2006/relationships/hyperlink" Target="http://transparencia.comitan.gob.mx/ART85/XXVII/DESARROLLO_URBANO/OFICIO_XXVII_2022.pdf" TargetMode="External"/><Relationship Id="rId3862" Type="http://schemas.openxmlformats.org/officeDocument/2006/relationships/hyperlink" Target="http://transparencia.comitan.gob.mx/ART85/XXVII/DESARROLLO_URBANO/OFICIO_XXVII_2022.pdf" TargetMode="External"/><Relationship Id="rId369" Type="http://schemas.openxmlformats.org/officeDocument/2006/relationships/hyperlink" Target="http://transparencia.comitan.gob.mx/ART85/XXVII/DESARROLLO_URBANO/A003090.pdf" TargetMode="External"/><Relationship Id="rId576" Type="http://schemas.openxmlformats.org/officeDocument/2006/relationships/hyperlink" Target="http://transparencia.comitan.gob.mx/ART85/XXVII/DESARROLLO_URBANO/S004168.pdf" TargetMode="External"/><Relationship Id="rId783" Type="http://schemas.openxmlformats.org/officeDocument/2006/relationships/hyperlink" Target="http://transparencia.comitan.gob.mx/ART85/XXVII/DESARROLLO_URBANO/S004631.pdf" TargetMode="External"/><Relationship Id="rId990" Type="http://schemas.openxmlformats.org/officeDocument/2006/relationships/hyperlink" Target="http://transparencia.comitan.gob.mx/ART85/XXVII/DESARROLLO_URBANO/05996.pdf" TargetMode="External"/><Relationship Id="rId2257" Type="http://schemas.openxmlformats.org/officeDocument/2006/relationships/hyperlink" Target="http://transparencia.comitan.gob.mx/ART85/XXVII/DESARROLLO_URBANO/OFICIO_XXVII_2022.pdf" TargetMode="External"/><Relationship Id="rId2464" Type="http://schemas.openxmlformats.org/officeDocument/2006/relationships/hyperlink" Target="http://transparencia.comitan.gob.mx/ART85/XXVII/DESARROLLO_URBANO/05959.pdf" TargetMode="External"/><Relationship Id="rId2671" Type="http://schemas.openxmlformats.org/officeDocument/2006/relationships/hyperlink" Target="http://transparencia.comitan.gob.mx/ART85/XXVII/DESARROLLO_URBANO/OF.XXVII1_2021-2024.pdf" TargetMode="External"/><Relationship Id="rId3308" Type="http://schemas.openxmlformats.org/officeDocument/2006/relationships/hyperlink" Target="http://transparencia.comitan.gob.mx/ART85/XXVII/DESARROLLO_URBANO/OFICIO_XXVII_2022.pdf" TargetMode="External"/><Relationship Id="rId3515" Type="http://schemas.openxmlformats.org/officeDocument/2006/relationships/hyperlink" Target="http://transparencia.comitan.gob.mx/ART85/XXVII/DESARROLLO_URBANO/06783.pdf" TargetMode="External"/><Relationship Id="rId229" Type="http://schemas.openxmlformats.org/officeDocument/2006/relationships/hyperlink" Target="http://transparencia.comitan.gob.mx/ART85/XXVII/DESARROLLO_URBANO/OFICIO_XXVII_2022.pdf" TargetMode="External"/><Relationship Id="rId436" Type="http://schemas.openxmlformats.org/officeDocument/2006/relationships/hyperlink" Target="http://transparencia.comitan.gob.mx/ART85/XXVII/DESARROLLO_URBANO/S004106.pdf" TargetMode="External"/><Relationship Id="rId643" Type="http://schemas.openxmlformats.org/officeDocument/2006/relationships/hyperlink" Target="http://transparencia.comitan.gob.mx/ART85/XXVII/DESARROLLO_URBANO/S004238.pdf" TargetMode="External"/><Relationship Id="rId1066" Type="http://schemas.openxmlformats.org/officeDocument/2006/relationships/hyperlink" Target="http://transparencia.comitan.gob.mx/ART85/XXVII/DESARROLLO_URBANO/05872.pdf" TargetMode="External"/><Relationship Id="rId1273" Type="http://schemas.openxmlformats.org/officeDocument/2006/relationships/hyperlink" Target="http://transparencia.comitan.gob.mx/ART85/XXVII/DESARROLLO_URBANO/06413.pdf" TargetMode="External"/><Relationship Id="rId1480" Type="http://schemas.openxmlformats.org/officeDocument/2006/relationships/hyperlink" Target="http://transparencia.comitan.gob.mx/ART85/XXVII/DESARROLLO_URBANO/06256.pdf" TargetMode="External"/><Relationship Id="rId2117" Type="http://schemas.openxmlformats.org/officeDocument/2006/relationships/hyperlink" Target="http://transparencia.comitan.gob.mx/ART85/XXVII/DESARROLLO_URBANO/OF.XXVII1_2021-2024.pdf" TargetMode="External"/><Relationship Id="rId2324" Type="http://schemas.openxmlformats.org/officeDocument/2006/relationships/hyperlink" Target="http://transparencia.comitan.gob.mx/ART85/XXVII/DESARROLLO_URBANO/OF.XXVII1_2021-2024.pdf" TargetMode="External"/><Relationship Id="rId3722" Type="http://schemas.openxmlformats.org/officeDocument/2006/relationships/hyperlink" Target="http://transparencia.comitan.gob.mx/ART85/XXVII/DESARROLLO_URBANO/OF.XXVII1_2021-2024.pdf" TargetMode="External"/><Relationship Id="rId850" Type="http://schemas.openxmlformats.org/officeDocument/2006/relationships/hyperlink" Target="http://transparencia.comitan.gob.mx/ART85/XXVII/DESARROLLO_URBANO/S004590.pdf" TargetMode="External"/><Relationship Id="rId1133" Type="http://schemas.openxmlformats.org/officeDocument/2006/relationships/hyperlink" Target="http://transparencia.comitan.gob.mx/ART85/XXVII/DESARROLLO_URBANO/06081.pdf" TargetMode="External"/><Relationship Id="rId2531" Type="http://schemas.openxmlformats.org/officeDocument/2006/relationships/hyperlink" Target="http://transparencia.comitan.gob.mx/ART85/XXVII/DESARROLLO_URBANO/OFICIO_XXVII_2022.pdf" TargetMode="External"/><Relationship Id="rId503" Type="http://schemas.openxmlformats.org/officeDocument/2006/relationships/hyperlink" Target="http://transparencia.comitan.gob.mx/ART85/XXVII/DESARROLLO_URBANO/S004158.pdf" TargetMode="External"/><Relationship Id="rId710" Type="http://schemas.openxmlformats.org/officeDocument/2006/relationships/hyperlink" Target="http://transparencia.comitan.gob.mx/ART85/XXVII/DESARROLLO_URBANO/S004438.pdf" TargetMode="External"/><Relationship Id="rId1340" Type="http://schemas.openxmlformats.org/officeDocument/2006/relationships/hyperlink" Target="http://transparencia.comitan.gob.mx/ART85/XXVII/DESARROLLO_URBANO/06152.pdf" TargetMode="External"/><Relationship Id="rId3098" Type="http://schemas.openxmlformats.org/officeDocument/2006/relationships/hyperlink" Target="http://transparencia.comitan.gob.mx/ART85/XXVII/DESARROLLO_URBANO/A003056.pdf" TargetMode="External"/><Relationship Id="rId1200" Type="http://schemas.openxmlformats.org/officeDocument/2006/relationships/hyperlink" Target="http://transparencia.comitan.gob.mx/ART85/XXVII/DESARROLLO_URBANO/06373.pdf" TargetMode="External"/><Relationship Id="rId3165" Type="http://schemas.openxmlformats.org/officeDocument/2006/relationships/hyperlink" Target="http://transparencia.comitan.gob.mx/ART85/XXVII/DESARROLLO_URBANO/08315.pdf" TargetMode="External"/><Relationship Id="rId3372" Type="http://schemas.openxmlformats.org/officeDocument/2006/relationships/hyperlink" Target="http://transparencia.comitan.gob.mx/ART85/XXVII/DESARROLLO_URBANO/06535.pdf" TargetMode="External"/><Relationship Id="rId293" Type="http://schemas.openxmlformats.org/officeDocument/2006/relationships/hyperlink" Target="http://transparencia.comitan.gob.mx/ART85/XXVII/DESARROLLO_URBANO/A003033.pdf" TargetMode="External"/><Relationship Id="rId2181" Type="http://schemas.openxmlformats.org/officeDocument/2006/relationships/hyperlink" Target="http://transparencia.comitan.gob.mx/ART85/XXVII/DESARROLLO_URBANO/R000346.pdf" TargetMode="External"/><Relationship Id="rId3025" Type="http://schemas.openxmlformats.org/officeDocument/2006/relationships/hyperlink" Target="http://transparencia.comitan.gob.mx/ART85/XXVII/DESARROLLO_URBANO/S004075.pdf" TargetMode="External"/><Relationship Id="rId3232" Type="http://schemas.openxmlformats.org/officeDocument/2006/relationships/hyperlink" Target="http://transparencia.comitan.gob.mx/ART85/XXVII/DESARROLLO_URBANO/05995.pdf" TargetMode="External"/><Relationship Id="rId153" Type="http://schemas.openxmlformats.org/officeDocument/2006/relationships/hyperlink" Target="http://transparencia.comitan.gob.mx/ART85/XXVII/DESARROLLO_URBANO/06394.pdf" TargetMode="External"/><Relationship Id="rId360" Type="http://schemas.openxmlformats.org/officeDocument/2006/relationships/hyperlink" Target="http://transparencia.comitan.gob.mx/ART85/XXVII/DESARROLLO_URBANO/A002428.pdf" TargetMode="External"/><Relationship Id="rId2041" Type="http://schemas.openxmlformats.org/officeDocument/2006/relationships/hyperlink" Target="http://transparencia.comitan.gob.mx/ART85/XXVII/DESARROLLO_URBANO/OF.XXVII1_2021-2024.pdf" TargetMode="External"/><Relationship Id="rId220" Type="http://schemas.openxmlformats.org/officeDocument/2006/relationships/hyperlink" Target="http://transparencia.comitan.gob.mx/ART85/XXVII/DESARROLLO_URBANO/OFICIO_XXVII_2022.pdf" TargetMode="External"/><Relationship Id="rId2998" Type="http://schemas.openxmlformats.org/officeDocument/2006/relationships/hyperlink" Target="http://transparencia.comitan.gob.mx/ART85/XXVII/DESARROLLO_URBANO/A002596.pdf" TargetMode="External"/><Relationship Id="rId2858" Type="http://schemas.openxmlformats.org/officeDocument/2006/relationships/hyperlink" Target="http://transparencia.comitan.gob.mx/ART85/XXVII/DESARROLLO_URBANO/OF.XXVII1_2021-2024.pdf" TargetMode="External"/><Relationship Id="rId3909" Type="http://schemas.openxmlformats.org/officeDocument/2006/relationships/hyperlink" Target="http://transparencia.comitan.gob.mx/ART85/XXVII/DESARROLLO_URBANO/OF.XXVII1_2021-2024.pdf" TargetMode="External"/><Relationship Id="rId99" Type="http://schemas.openxmlformats.org/officeDocument/2006/relationships/hyperlink" Target="http://transparencia.comitan.gob.mx/ART85/XXVII/DESARROLLO_URBANO/06167.pdf" TargetMode="External"/><Relationship Id="rId1667" Type="http://schemas.openxmlformats.org/officeDocument/2006/relationships/hyperlink" Target="http://transparencia.comitan.gob.mx/ART85/XXVII/DESARROLLO_URBANO/OF.XXVII1_2021-2024.pdf" TargetMode="External"/><Relationship Id="rId1874" Type="http://schemas.openxmlformats.org/officeDocument/2006/relationships/hyperlink" Target="http://transparencia.comitan.gob.mx/ART85/XXVII/DESARROLLO_URBANO/OF.XXVII1_2021-2024.pdf" TargetMode="External"/><Relationship Id="rId2718" Type="http://schemas.openxmlformats.org/officeDocument/2006/relationships/hyperlink" Target="http://transparencia.comitan.gob.mx/ART85/XXVII/DESARROLLO_URBANO/P0021.pdf" TargetMode="External"/><Relationship Id="rId2925" Type="http://schemas.openxmlformats.org/officeDocument/2006/relationships/hyperlink" Target="http://transparencia.comitan.gob.mx/ART85/XXVII/DESARROLLO_URBANO/RF0010.pdf" TargetMode="External"/><Relationship Id="rId1527" Type="http://schemas.openxmlformats.org/officeDocument/2006/relationships/hyperlink" Target="http://transparencia.comitan.gob.mx/ART85/XXVII/DESARROLLO_URBANO/OF.XXVII1_2021-2024.pdf" TargetMode="External"/><Relationship Id="rId1734" Type="http://schemas.openxmlformats.org/officeDocument/2006/relationships/hyperlink" Target="http://transparencia.comitan.gob.mx/ART85/XXVII/DESARROLLO_URBANO/OF.XXVII1_2021-2024.pdf" TargetMode="External"/><Relationship Id="rId1941" Type="http://schemas.openxmlformats.org/officeDocument/2006/relationships/hyperlink" Target="http://transparencia.comitan.gob.mx/ART85/XXVII/DESARROLLO_URBANO/OF.XXVII1_2021-2024.pdf" TargetMode="External"/><Relationship Id="rId26" Type="http://schemas.openxmlformats.org/officeDocument/2006/relationships/hyperlink" Target="http://transparencia.comitan.gob.mx/ART85/XXVII/DESARROLLO_URBANO/06456.pdf" TargetMode="External"/><Relationship Id="rId3699" Type="http://schemas.openxmlformats.org/officeDocument/2006/relationships/hyperlink" Target="http://transparencia.comitan.gob.mx/ART85/XXVII/DESARROLLO_URBANO/A003105.pdf" TargetMode="External"/><Relationship Id="rId1801" Type="http://schemas.openxmlformats.org/officeDocument/2006/relationships/hyperlink" Target="http://transparencia.comitan.gob.mx/ART85/XXVII/DESARROLLO_URBANO/OF.XXVII1_2021-2024.pdf" TargetMode="External"/><Relationship Id="rId3559" Type="http://schemas.openxmlformats.org/officeDocument/2006/relationships/hyperlink" Target="http://transparencia.comitan.gob.mx/ART85/XXVII/DESARROLLO_URBANO/A002615.pdf" TargetMode="External"/><Relationship Id="rId687" Type="http://schemas.openxmlformats.org/officeDocument/2006/relationships/hyperlink" Target="http://transparencia.comitan.gob.mx/ART85/XXVII/DESARROLLO_URBANO/S004569.pdf" TargetMode="External"/><Relationship Id="rId2368" Type="http://schemas.openxmlformats.org/officeDocument/2006/relationships/hyperlink" Target="http://transparencia.comitan.gob.mx/ART85/XXVII/DESARROLLO_URBANO/OFICIO_XXVII_2022.pdf" TargetMode="External"/><Relationship Id="rId3766" Type="http://schemas.openxmlformats.org/officeDocument/2006/relationships/hyperlink" Target="http://transparencia.comitan.gob.mx/ART85/XXVII/DESARROLLO_URBANO/OF.XXVII1_2021-2024.pdf" TargetMode="External"/><Relationship Id="rId894" Type="http://schemas.openxmlformats.org/officeDocument/2006/relationships/hyperlink" Target="http://transparencia.comitan.gob.mx/ART85/XXVII/DESARROLLO_URBANO/05833.pdf" TargetMode="External"/><Relationship Id="rId1177" Type="http://schemas.openxmlformats.org/officeDocument/2006/relationships/hyperlink" Target="http://transparencia.comitan.gob.mx/ART85/XXVII/DESARROLLO_URBANO/06408.pdf" TargetMode="External"/><Relationship Id="rId2575" Type="http://schemas.openxmlformats.org/officeDocument/2006/relationships/hyperlink" Target="http://transparencia.comitan.gob.mx/ART85/XXVII/DESARROLLO_URBANO/OF.XXVII1_2021-2024.pdf" TargetMode="External"/><Relationship Id="rId2782" Type="http://schemas.openxmlformats.org/officeDocument/2006/relationships/hyperlink" Target="http://transparencia.comitan.gob.mx/ART85/XXVII/DESARROLLO_URBANO/06649.pdf" TargetMode="External"/><Relationship Id="rId3419" Type="http://schemas.openxmlformats.org/officeDocument/2006/relationships/hyperlink" Target="http://transparencia.comitan.gob.mx/ART85/XXVII/DESARROLLO_URBANO/OF.XXVII1_2021-2024.pdf" TargetMode="External"/><Relationship Id="rId3626" Type="http://schemas.openxmlformats.org/officeDocument/2006/relationships/hyperlink" Target="http://transparencia.comitan.gob.mx/ART85/XXVII/DESARROLLO_URBANO/OF.XXVII1_2021-2024.pdf" TargetMode="External"/><Relationship Id="rId3833" Type="http://schemas.openxmlformats.org/officeDocument/2006/relationships/hyperlink" Target="http://transparencia.comitan.gob.mx/ART85/XXVII/DESARROLLO_URBANO/05889.pdf" TargetMode="External"/><Relationship Id="rId547" Type="http://schemas.openxmlformats.org/officeDocument/2006/relationships/hyperlink" Target="http://transparencia.comitan.gob.mx/ART85/XXVII/DESARROLLO_URBANO/S004328.pdf" TargetMode="External"/><Relationship Id="rId754" Type="http://schemas.openxmlformats.org/officeDocument/2006/relationships/hyperlink" Target="http://transparencia.comitan.gob.mx/ART85/XXVII/DESARROLLO_URBANO/S004652.pdf" TargetMode="External"/><Relationship Id="rId961" Type="http://schemas.openxmlformats.org/officeDocument/2006/relationships/hyperlink" Target="http://transparencia.comitan.gob.mx/ART85/XXVII/DESARROLLO_URBANO/05896.pdf" TargetMode="External"/><Relationship Id="rId1384" Type="http://schemas.openxmlformats.org/officeDocument/2006/relationships/hyperlink" Target="http://transparencia.comitan.gob.mx/ART85/XXVII/DESARROLLO_URBANO/06564.pdf" TargetMode="External"/><Relationship Id="rId1591" Type="http://schemas.openxmlformats.org/officeDocument/2006/relationships/hyperlink" Target="http://transparencia.comitan.gob.mx/ART85/XXVII/DESARROLLO_URBANO/OF.XXVII1_2021-2024.pdf" TargetMode="External"/><Relationship Id="rId2228" Type="http://schemas.openxmlformats.org/officeDocument/2006/relationships/hyperlink" Target="http://transparencia.comitan.gob.mx/ART85/XXVII/DESARROLLO_URBANO/OFICIO_XXVII_2022.pdf" TargetMode="External"/><Relationship Id="rId2435" Type="http://schemas.openxmlformats.org/officeDocument/2006/relationships/hyperlink" Target="http://transparencia.comitan.gob.mx/ART85/XXVII/DESARROLLO_URBANO/US0694.pdf" TargetMode="External"/><Relationship Id="rId2642" Type="http://schemas.openxmlformats.org/officeDocument/2006/relationships/hyperlink" Target="http://transparencia.comitan.gob.mx/ART85/XXVII/DESARROLLO_URBANO/OF.XXVII1_2021-2024.pdf" TargetMode="External"/><Relationship Id="rId3900" Type="http://schemas.openxmlformats.org/officeDocument/2006/relationships/hyperlink" Target="http://transparencia.comitan.gob.mx/ART85/XXVII/DESARROLLO_URBANO/US0622.pdf" TargetMode="External"/><Relationship Id="rId90" Type="http://schemas.openxmlformats.org/officeDocument/2006/relationships/hyperlink" Target="http://transparencia.comitan.gob.mx/ART85/XXVII/DESARROLLO_URBANO/06421.pdf" TargetMode="External"/><Relationship Id="rId407" Type="http://schemas.openxmlformats.org/officeDocument/2006/relationships/hyperlink" Target="http://transparencia.comitan.gob.mx/ART85/XXVII/DESARROLLO_URBANO/A006467.pdf" TargetMode="External"/><Relationship Id="rId614" Type="http://schemas.openxmlformats.org/officeDocument/2006/relationships/hyperlink" Target="http://transparencia.comitan.gob.mx/ART85/XXVII/DESARROLLO_URBANO/S004515.pdf" TargetMode="External"/><Relationship Id="rId821" Type="http://schemas.openxmlformats.org/officeDocument/2006/relationships/hyperlink" Target="http://transparencia.comitan.gob.mx/ART85/XXVII/DESARROLLO_URBANO/S004620.pdf" TargetMode="External"/><Relationship Id="rId1037" Type="http://schemas.openxmlformats.org/officeDocument/2006/relationships/hyperlink" Target="http://transparencia.comitan.gob.mx/ART85/XXVII/DESARROLLO_URBANO/06172.pdf" TargetMode="External"/><Relationship Id="rId1244" Type="http://schemas.openxmlformats.org/officeDocument/2006/relationships/hyperlink" Target="http://transparencia.comitan.gob.mx/ART85/XXVII/DESARROLLO_URBANO/06389.pdf" TargetMode="External"/><Relationship Id="rId1451" Type="http://schemas.openxmlformats.org/officeDocument/2006/relationships/hyperlink" Target="http://transparencia.comitan.gob.mx/ART85/XXVII/DESARROLLO_URBANO/06503.pdf" TargetMode="External"/><Relationship Id="rId2502" Type="http://schemas.openxmlformats.org/officeDocument/2006/relationships/hyperlink" Target="http://transparencia.comitan.gob.mx/ART85/XXVII/DESARROLLO_URBANO/06410.pdf" TargetMode="External"/><Relationship Id="rId1104" Type="http://schemas.openxmlformats.org/officeDocument/2006/relationships/hyperlink" Target="http://transparencia.comitan.gob.mx/ART85/XXVII/DESARROLLO_URBANO/06328.pdf" TargetMode="External"/><Relationship Id="rId1311" Type="http://schemas.openxmlformats.org/officeDocument/2006/relationships/hyperlink" Target="http://transparencia.comitan.gob.mx/ART85/XXVII/DESARROLLO_URBANO/06448.pdf" TargetMode="External"/><Relationship Id="rId3069" Type="http://schemas.openxmlformats.org/officeDocument/2006/relationships/hyperlink" Target="http://transparencia.comitan.gob.mx/ART85/XXVII/DESARROLLO_URBANO/S004195.pdf" TargetMode="External"/><Relationship Id="rId3276" Type="http://schemas.openxmlformats.org/officeDocument/2006/relationships/hyperlink" Target="http://transparencia.comitan.gob.mx/ART85/XXVII/DESARROLLO_URBANO/OFICIO_XXVII_2022.pdf" TargetMode="External"/><Relationship Id="rId3483" Type="http://schemas.openxmlformats.org/officeDocument/2006/relationships/hyperlink" Target="http://transparencia.comitan.gob.mx/ART85/XXVII/DESARROLLO_URBANO/06780.pdf" TargetMode="External"/><Relationship Id="rId3690" Type="http://schemas.openxmlformats.org/officeDocument/2006/relationships/hyperlink" Target="http://transparencia.comitan.gob.mx/ART85/XXVII/DESARROLLO_URBANO/OFICIO_XXVII_2022.pdf" TargetMode="External"/><Relationship Id="rId197" Type="http://schemas.openxmlformats.org/officeDocument/2006/relationships/hyperlink" Target="http://transparencia.comitan.gob.mx/ART85/XXVII/DESARROLLO_URBANO/06485.pdf" TargetMode="External"/><Relationship Id="rId2085" Type="http://schemas.openxmlformats.org/officeDocument/2006/relationships/hyperlink" Target="http://transparencia.comitan.gob.mx/ART85/XXVII/DESARROLLO_URBANO/OF.XXVII1_2021-2024.pdf" TargetMode="External"/><Relationship Id="rId2292" Type="http://schemas.openxmlformats.org/officeDocument/2006/relationships/hyperlink" Target="http://transparencia.comitan.gob.mx/ART85/XXVII/DESARROLLO_URBANO/OF.XXVII1_2021-2024.pdf" TargetMode="External"/><Relationship Id="rId3136" Type="http://schemas.openxmlformats.org/officeDocument/2006/relationships/hyperlink" Target="http://transparencia.comitan.gob.mx/ART85/XXVII/DESARROLLO_URBANO/S004401.pdf" TargetMode="External"/><Relationship Id="rId3343" Type="http://schemas.openxmlformats.org/officeDocument/2006/relationships/hyperlink" Target="http://transparencia.comitan.gob.mx/ART85/XXVII/DESARROLLO_URBANO/OFICIO_XXVII_2022.pdf" TargetMode="External"/><Relationship Id="rId264" Type="http://schemas.openxmlformats.org/officeDocument/2006/relationships/hyperlink" Target="http://transparencia.comitan.gob.mx/ART85/XXVII/DESARROLLO_URBANO/A002364.pdf" TargetMode="External"/><Relationship Id="rId471" Type="http://schemas.openxmlformats.org/officeDocument/2006/relationships/hyperlink" Target="http://transparencia.comitan.gob.mx/ART85/XXVII/DESARROLLO_URBANO/S003349.pdf" TargetMode="External"/><Relationship Id="rId2152" Type="http://schemas.openxmlformats.org/officeDocument/2006/relationships/hyperlink" Target="http://transparencia.comitan.gob.mx/ART85/XXVII/DESARROLLO_URBANO/OF.XXVII1_2021-2024.pdf" TargetMode="External"/><Relationship Id="rId3550" Type="http://schemas.openxmlformats.org/officeDocument/2006/relationships/hyperlink" Target="http://transparencia.comitan.gob.mx/ART85/XXVII/DESARROLLO_URBANO/OFICIO_XXVII_2022.pdf" TargetMode="External"/><Relationship Id="rId124" Type="http://schemas.openxmlformats.org/officeDocument/2006/relationships/hyperlink" Target="http://transparencia.comitan.gob.mx/ART85/XXVII/DESARROLLO_URBANO/05622.pdf" TargetMode="External"/><Relationship Id="rId3203" Type="http://schemas.openxmlformats.org/officeDocument/2006/relationships/hyperlink" Target="http://transparencia.comitan.gob.mx/ART85/XXVII/DESARROLLO_URBANO/OF.XXVII1_2021-2024.pdf" TargetMode="External"/><Relationship Id="rId3410" Type="http://schemas.openxmlformats.org/officeDocument/2006/relationships/hyperlink" Target="http://transparencia.comitan.gob.mx/ART85/XXVII/DESARROLLO_URBANO/A002434.pdf" TargetMode="External"/><Relationship Id="rId331" Type="http://schemas.openxmlformats.org/officeDocument/2006/relationships/hyperlink" Target="http://transparencia.comitan.gob.mx/ART85/XXVII/DESARROLLO_URBANO/A002418.pdf" TargetMode="External"/><Relationship Id="rId2012" Type="http://schemas.openxmlformats.org/officeDocument/2006/relationships/hyperlink" Target="http://transparencia.comitan.gob.mx/ART85/XXVII/DESARROLLO_URBANO/OF.XXVII1_2021-2024.pdf" TargetMode="External"/><Relationship Id="rId2969" Type="http://schemas.openxmlformats.org/officeDocument/2006/relationships/hyperlink" Target="http://transparencia.comitan.gob.mx/ART85/XXVII/DESARROLLO_URBANO/05801.pdf" TargetMode="External"/><Relationship Id="rId1778" Type="http://schemas.openxmlformats.org/officeDocument/2006/relationships/hyperlink" Target="http://transparencia.comitan.gob.mx/ART85/XXVII/DESARROLLO_URBANO/OF.XXVII1_2021-2024.pdf" TargetMode="External"/><Relationship Id="rId1985" Type="http://schemas.openxmlformats.org/officeDocument/2006/relationships/hyperlink" Target="http://transparencia.comitan.gob.mx/ART85/XXVII/DESARROLLO_URBANO/OF.XXVII1_2021-2024.pdf" TargetMode="External"/><Relationship Id="rId2829" Type="http://schemas.openxmlformats.org/officeDocument/2006/relationships/hyperlink" Target="http://transparencia.comitan.gob.mx/ART85/XXVII/DESARROLLO_URBANO/OF.XXVII1_2021-2024.pdf" TargetMode="External"/><Relationship Id="rId1638" Type="http://schemas.openxmlformats.org/officeDocument/2006/relationships/hyperlink" Target="http://transparencia.comitan.gob.mx/ART85/XXVII/DESARROLLO_URBANO/OF.XXVII1_2021-2024.pdf" TargetMode="External"/><Relationship Id="rId1845" Type="http://schemas.openxmlformats.org/officeDocument/2006/relationships/hyperlink" Target="http://transparencia.comitan.gob.mx/ART85/XXVII/DESARROLLO_URBANO/OF.XXVII1_2021-2024.pdf" TargetMode="External"/><Relationship Id="rId3060" Type="http://schemas.openxmlformats.org/officeDocument/2006/relationships/hyperlink" Target="http://transparencia.comitan.gob.mx/ART85/XXVII/DESARROLLO_URBANO/S004184.pdf" TargetMode="External"/><Relationship Id="rId1705" Type="http://schemas.openxmlformats.org/officeDocument/2006/relationships/hyperlink" Target="http://transparencia.comitan.gob.mx/ART85/XXVII/DESARROLLO_URBANO/OF.XXVII1_2021-2024.pdf" TargetMode="External"/><Relationship Id="rId1912" Type="http://schemas.openxmlformats.org/officeDocument/2006/relationships/hyperlink" Target="http://transparencia.comitan.gob.mx/ART85/XXVII/DESARROLLO_URBANO/OF.XXVII1_2021-2024.pdf" TargetMode="External"/><Relationship Id="rId3877" Type="http://schemas.openxmlformats.org/officeDocument/2006/relationships/hyperlink" Target="http://transparencia.comitan.gob.mx/ART85/XXVII/DESARROLLO_URBANO/OFICIO_XXVII_2022.pdf" TargetMode="External"/><Relationship Id="rId798" Type="http://schemas.openxmlformats.org/officeDocument/2006/relationships/hyperlink" Target="http://transparencia.comitan.gob.mx/ART85/XXVII/DESARROLLO_URBANO/S004596.pdf" TargetMode="External"/><Relationship Id="rId2479" Type="http://schemas.openxmlformats.org/officeDocument/2006/relationships/hyperlink" Target="http://transparencia.comitan.gob.mx/ART85/XXVII/DESARROLLO_URBANO/06132.pdf" TargetMode="External"/><Relationship Id="rId2686" Type="http://schemas.openxmlformats.org/officeDocument/2006/relationships/hyperlink" Target="http://transparencia.comitan.gob.mx/ART85/XXVII/DESARROLLO_URBANO/OF.XXVII1_2021-2024.pdf" TargetMode="External"/><Relationship Id="rId2893" Type="http://schemas.openxmlformats.org/officeDocument/2006/relationships/hyperlink" Target="http://transparencia.comitan.gob.mx/ART85/XXVII/DESARROLLO_URBANO/A002559.pdf" TargetMode="External"/><Relationship Id="rId3737" Type="http://schemas.openxmlformats.org/officeDocument/2006/relationships/hyperlink" Target="http://transparencia.comitan.gob.mx/ART85/XXVII/DESARROLLO_URBANO/OF.XXVII1_2021-2024.pdf" TargetMode="External"/><Relationship Id="rId3944" Type="http://schemas.openxmlformats.org/officeDocument/2006/relationships/hyperlink" Target="http://transparencia.comitan.gob.mx/ART85/XXVII/DESARROLLO_URBANO/03859.pdf" TargetMode="External"/><Relationship Id="rId658" Type="http://schemas.openxmlformats.org/officeDocument/2006/relationships/hyperlink" Target="http://transparencia.comitan.gob.mx/ART85/XXVII/DESARROLLO_URBANO/S004544.pdf" TargetMode="External"/><Relationship Id="rId865" Type="http://schemas.openxmlformats.org/officeDocument/2006/relationships/hyperlink" Target="http://transparencia.comitan.gob.mx/ART85/XXVII/DESARROLLO_URBANO/C000779.pdf" TargetMode="External"/><Relationship Id="rId1288" Type="http://schemas.openxmlformats.org/officeDocument/2006/relationships/hyperlink" Target="http://transparencia.comitan.gob.mx/ART85/XXVII/DESARROLLO_URBANO/06153.pdf" TargetMode="External"/><Relationship Id="rId1495" Type="http://schemas.openxmlformats.org/officeDocument/2006/relationships/hyperlink" Target="http://transparencia.comitan.gob.mx/ART85/XXVII/DESARROLLO_URBANO/21327.pdf" TargetMode="External"/><Relationship Id="rId2339" Type="http://schemas.openxmlformats.org/officeDocument/2006/relationships/hyperlink" Target="http://transparencia.comitan.gob.mx/ART85/XXVII/DESARROLLO_URBANO/PA000164.pdf" TargetMode="External"/><Relationship Id="rId2546" Type="http://schemas.openxmlformats.org/officeDocument/2006/relationships/hyperlink" Target="http://transparencia.comitan.gob.mx/ART85/XXVII/DESARROLLO_URBANO/OFICIO_XXVII_2022.pdf" TargetMode="External"/><Relationship Id="rId2753" Type="http://schemas.openxmlformats.org/officeDocument/2006/relationships/hyperlink" Target="http://transparencia.comitan.gob.mx/ART85/XXVII/DESARROLLO_URBANO/L000222.pdf" TargetMode="External"/><Relationship Id="rId2960" Type="http://schemas.openxmlformats.org/officeDocument/2006/relationships/hyperlink" Target="http://transparencia.comitan.gob.mx/ART85/XXVII/DESARROLLO_URBANO/S003510.pdf" TargetMode="External"/><Relationship Id="rId3804" Type="http://schemas.openxmlformats.org/officeDocument/2006/relationships/hyperlink" Target="http://transparencia.comitan.gob.mx/ART85/XXVII/DESARROLLO_URBANO/A003125.pdf" TargetMode="External"/><Relationship Id="rId518" Type="http://schemas.openxmlformats.org/officeDocument/2006/relationships/hyperlink" Target="http://transparencia.comitan.gob.mx/ART85/XXVII/DESARROLLO_URBANO/S004346.pdf" TargetMode="External"/><Relationship Id="rId725" Type="http://schemas.openxmlformats.org/officeDocument/2006/relationships/hyperlink" Target="http://transparencia.comitan.gob.mx/ART85/XXVII/DESARROLLO_URBANO/S004339.pdf" TargetMode="External"/><Relationship Id="rId932" Type="http://schemas.openxmlformats.org/officeDocument/2006/relationships/hyperlink" Target="http://transparencia.comitan.gob.mx/ART85/XXVII/DESARROLLO_URBANO/06043.pdf" TargetMode="External"/><Relationship Id="rId1148" Type="http://schemas.openxmlformats.org/officeDocument/2006/relationships/hyperlink" Target="http://transparencia.comitan.gob.mx/ART85/XXVII/DESARROLLO_URBANO/06562.pdf" TargetMode="External"/><Relationship Id="rId1355" Type="http://schemas.openxmlformats.org/officeDocument/2006/relationships/hyperlink" Target="http://transparencia.comitan.gob.mx/ART85/XXVII/DESARROLLO_URBANO/06405.pdf" TargetMode="External"/><Relationship Id="rId1562" Type="http://schemas.openxmlformats.org/officeDocument/2006/relationships/hyperlink" Target="http://transparencia.comitan.gob.mx/ART85/XXVII/DESARROLLO_URBANO/OF.XXVII1_2021-2024.pdf" TargetMode="External"/><Relationship Id="rId2406" Type="http://schemas.openxmlformats.org/officeDocument/2006/relationships/hyperlink" Target="http://transparencia.comitan.gob.mx/ART85/XXVII/DESARROLLO_URBANO/US0687.pdf" TargetMode="External"/><Relationship Id="rId2613" Type="http://schemas.openxmlformats.org/officeDocument/2006/relationships/hyperlink" Target="http://transparencia.comitan.gob.mx/ART85/XXVII/DESARROLLO_URBANO/OF.XXVII1_2021-2024.pdf" TargetMode="External"/><Relationship Id="rId1008" Type="http://schemas.openxmlformats.org/officeDocument/2006/relationships/hyperlink" Target="http://transparencia.comitan.gob.mx/ART85/XXVII/DESARROLLO_URBANO/06363.pdf" TargetMode="External"/><Relationship Id="rId1215" Type="http://schemas.openxmlformats.org/officeDocument/2006/relationships/hyperlink" Target="http://transparencia.comitan.gob.mx/ART85/XXVII/DESARROLLO_URBANO/06374.pdf" TargetMode="External"/><Relationship Id="rId1422" Type="http://schemas.openxmlformats.org/officeDocument/2006/relationships/hyperlink" Target="http://transparencia.comitan.gob.mx/ART85/XXVII/DESARROLLO_URBANO/06358.pdf" TargetMode="External"/><Relationship Id="rId2820" Type="http://schemas.openxmlformats.org/officeDocument/2006/relationships/hyperlink" Target="http://transparencia.comitan.gob.mx/ART85/XXVII/DESARROLLO_URBANO/OF.XXVII1_2021-2024.pdf" TargetMode="External"/><Relationship Id="rId61" Type="http://schemas.openxmlformats.org/officeDocument/2006/relationships/hyperlink" Target="http://transparencia.comitan.gob.mx/ART85/XXVII/DESARROLLO_URBANO/06171.pdf" TargetMode="External"/><Relationship Id="rId3387" Type="http://schemas.openxmlformats.org/officeDocument/2006/relationships/hyperlink" Target="http://transparencia.comitan.gob.mx/ART85/XXVII/DESARROLLO_URBANO/06506.pdf" TargetMode="External"/><Relationship Id="rId2196" Type="http://schemas.openxmlformats.org/officeDocument/2006/relationships/hyperlink" Target="http://transparencia.comitan.gob.mx/ART85/XXVII/DESARROLLO_URBANO/06511.pdf" TargetMode="External"/><Relationship Id="rId3594" Type="http://schemas.openxmlformats.org/officeDocument/2006/relationships/hyperlink" Target="http://transparencia.comitan.gob.mx/ART85/XXVII/DESARROLLO_URBANO/A003133.pdf" TargetMode="External"/><Relationship Id="rId168" Type="http://schemas.openxmlformats.org/officeDocument/2006/relationships/hyperlink" Target="http://transparencia.comitan.gob.mx/ART85/XXVII/DESARROLLO_URBANO/06402.pdf" TargetMode="External"/><Relationship Id="rId3247" Type="http://schemas.openxmlformats.org/officeDocument/2006/relationships/hyperlink" Target="http://transparencia.comitan.gob.mx/ART85/XXVII/DESARROLLO_URBANO/06536.pdf" TargetMode="External"/><Relationship Id="rId3454" Type="http://schemas.openxmlformats.org/officeDocument/2006/relationships/hyperlink" Target="http://transparencia.comitan.gob.mx/ART85/XXVII/DESARROLLO_URBANO/OFICIO_XXVII_2022.pdf" TargetMode="External"/><Relationship Id="rId3661" Type="http://schemas.openxmlformats.org/officeDocument/2006/relationships/hyperlink" Target="http://transparencia.comitan.gob.mx/ART85/XXVII/DESARROLLO_URBANO/OF.XXVII1_2021-2024.pdf" TargetMode="External"/><Relationship Id="rId375" Type="http://schemas.openxmlformats.org/officeDocument/2006/relationships/hyperlink" Target="http://transparencia.comitan.gob.mx/ART85/XXVII/DESARROLLO_URBANO/A003071.pdf" TargetMode="External"/><Relationship Id="rId582" Type="http://schemas.openxmlformats.org/officeDocument/2006/relationships/hyperlink" Target="http://transparencia.comitan.gob.mx/ART85/XXVII/DESARROLLO_URBANO/S004180.pdf" TargetMode="External"/><Relationship Id="rId2056" Type="http://schemas.openxmlformats.org/officeDocument/2006/relationships/hyperlink" Target="http://transparencia.comitan.gob.mx/ART85/XXVII/DESARROLLO_URBANO/OF.XXVII1_2021-2024.pdf" TargetMode="External"/><Relationship Id="rId2263" Type="http://schemas.openxmlformats.org/officeDocument/2006/relationships/hyperlink" Target="http://transparencia.comitan.gob.mx/ART85/XXVII/DESARROLLO_URBANO/OF.XXVII1_2021-2024.pdf" TargetMode="External"/><Relationship Id="rId2470" Type="http://schemas.openxmlformats.org/officeDocument/2006/relationships/hyperlink" Target="http://transparencia.comitan.gob.mx/ART85/XXVII/DESARROLLO_URBANO/06476.pdf" TargetMode="External"/><Relationship Id="rId3107" Type="http://schemas.openxmlformats.org/officeDocument/2006/relationships/hyperlink" Target="http://transparencia.comitan.gob.mx/ART85/XXVII/DESARROLLO_URBANO/A003054.pdf" TargetMode="External"/><Relationship Id="rId3314" Type="http://schemas.openxmlformats.org/officeDocument/2006/relationships/hyperlink" Target="http://transparencia.comitan.gob.mx/ART85/XXVII/DESARROLLO_URBANO/05901.pdf" TargetMode="External"/><Relationship Id="rId3521" Type="http://schemas.openxmlformats.org/officeDocument/2006/relationships/hyperlink" Target="http://transparencia.comitan.gob.mx/ART85/XXVII/DESARROLLO_URBANO/OFICIO_XXVII_2022.pdf" TargetMode="External"/><Relationship Id="rId235" Type="http://schemas.openxmlformats.org/officeDocument/2006/relationships/hyperlink" Target="http://transparencia.comitan.gob.mx/ART85/XXVII/DESARROLLO_URBANO/OF.XXVII1_2021-2024.pdf" TargetMode="External"/><Relationship Id="rId442" Type="http://schemas.openxmlformats.org/officeDocument/2006/relationships/hyperlink" Target="http://transparencia.comitan.gob.mx/ART85/XXVII/DESARROLLO_URBANO/S004139.pdf" TargetMode="External"/><Relationship Id="rId1072" Type="http://schemas.openxmlformats.org/officeDocument/2006/relationships/hyperlink" Target="http://transparencia.comitan.gob.mx/ART85/XXVII/DESARROLLO_URBANO/06042.pdf" TargetMode="External"/><Relationship Id="rId2123" Type="http://schemas.openxmlformats.org/officeDocument/2006/relationships/hyperlink" Target="http://transparencia.comitan.gob.mx/ART85/XXVII/DESARROLLO_URBANO/OF.XXVII1_2021-2024.pdf" TargetMode="External"/><Relationship Id="rId2330" Type="http://schemas.openxmlformats.org/officeDocument/2006/relationships/hyperlink" Target="http://transparencia.comitan.gob.mx/ART85/XXVII/DESARROLLO_URBANO/PA000176.pdf" TargetMode="External"/><Relationship Id="rId302" Type="http://schemas.openxmlformats.org/officeDocument/2006/relationships/hyperlink" Target="http://transparencia.comitan.gob.mx/ART85/XXVII/DESARROLLO_URBANO/A003049.pdf" TargetMode="External"/><Relationship Id="rId1889" Type="http://schemas.openxmlformats.org/officeDocument/2006/relationships/hyperlink" Target="http://transparencia.comitan.gob.mx/ART85/XXVII/DESARROLLO_URBANO/OF.XXVII1_2021-2024.pdf" TargetMode="External"/><Relationship Id="rId1749" Type="http://schemas.openxmlformats.org/officeDocument/2006/relationships/hyperlink" Target="http://transparencia.comitan.gob.mx/ART85/XXVII/DESARROLLO_URBANO/OF.XXVII1_2021-2024.pdf" TargetMode="External"/><Relationship Id="rId1956" Type="http://schemas.openxmlformats.org/officeDocument/2006/relationships/hyperlink" Target="http://transparencia.comitan.gob.mx/ART85/XXVII/DESARROLLO_URBANO/OF.XXVII1_2021-2024.pdf" TargetMode="External"/><Relationship Id="rId3171" Type="http://schemas.openxmlformats.org/officeDocument/2006/relationships/hyperlink" Target="http://transparencia.comitan.gob.mx/ART85/XXVII/DESARROLLO_URBANO/S004134.pdf" TargetMode="External"/><Relationship Id="rId1609" Type="http://schemas.openxmlformats.org/officeDocument/2006/relationships/hyperlink" Target="http://transparencia.comitan.gob.mx/ART85/XXVII/DESARROLLO_URBANO/OF.XXVII1_2021-2024.pdf" TargetMode="External"/><Relationship Id="rId1816" Type="http://schemas.openxmlformats.org/officeDocument/2006/relationships/hyperlink" Target="http://transparencia.comitan.gob.mx/ART85/XXVII/DESARROLLO_URBANO/OF.XXVII1_2021-2024.pdf" TargetMode="External"/><Relationship Id="rId3031" Type="http://schemas.openxmlformats.org/officeDocument/2006/relationships/hyperlink" Target="http://transparencia.comitan.gob.mx/ART85/XXVII/DESARROLLO_URBANO/S004063.pdf" TargetMode="External"/><Relationship Id="rId2797" Type="http://schemas.openxmlformats.org/officeDocument/2006/relationships/hyperlink" Target="http://transparencia.comitan.gob.mx/ART85/XXVII/DESARROLLO_URBANO/OFICIO_XXVII_2022.pdf" TargetMode="External"/><Relationship Id="rId3848" Type="http://schemas.openxmlformats.org/officeDocument/2006/relationships/hyperlink" Target="http://transparencia.comitan.gob.mx/ART85/XXVII/DESARROLLO_URBANO/OF.XXVII1_2021-2024.pdf" TargetMode="External"/><Relationship Id="rId769" Type="http://schemas.openxmlformats.org/officeDocument/2006/relationships/hyperlink" Target="http://transparencia.comitan.gob.mx/ART85/XXVII/DESARROLLO_URBANO/S004692.pdf" TargetMode="External"/><Relationship Id="rId976" Type="http://schemas.openxmlformats.org/officeDocument/2006/relationships/hyperlink" Target="http://transparencia.comitan.gob.mx/ART85/XXVII/DESARROLLO_URBANO/05858.pdf" TargetMode="External"/><Relationship Id="rId1399" Type="http://schemas.openxmlformats.org/officeDocument/2006/relationships/hyperlink" Target="http://transparencia.comitan.gob.mx/ART85/XXVII/DESARROLLO_URBANO/06619.pdf" TargetMode="External"/><Relationship Id="rId2657" Type="http://schemas.openxmlformats.org/officeDocument/2006/relationships/hyperlink" Target="http://transparencia.comitan.gob.mx/ART85/XXVII/DESARROLLO_URBANO/OF.XXVII1_2021-2024.pdf" TargetMode="External"/><Relationship Id="rId629" Type="http://schemas.openxmlformats.org/officeDocument/2006/relationships/hyperlink" Target="http://transparencia.comitan.gob.mx/ART85/XXVII/DESARROLLO_URBANO/S004408.pdf" TargetMode="External"/><Relationship Id="rId1259" Type="http://schemas.openxmlformats.org/officeDocument/2006/relationships/hyperlink" Target="http://transparencia.comitan.gob.mx/ART85/XXVII/DESARROLLO_URBANO/06268.pdf" TargetMode="External"/><Relationship Id="rId1466" Type="http://schemas.openxmlformats.org/officeDocument/2006/relationships/hyperlink" Target="http://transparencia.comitan.gob.mx/ART85/XXVII/DESARROLLO_URBANO/06234.pdf" TargetMode="External"/><Relationship Id="rId2864" Type="http://schemas.openxmlformats.org/officeDocument/2006/relationships/hyperlink" Target="http://transparencia.comitan.gob.mx/ART85/XXVII/DESARROLLO_URBANO/05829.pdf" TargetMode="External"/><Relationship Id="rId3708" Type="http://schemas.openxmlformats.org/officeDocument/2006/relationships/hyperlink" Target="http://transparencia.comitan.gob.mx/ART85/XXVII/DESARROLLO_URBANO/06631.pdf" TargetMode="External"/><Relationship Id="rId3915" Type="http://schemas.openxmlformats.org/officeDocument/2006/relationships/hyperlink" Target="http://transparencia.comitan.gob.mx/ART85/XXVII/DESARROLLO_URBANO/US0575.pdf" TargetMode="External"/><Relationship Id="rId836" Type="http://schemas.openxmlformats.org/officeDocument/2006/relationships/hyperlink" Target="http://transparencia.comitan.gob.mx/ART85/XXVII/DESARROLLO_URBANO/S004576.pdf" TargetMode="External"/><Relationship Id="rId1119" Type="http://schemas.openxmlformats.org/officeDocument/2006/relationships/hyperlink" Target="http://transparencia.comitan.gob.mx/ART85/XXVII/DESARROLLO_URBANO/06347.pdf" TargetMode="External"/><Relationship Id="rId1673" Type="http://schemas.openxmlformats.org/officeDocument/2006/relationships/hyperlink" Target="http://transparencia.comitan.gob.mx/ART85/XXVII/DESARROLLO_URBANO/OF.XXVII1_2021-2024.pdf" TargetMode="External"/><Relationship Id="rId1880" Type="http://schemas.openxmlformats.org/officeDocument/2006/relationships/hyperlink" Target="http://transparencia.comitan.gob.mx/ART85/XXVII/DESARROLLO_URBANO/OF.XXVII1_2021-2024.pdf" TargetMode="External"/><Relationship Id="rId2517" Type="http://schemas.openxmlformats.org/officeDocument/2006/relationships/hyperlink" Target="http://transparencia.comitan.gob.mx/ART85/XXVII/DESARROLLO_URBANO/OFICIO_XXVII_2022.pdf" TargetMode="External"/><Relationship Id="rId2724" Type="http://schemas.openxmlformats.org/officeDocument/2006/relationships/hyperlink" Target="http://transparencia.comitan.gob.mx/ART85/XXVII/DESARROLLO_URBANO/06478.pdf" TargetMode="External"/><Relationship Id="rId2931" Type="http://schemas.openxmlformats.org/officeDocument/2006/relationships/hyperlink" Target="http://transparencia.comitan.gob.mx/ART85/XXVII/DESARROLLO_URBANO/S004155.pdf" TargetMode="External"/><Relationship Id="rId903" Type="http://schemas.openxmlformats.org/officeDocument/2006/relationships/hyperlink" Target="http://transparencia.comitan.gob.mx/ART85/XXVII/DESARROLLO_URBANO/06011.pdf" TargetMode="External"/><Relationship Id="rId1326" Type="http://schemas.openxmlformats.org/officeDocument/2006/relationships/hyperlink" Target="http://transparencia.comitan.gob.mx/ART85/XXVII/DESARROLLO_URBANO/06156.pdf" TargetMode="External"/><Relationship Id="rId1533" Type="http://schemas.openxmlformats.org/officeDocument/2006/relationships/hyperlink" Target="http://transparencia.comitan.gob.mx/ART85/XXVII/DESARROLLO_URBANO/OF.XXVII1_2021-2024.pdf" TargetMode="External"/><Relationship Id="rId1740" Type="http://schemas.openxmlformats.org/officeDocument/2006/relationships/hyperlink" Target="http://transparencia.comitan.gob.mx/ART85/XXVII/DESARROLLO_URBANO/OF.XXVII1_2021-2024.pdf" TargetMode="External"/><Relationship Id="rId32" Type="http://schemas.openxmlformats.org/officeDocument/2006/relationships/hyperlink" Target="http://transparencia.comitan.gob.mx/ART85/XXVII/DESARROLLO_URBANO/05802.pdf" TargetMode="External"/><Relationship Id="rId1600" Type="http://schemas.openxmlformats.org/officeDocument/2006/relationships/hyperlink" Target="http://transparencia.comitan.gob.mx/ART85/XXVII/DESARROLLO_URBANO/OF.XXVII1_2021-2024.pdf" TargetMode="External"/><Relationship Id="rId3498" Type="http://schemas.openxmlformats.org/officeDocument/2006/relationships/hyperlink" Target="http://transparencia.comitan.gob.mx/ART85/XXVII/DESARROLLO_URBANO/OF.XXVII1_2021-2024.pdf" TargetMode="External"/><Relationship Id="rId3358" Type="http://schemas.openxmlformats.org/officeDocument/2006/relationships/hyperlink" Target="http://transparencia.comitan.gob.mx/ART85/XXVII/DESARROLLO_URBANO/A002432.pdf" TargetMode="External"/><Relationship Id="rId3565" Type="http://schemas.openxmlformats.org/officeDocument/2006/relationships/hyperlink" Target="http://transparencia.comitan.gob.mx/ART85/XXVII/DESARROLLO_URBANO/OFICIO_XXVII_2022.pdf" TargetMode="External"/><Relationship Id="rId3772" Type="http://schemas.openxmlformats.org/officeDocument/2006/relationships/hyperlink" Target="http://transparencia.comitan.gob.mx/ART85/XXVII/DESARROLLO_URBANO/OF.XXVII1_2021-2024.pdf" TargetMode="External"/><Relationship Id="rId279" Type="http://schemas.openxmlformats.org/officeDocument/2006/relationships/hyperlink" Target="http://transparencia.comitan.gob.mx/ART85/XXVII/DESARROLLO_URBANO/A002588.pdf" TargetMode="External"/><Relationship Id="rId486" Type="http://schemas.openxmlformats.org/officeDocument/2006/relationships/hyperlink" Target="http://transparencia.comitan.gob.mx/ART85/XXVII/DESARROLLO_URBANO/S004037.pdf" TargetMode="External"/><Relationship Id="rId693" Type="http://schemas.openxmlformats.org/officeDocument/2006/relationships/hyperlink" Target="http://transparencia.comitan.gob.mx/ART85/XXVII/DESARROLLO_URBANO/S004420.pdf" TargetMode="External"/><Relationship Id="rId2167" Type="http://schemas.openxmlformats.org/officeDocument/2006/relationships/hyperlink" Target="http://transparencia.comitan.gob.mx/ART85/XXVII/DESARROLLO_URBANO/R000374.pdf" TargetMode="External"/><Relationship Id="rId2374" Type="http://schemas.openxmlformats.org/officeDocument/2006/relationships/hyperlink" Target="http://transparencia.comitan.gob.mx/ART85/XXVII/DESARROLLO_URBANO/OF.XXVII1_2021-2024.pdf" TargetMode="External"/><Relationship Id="rId2581" Type="http://schemas.openxmlformats.org/officeDocument/2006/relationships/hyperlink" Target="http://transparencia.comitan.gob.mx/ART85/XXVII/DESARROLLO_URBANO/OF.XXVII1_2021-2024.pdf" TargetMode="External"/><Relationship Id="rId3218" Type="http://schemas.openxmlformats.org/officeDocument/2006/relationships/hyperlink" Target="http://transparencia.comitan.gob.mx/ART85/XXVII/DESARROLLO_URBANO/OF.XXVII1_2021-2024.pdf" TargetMode="External"/><Relationship Id="rId3425" Type="http://schemas.openxmlformats.org/officeDocument/2006/relationships/hyperlink" Target="http://transparencia.comitan.gob.mx/ART85/XXVII/DESARROLLO_URBANO/OF.XXVII1_2021-2024.pdf" TargetMode="External"/><Relationship Id="rId3632" Type="http://schemas.openxmlformats.org/officeDocument/2006/relationships/hyperlink" Target="http://transparencia.comitan.gob.mx/ART85/XXVII/DESARROLLO_URBANO/OF.XXVII1_2021-2024.pdf" TargetMode="External"/><Relationship Id="rId139" Type="http://schemas.openxmlformats.org/officeDocument/2006/relationships/hyperlink" Target="http://transparencia.comitan.gob.mx/ART85/XXVII/DESARROLLO_URBANO/06034.pdf" TargetMode="External"/><Relationship Id="rId346" Type="http://schemas.openxmlformats.org/officeDocument/2006/relationships/hyperlink" Target="http://transparencia.comitan.gob.mx/ART85/XXVII/DESARROLLO_URBANO/A002297.pdf" TargetMode="External"/><Relationship Id="rId553" Type="http://schemas.openxmlformats.org/officeDocument/2006/relationships/hyperlink" Target="http://transparencia.comitan.gob.mx/ART85/XXVII/DESARROLLO_URBANO/S004078.pdf" TargetMode="External"/><Relationship Id="rId760" Type="http://schemas.openxmlformats.org/officeDocument/2006/relationships/hyperlink" Target="http://transparencia.comitan.gob.mx/ART85/XXVII/DESARROLLO_URBANO/S004656.pdf" TargetMode="External"/><Relationship Id="rId1183" Type="http://schemas.openxmlformats.org/officeDocument/2006/relationships/hyperlink" Target="http://transparencia.comitan.gob.mx/ART85/XXVII/DESARROLLO_URBANO/06381.pdf" TargetMode="External"/><Relationship Id="rId1390" Type="http://schemas.openxmlformats.org/officeDocument/2006/relationships/hyperlink" Target="http://transparencia.comitan.gob.mx/ART85/XXVII/DESARROLLO_URBANO/06637.pdf" TargetMode="External"/><Relationship Id="rId2027" Type="http://schemas.openxmlformats.org/officeDocument/2006/relationships/hyperlink" Target="http://transparencia.comitan.gob.mx/ART85/XXVII/DESARROLLO_URBANO/OF.XXVII1_2021-2024.pdf" TargetMode="External"/><Relationship Id="rId2234" Type="http://schemas.openxmlformats.org/officeDocument/2006/relationships/hyperlink" Target="http://transparencia.comitan.gob.mx/ART85/XXVII/DESARROLLO_URBANO/OFICIO_XXVII_2022.pdf" TargetMode="External"/><Relationship Id="rId2441" Type="http://schemas.openxmlformats.org/officeDocument/2006/relationships/hyperlink" Target="http://transparencia.comitan.gob.mx/ART85/XXVII/DESARROLLO_URBANO/US0686.pdf" TargetMode="External"/><Relationship Id="rId206" Type="http://schemas.openxmlformats.org/officeDocument/2006/relationships/hyperlink" Target="http://transparencia.comitan.gob.mx/ART85/XXVII/DESARROLLO_URBANO/05843.pdf" TargetMode="External"/><Relationship Id="rId413" Type="http://schemas.openxmlformats.org/officeDocument/2006/relationships/hyperlink" Target="http://transparencia.comitan.gob.mx/ART85/XXVII/DESARROLLO_URBANO/A002554.pdf" TargetMode="External"/><Relationship Id="rId1043" Type="http://schemas.openxmlformats.org/officeDocument/2006/relationships/hyperlink" Target="http://transparencia.comitan.gob.mx/ART85/XXVII/DESARROLLO_URBANO/06160.pdf" TargetMode="External"/><Relationship Id="rId620" Type="http://schemas.openxmlformats.org/officeDocument/2006/relationships/hyperlink" Target="http://transparencia.comitan.gob.mx/ART85/XXVII/DESARROLLO_URBANO/S004386.pdf" TargetMode="External"/><Relationship Id="rId1250" Type="http://schemas.openxmlformats.org/officeDocument/2006/relationships/hyperlink" Target="http://transparencia.comitan.gob.mx/ART85/XXVII/DESARROLLO_URBANO/06454.pdf" TargetMode="External"/><Relationship Id="rId2301" Type="http://schemas.openxmlformats.org/officeDocument/2006/relationships/hyperlink" Target="http://transparencia.comitan.gob.mx/ART85/XXVII/DESARROLLO_URBANO/OF.XXVII1_2021-2024.pdf" TargetMode="External"/><Relationship Id="rId1110" Type="http://schemas.openxmlformats.org/officeDocument/2006/relationships/hyperlink" Target="http://transparencia.comitan.gob.mx/ART85/XXVII/DESARROLLO_URBANO/06130.pdf" TargetMode="External"/><Relationship Id="rId1927" Type="http://schemas.openxmlformats.org/officeDocument/2006/relationships/hyperlink" Target="http://transparencia.comitan.gob.mx/ART85/XXVII/DESARROLLO_URBANO/OF.XXVII1_2021-2024.pdf" TargetMode="External"/><Relationship Id="rId3075" Type="http://schemas.openxmlformats.org/officeDocument/2006/relationships/hyperlink" Target="http://transparencia.comitan.gob.mx/ART85/XXVII/DESARROLLO_URBANO/OF.XXVII1_2021-2024.pdf" TargetMode="External"/><Relationship Id="rId3282" Type="http://schemas.openxmlformats.org/officeDocument/2006/relationships/hyperlink" Target="http://transparencia.comitan.gob.mx/ART85/XXVII/DESARROLLO_URBANO/OF.XXVII1_2021-2024.pdf" TargetMode="External"/><Relationship Id="rId2091" Type="http://schemas.openxmlformats.org/officeDocument/2006/relationships/hyperlink" Target="http://transparencia.comitan.gob.mx/ART85/XXVII/DESARROLLO_URBANO/OF.XXVII1_2021-2024.pdf" TargetMode="External"/><Relationship Id="rId3142" Type="http://schemas.openxmlformats.org/officeDocument/2006/relationships/hyperlink" Target="http://transparencia.comitan.gob.mx/ART85/XXVII/DESARROLLO_URBANO/S004242.pdf" TargetMode="External"/><Relationship Id="rId270" Type="http://schemas.openxmlformats.org/officeDocument/2006/relationships/hyperlink" Target="http://transparencia.comitan.gob.mx/ART85/XXVII/DESARROLLO_URBANO/A002350.pdf" TargetMode="External"/><Relationship Id="rId3002" Type="http://schemas.openxmlformats.org/officeDocument/2006/relationships/hyperlink" Target="http://transparencia.comitan.gob.mx/ART85/XXVII/DESARROLLO_URBANO/A002575.pdf" TargetMode="External"/><Relationship Id="rId130" Type="http://schemas.openxmlformats.org/officeDocument/2006/relationships/hyperlink" Target="http://transparencia.comitan.gob.mx/ART85/XXVII/DESARROLLO_URBANO/06036.pdf" TargetMode="External"/><Relationship Id="rId2768" Type="http://schemas.openxmlformats.org/officeDocument/2006/relationships/hyperlink" Target="http://transparencia.comitan.gob.mx/ART85/XXVII/DESARROLLO_URBANO/L000233.pdf" TargetMode="External"/><Relationship Id="rId2975" Type="http://schemas.openxmlformats.org/officeDocument/2006/relationships/hyperlink" Target="http://transparencia.comitan.gob.mx/ART85/XXVII/DESARROLLO_URBANO/S004321.pdf" TargetMode="External"/><Relationship Id="rId3819" Type="http://schemas.openxmlformats.org/officeDocument/2006/relationships/hyperlink" Target="http://transparencia.comitan.gob.mx/ART85/XXVII/DESARROLLO_URBANO/A000371.pdf" TargetMode="External"/><Relationship Id="rId947" Type="http://schemas.openxmlformats.org/officeDocument/2006/relationships/hyperlink" Target="http://transparencia.comitan.gob.mx/ART85/XXVII/DESARROLLO_URBANO/05788.pdf" TargetMode="External"/><Relationship Id="rId1577" Type="http://schemas.openxmlformats.org/officeDocument/2006/relationships/hyperlink" Target="http://transparencia.comitan.gob.mx/ART85/XXVII/DESARROLLO_URBANO/OF.XXVII1_2021-2024.pdf" TargetMode="External"/><Relationship Id="rId1784" Type="http://schemas.openxmlformats.org/officeDocument/2006/relationships/hyperlink" Target="http://transparencia.comitan.gob.mx/ART85/XXVII/DESARROLLO_URBANO/OF.XXVII1_2021-2024.pdf" TargetMode="External"/><Relationship Id="rId1991" Type="http://schemas.openxmlformats.org/officeDocument/2006/relationships/hyperlink" Target="http://transparencia.comitan.gob.mx/ART85/XXVII/DESARROLLO_URBANO/OF.XXVII1_2021-2024.pdf" TargetMode="External"/><Relationship Id="rId2628" Type="http://schemas.openxmlformats.org/officeDocument/2006/relationships/hyperlink" Target="http://transparencia.comitan.gob.mx/ART85/XXVII/DESARROLLO_URBANO/OF.XXVII1_2021-2024.pdf" TargetMode="External"/><Relationship Id="rId2835" Type="http://schemas.openxmlformats.org/officeDocument/2006/relationships/hyperlink" Target="http://transparencia.comitan.gob.mx/ART85/XXVII/DESARROLLO_URBANO/OF.XXVII1_2021-2024.pdf" TargetMode="External"/><Relationship Id="rId76" Type="http://schemas.openxmlformats.org/officeDocument/2006/relationships/hyperlink" Target="http://transparencia.comitan.gob.mx/ART85/XXVII/DESARROLLO_URBANO/06041.pdf" TargetMode="External"/><Relationship Id="rId807" Type="http://schemas.openxmlformats.org/officeDocument/2006/relationships/hyperlink" Target="http://transparencia.comitan.gob.mx/ART85/XXVII/DESARROLLO_URBANO/S004606.pdf" TargetMode="External"/><Relationship Id="rId1437" Type="http://schemas.openxmlformats.org/officeDocument/2006/relationships/hyperlink" Target="http://transparencia.comitan.gob.mx/ART85/XXVII/DESARROLLO_URBANO/06527.pdf" TargetMode="External"/><Relationship Id="rId1644" Type="http://schemas.openxmlformats.org/officeDocument/2006/relationships/hyperlink" Target="http://transparencia.comitan.gob.mx/ART85/XXVII/DESARROLLO_URBANO/OF.XXVII1_2021-2024.pdf" TargetMode="External"/><Relationship Id="rId1851" Type="http://schemas.openxmlformats.org/officeDocument/2006/relationships/hyperlink" Target="http://transparencia.comitan.gob.mx/ART85/XXVII/DESARROLLO_URBANO/OF.XXVII1_2021-2024.pdf" TargetMode="External"/><Relationship Id="rId2902" Type="http://schemas.openxmlformats.org/officeDocument/2006/relationships/hyperlink" Target="http://transparencia.comitan.gob.mx/ART85/XXVII/DESARROLLO_URBANO/S004122.pdf" TargetMode="External"/><Relationship Id="rId1504" Type="http://schemas.openxmlformats.org/officeDocument/2006/relationships/hyperlink" Target="http://transparencia.comitan.gob.mx/ART85/XXVII/DESARROLLO_URBANO/06510.pdf" TargetMode="External"/><Relationship Id="rId1711" Type="http://schemas.openxmlformats.org/officeDocument/2006/relationships/hyperlink" Target="http://transparencia.comitan.gob.mx/ART85/XXVII/DESARROLLO_URBANO/OF.XXVII1_2021-2024.pdf" TargetMode="External"/><Relationship Id="rId3469" Type="http://schemas.openxmlformats.org/officeDocument/2006/relationships/hyperlink" Target="http://transparencia.comitan.gob.mx/ART85/XXVII/DESARROLLO_URBANO/06775,06776,06777.pdf" TargetMode="External"/><Relationship Id="rId3676" Type="http://schemas.openxmlformats.org/officeDocument/2006/relationships/hyperlink" Target="http://transparencia.comitan.gob.mx/ART85/XXVII/DESARROLLO_URBANO/OF.XXVII1_2021-2024.pdf" TargetMode="External"/><Relationship Id="rId597" Type="http://schemas.openxmlformats.org/officeDocument/2006/relationships/hyperlink" Target="http://transparencia.comitan.gob.mx/ART85/XXVII/DESARROLLO_URBANO/S004216.pdf" TargetMode="External"/><Relationship Id="rId2278" Type="http://schemas.openxmlformats.org/officeDocument/2006/relationships/hyperlink" Target="http://transparencia.comitan.gob.mx/ART85/XXVII/DESARROLLO_URBANO/OF.XXVII1_2021-2024.pdf" TargetMode="External"/><Relationship Id="rId2485" Type="http://schemas.openxmlformats.org/officeDocument/2006/relationships/hyperlink" Target="http://transparencia.comitan.gob.mx/ART85/XXVII/DESARROLLO_URBANO/05936.pdf" TargetMode="External"/><Relationship Id="rId3329" Type="http://schemas.openxmlformats.org/officeDocument/2006/relationships/hyperlink" Target="http://transparencia.comitan.gob.mx/ART85/XXVII/DESARROLLO_URBANO/OF.XXVII1_2021-2024.pdf" TargetMode="External"/><Relationship Id="rId3883" Type="http://schemas.openxmlformats.org/officeDocument/2006/relationships/hyperlink" Target="http://transparencia.comitan.gob.mx/ART85/XXVII/DESARROLLO_URBANO/OF.XXVII1_2021-2024.pdf" TargetMode="External"/><Relationship Id="rId457" Type="http://schemas.openxmlformats.org/officeDocument/2006/relationships/hyperlink" Target="http://transparencia.comitan.gob.mx/ART85/XXVII/DESARROLLO_URBANO/S003308.pdf" TargetMode="External"/><Relationship Id="rId1087" Type="http://schemas.openxmlformats.org/officeDocument/2006/relationships/hyperlink" Target="http://transparencia.comitan.gob.mx/ART85/XXVII/DESARROLLO_URBANO/05848.pdf" TargetMode="External"/><Relationship Id="rId1294" Type="http://schemas.openxmlformats.org/officeDocument/2006/relationships/hyperlink" Target="http://transparencia.comitan.gob.mx/ART85/XXVII/DESARROLLO_URBANO/06592.pdf" TargetMode="External"/><Relationship Id="rId2138" Type="http://schemas.openxmlformats.org/officeDocument/2006/relationships/hyperlink" Target="http://transparencia.comitan.gob.mx/ART85/XXVII/DESARROLLO_URBANO/OF.XXVII1_2021-2024.pdf" TargetMode="External"/><Relationship Id="rId2692" Type="http://schemas.openxmlformats.org/officeDocument/2006/relationships/hyperlink" Target="http://transparencia.comitan.gob.mx/ART85/XXVII/DESARROLLO_URBANO/OF.XXVII1_2021-2024.pdf" TargetMode="External"/><Relationship Id="rId3536" Type="http://schemas.openxmlformats.org/officeDocument/2006/relationships/hyperlink" Target="http://transparencia.comitan.gob.mx/ART85/XXVII/DESARROLLO_URBANO/OF.XXVII1_2021-2024.pdf" TargetMode="External"/><Relationship Id="rId3743" Type="http://schemas.openxmlformats.org/officeDocument/2006/relationships/hyperlink" Target="http://transparencia.comitan.gob.mx/ART85/XXVII/DESARROLLO_URBANO/06637.pdf" TargetMode="External"/><Relationship Id="rId664" Type="http://schemas.openxmlformats.org/officeDocument/2006/relationships/hyperlink" Target="http://transparencia.comitan.gob.mx/ART85/XXVII/DESARROLLO_URBANO/S004556.pdf" TargetMode="External"/><Relationship Id="rId871" Type="http://schemas.openxmlformats.org/officeDocument/2006/relationships/hyperlink" Target="http://transparencia.comitan.gob.mx/ART85/XXVII/DESARROLLO_URBANO/C000863.pdf" TargetMode="External"/><Relationship Id="rId2345" Type="http://schemas.openxmlformats.org/officeDocument/2006/relationships/hyperlink" Target="http://transparencia.comitan.gob.mx/ART85/XXVII/DESARROLLO_URBANO/06403.pdf" TargetMode="External"/><Relationship Id="rId2552" Type="http://schemas.openxmlformats.org/officeDocument/2006/relationships/hyperlink" Target="http://transparencia.comitan.gob.mx/ART85/XXVII/DESARROLLO_URBANO/OFICIO_XXVII_2022.pdf" TargetMode="External"/><Relationship Id="rId3603" Type="http://schemas.openxmlformats.org/officeDocument/2006/relationships/hyperlink" Target="http://transparencia.comitan.gob.mx/ART85/XXVII/DESARROLLO_URBANO/06605.pdf" TargetMode="External"/><Relationship Id="rId3810" Type="http://schemas.openxmlformats.org/officeDocument/2006/relationships/hyperlink" Target="http://transparencia.comitan.gob.mx/ART85/XXVII/DESARROLLO_URBANO/C000319.pdf" TargetMode="External"/><Relationship Id="rId317" Type="http://schemas.openxmlformats.org/officeDocument/2006/relationships/hyperlink" Target="http://transparencia.comitan.gob.mx/ART85/XXVII/DESARROLLO_URBANO/A002521.pdf" TargetMode="External"/><Relationship Id="rId524" Type="http://schemas.openxmlformats.org/officeDocument/2006/relationships/hyperlink" Target="http://transparencia.comitan.gob.mx/ART85/XXVII/DESARROLLO_URBANO/S004296.pdf" TargetMode="External"/><Relationship Id="rId731" Type="http://schemas.openxmlformats.org/officeDocument/2006/relationships/hyperlink" Target="http://transparencia.comitan.gob.mx/ART85/XXVII/DESARROLLO_URBANO/S004624.pdf" TargetMode="External"/><Relationship Id="rId1154" Type="http://schemas.openxmlformats.org/officeDocument/2006/relationships/hyperlink" Target="http://transparencia.comitan.gob.mx/ART85/XXVII/DESARROLLO_URBANO/06462.pdf" TargetMode="External"/><Relationship Id="rId1361" Type="http://schemas.openxmlformats.org/officeDocument/2006/relationships/hyperlink" Target="http://transparencia.comitan.gob.mx/ART85/XXVII/DESARROLLO_URBANO/06629.pdf" TargetMode="External"/><Relationship Id="rId2205" Type="http://schemas.openxmlformats.org/officeDocument/2006/relationships/hyperlink" Target="http://transparencia.comitan.gob.mx/ART85/XXVII/DESARROLLO_URBANO/05906.pdf" TargetMode="External"/><Relationship Id="rId2412" Type="http://schemas.openxmlformats.org/officeDocument/2006/relationships/hyperlink" Target="http://transparencia.comitan.gob.mx/ART85/XXVII/DESARROLLO_URBANO/US0667.pdf" TargetMode="External"/><Relationship Id="rId1014" Type="http://schemas.openxmlformats.org/officeDocument/2006/relationships/hyperlink" Target="http://transparencia.comitan.gob.mx/ART85/XXVII/DESARROLLO_URBANO/06045.pdf" TargetMode="External"/><Relationship Id="rId1221" Type="http://schemas.openxmlformats.org/officeDocument/2006/relationships/hyperlink" Target="http://transparencia.comitan.gob.mx/ART85/XXVII/DESARROLLO_URBANO/06425.pdf" TargetMode="External"/><Relationship Id="rId3186" Type="http://schemas.openxmlformats.org/officeDocument/2006/relationships/hyperlink" Target="http://transparencia.comitan.gob.mx/ART85/XXVII/DESARROLLO_URBANO/OF.XXVII1_2021-2024.pdf" TargetMode="External"/><Relationship Id="rId3393" Type="http://schemas.openxmlformats.org/officeDocument/2006/relationships/hyperlink" Target="http://transparencia.comitan.gob.mx/ART85/XXVII/DESARROLLO_URBANO/OFICIO_XXVII_2022.pdf" TargetMode="External"/><Relationship Id="rId3046" Type="http://schemas.openxmlformats.org/officeDocument/2006/relationships/hyperlink" Target="http://transparencia.comitan.gob.mx/ART85/XXVII/DESARROLLO_URBANO/S004161.pdf" TargetMode="External"/><Relationship Id="rId3253" Type="http://schemas.openxmlformats.org/officeDocument/2006/relationships/hyperlink" Target="http://transparencia.comitan.gob.mx/ART85/XXVII/DESARROLLO_URBANO/05912.pdf" TargetMode="External"/><Relationship Id="rId3460" Type="http://schemas.openxmlformats.org/officeDocument/2006/relationships/hyperlink" Target="http://transparencia.comitan.gob.mx/ART85/XXVII/DESARROLLO_URBANO/OF.XXVII1_2021-2024.pdf" TargetMode="External"/><Relationship Id="rId174" Type="http://schemas.openxmlformats.org/officeDocument/2006/relationships/hyperlink" Target="http://transparencia.comitan.gob.mx/ART85/XXVII/DESARROLLO_URBANO/06334.pdf" TargetMode="External"/><Relationship Id="rId381" Type="http://schemas.openxmlformats.org/officeDocument/2006/relationships/hyperlink" Target="http://transparencia.comitan.gob.mx/ART85/XXVII/DESARROLLO_URBANO/A003062.pdf" TargetMode="External"/><Relationship Id="rId2062" Type="http://schemas.openxmlformats.org/officeDocument/2006/relationships/hyperlink" Target="http://transparencia.comitan.gob.mx/ART85/XXVII/DESARROLLO_URBANO/OF.XXVII1_2021-2024.pdf" TargetMode="External"/><Relationship Id="rId3113" Type="http://schemas.openxmlformats.org/officeDocument/2006/relationships/hyperlink" Target="http://transparencia.comitan.gob.mx/ART85/XXVII/DESARROLLO_URBANO/S004512.pdf" TargetMode="External"/><Relationship Id="rId241" Type="http://schemas.openxmlformats.org/officeDocument/2006/relationships/hyperlink" Target="http://transparencia.comitan.gob.mx/ART85/XXVII/DESARROLLO_URBANO/OF.XXVII1_2021-2024.pdf" TargetMode="External"/><Relationship Id="rId3320" Type="http://schemas.openxmlformats.org/officeDocument/2006/relationships/hyperlink" Target="http://transparencia.comitan.gob.mx/ART85/XXVII/DESARROLLO_URBANO/OF.XXVII1_2021-2024.pdf" TargetMode="External"/><Relationship Id="rId2879" Type="http://schemas.openxmlformats.org/officeDocument/2006/relationships/hyperlink" Target="http://transparencia.comitan.gob.mx/ART85/XXVII/DESARROLLO_URBANO/OFICIO_XXVII_2022.pdf" TargetMode="External"/><Relationship Id="rId101" Type="http://schemas.openxmlformats.org/officeDocument/2006/relationships/hyperlink" Target="http://transparencia.comitan.gob.mx/ART85/XXVII/DESARROLLO_URBANO/05884.pdf" TargetMode="External"/><Relationship Id="rId1688" Type="http://schemas.openxmlformats.org/officeDocument/2006/relationships/hyperlink" Target="http://transparencia.comitan.gob.mx/ART85/XXVII/DESARROLLO_URBANO/OF.XXVII1_2021-2024.pdf" TargetMode="External"/><Relationship Id="rId1895" Type="http://schemas.openxmlformats.org/officeDocument/2006/relationships/hyperlink" Target="http://transparencia.comitan.gob.mx/ART85/XXVII/DESARROLLO_URBANO/OF.XXVII1_2021-2024.pdf" TargetMode="External"/><Relationship Id="rId2739" Type="http://schemas.openxmlformats.org/officeDocument/2006/relationships/hyperlink" Target="http://transparencia.comitan.gob.mx/ART85/XXVII/DESARROLLO_URBANO/OF.XXVII1_2021-2024.pdf" TargetMode="External"/><Relationship Id="rId2946" Type="http://schemas.openxmlformats.org/officeDocument/2006/relationships/hyperlink" Target="http://transparencia.comitan.gob.mx/ART85/XXVII/DESARROLLO_URBANO/S004097.pdf" TargetMode="External"/><Relationship Id="rId918" Type="http://schemas.openxmlformats.org/officeDocument/2006/relationships/hyperlink" Target="http://transparencia.comitan.gob.mx/ART85/XXVII/DESARROLLO_URBANO/05950.pdf" TargetMode="External"/><Relationship Id="rId1548" Type="http://schemas.openxmlformats.org/officeDocument/2006/relationships/hyperlink" Target="http://transparencia.comitan.gob.mx/ART85/XXVII/DESARROLLO_URBANO/OF.XXVII1_2021-2024.pdf" TargetMode="External"/><Relationship Id="rId1755" Type="http://schemas.openxmlformats.org/officeDocument/2006/relationships/hyperlink" Target="http://transparencia.comitan.gob.mx/ART85/XXVII/DESARROLLO_URBANO/OF.XXVII1_2021-2024.pdf" TargetMode="External"/><Relationship Id="rId1408" Type="http://schemas.openxmlformats.org/officeDocument/2006/relationships/hyperlink" Target="http://transparencia.comitan.gob.mx/ART85/XXVII/DESARROLLO_URBANO/06103.pdf" TargetMode="External"/><Relationship Id="rId1962" Type="http://schemas.openxmlformats.org/officeDocument/2006/relationships/hyperlink" Target="http://transparencia.comitan.gob.mx/ART85/XXVII/DESARROLLO_URBANO/OF.XXVII1_2021-2024.pdf" TargetMode="External"/><Relationship Id="rId2806" Type="http://schemas.openxmlformats.org/officeDocument/2006/relationships/hyperlink" Target="http://transparencia.comitan.gob.mx/ART85/XXVII/DESARROLLO_URBANO/OFICIO_XXVII_2022.pdf" TargetMode="External"/><Relationship Id="rId47" Type="http://schemas.openxmlformats.org/officeDocument/2006/relationships/hyperlink" Target="http://transparencia.comitan.gob.mx/ART85/XXVII/DESARROLLO_URBANO/05945.pdf" TargetMode="External"/><Relationship Id="rId1615" Type="http://schemas.openxmlformats.org/officeDocument/2006/relationships/hyperlink" Target="http://transparencia.comitan.gob.mx/ART85/XXVII/DESARROLLO_URBANO/OF.XXVII1_2021-2024.pdf" TargetMode="External"/><Relationship Id="rId1822" Type="http://schemas.openxmlformats.org/officeDocument/2006/relationships/hyperlink" Target="http://transparencia.comitan.gob.mx/ART85/XXVII/DESARROLLO_URBANO/OF.XXVII1_2021-2024.pdf" TargetMode="External"/><Relationship Id="rId3787" Type="http://schemas.openxmlformats.org/officeDocument/2006/relationships/hyperlink" Target="http://transparencia.comitan.gob.mx/ART85/XXVII/DESARROLLO_URBANO/OF.XXVII1_2021-2024.pdf" TargetMode="External"/><Relationship Id="rId2389" Type="http://schemas.openxmlformats.org/officeDocument/2006/relationships/hyperlink" Target="http://transparencia.comitan.gob.mx/ART85/XXVII/DESARROLLO_URBANO/OF.XXVII1_2021-2024.pdf" TargetMode="External"/><Relationship Id="rId2596" Type="http://schemas.openxmlformats.org/officeDocument/2006/relationships/hyperlink" Target="http://transparencia.comitan.gob.mx/ART85/XXVII/DESARROLLO_URBANO/OF.XXVII1_2021-2024.pdf" TargetMode="External"/><Relationship Id="rId3647" Type="http://schemas.openxmlformats.org/officeDocument/2006/relationships/hyperlink" Target="http://transparencia.comitan.gob.mx/ART85/XXVII/DESARROLLO_URBANO/OF.XXVII1_2021-2024.pdf" TargetMode="External"/><Relationship Id="rId3854" Type="http://schemas.openxmlformats.org/officeDocument/2006/relationships/hyperlink" Target="http://transparencia.comitan.gob.mx/ART85/XXVII/DESARROLLO_URBANO/OF.XXVII1_2021-2024.pdf" TargetMode="External"/><Relationship Id="rId568" Type="http://schemas.openxmlformats.org/officeDocument/2006/relationships/hyperlink" Target="http://transparencia.comitan.gob.mx/ART85/XXVII/DESARROLLO_URBANO/S004064.pdf" TargetMode="External"/><Relationship Id="rId775" Type="http://schemas.openxmlformats.org/officeDocument/2006/relationships/hyperlink" Target="http://transparencia.comitan.gob.mx/ART85/XXVII/DESARROLLO_URBANO/S004629.pdf" TargetMode="External"/><Relationship Id="rId982" Type="http://schemas.openxmlformats.org/officeDocument/2006/relationships/hyperlink" Target="http://transparencia.comitan.gob.mx/ART85/XXVII/DESARROLLO_URBANO/06351.pdf" TargetMode="External"/><Relationship Id="rId1198" Type="http://schemas.openxmlformats.org/officeDocument/2006/relationships/hyperlink" Target="http://transparencia.comitan.gob.mx/ART85/XXVII/DESARROLLO_URBANO/26632.pdf" TargetMode="External"/><Relationship Id="rId2249" Type="http://schemas.openxmlformats.org/officeDocument/2006/relationships/hyperlink" Target="http://transparencia.comitan.gob.mx/ART85/XXVII/DESARROLLO_URBANO/OFICIO_XXVII_2022.pdf" TargetMode="External"/><Relationship Id="rId2456" Type="http://schemas.openxmlformats.org/officeDocument/2006/relationships/hyperlink" Target="http://transparencia.comitan.gob.mx/ART85/XXVII/DESARROLLO_URBANO/05891.pdf" TargetMode="External"/><Relationship Id="rId2663" Type="http://schemas.openxmlformats.org/officeDocument/2006/relationships/hyperlink" Target="http://transparencia.comitan.gob.mx/ART85/XXVII/DESARROLLO_URBANO/OF.XXVII1_2021-2024.pdf" TargetMode="External"/><Relationship Id="rId2870" Type="http://schemas.openxmlformats.org/officeDocument/2006/relationships/hyperlink" Target="http://transparencia.comitan.gob.mx/ART85/XXVII/DESARROLLO_URBANO/OF.XXVII1_2021-2024.pdf" TargetMode="External"/><Relationship Id="rId3507" Type="http://schemas.openxmlformats.org/officeDocument/2006/relationships/hyperlink" Target="http://transparencia.comitan.gob.mx/ART85/XXVII/DESARROLLO_URBANO/OFICIO_XXVII_2022.pdf" TargetMode="External"/><Relationship Id="rId3714" Type="http://schemas.openxmlformats.org/officeDocument/2006/relationships/hyperlink" Target="http://transparencia.comitan.gob.mx/ART85/XXVII/DESARROLLO_URBANO/A003107.pdf" TargetMode="External"/><Relationship Id="rId3921" Type="http://schemas.openxmlformats.org/officeDocument/2006/relationships/hyperlink" Target="http://transparencia.comitan.gob.mx/ART85/XXVII/DESARROLLO_URBANO/05878.pdf" TargetMode="External"/><Relationship Id="rId428" Type="http://schemas.openxmlformats.org/officeDocument/2006/relationships/hyperlink" Target="http://transparencia.comitan.gob.mx/ART85/XXVII/DESARROLLO_URBANO/A002421.pdf" TargetMode="External"/><Relationship Id="rId635" Type="http://schemas.openxmlformats.org/officeDocument/2006/relationships/hyperlink" Target="http://transparencia.comitan.gob.mx/ART85/XXVII/DESARROLLO_URBANO/S004414.pdf" TargetMode="External"/><Relationship Id="rId842" Type="http://schemas.openxmlformats.org/officeDocument/2006/relationships/hyperlink" Target="http://transparencia.comitan.gob.mx/ART85/XXVII/DESARROLLO_URBANO/S004582.pdf" TargetMode="External"/><Relationship Id="rId1058" Type="http://schemas.openxmlformats.org/officeDocument/2006/relationships/hyperlink" Target="http://transparencia.comitan.gob.mx/ART85/XXVII/DESARROLLO_URBANO/05981.pdf" TargetMode="External"/><Relationship Id="rId1265" Type="http://schemas.openxmlformats.org/officeDocument/2006/relationships/hyperlink" Target="http://transparencia.comitan.gob.mx/ART85/XXVII/DESARROLLO_URBANO/06499.pdf" TargetMode="External"/><Relationship Id="rId1472" Type="http://schemas.openxmlformats.org/officeDocument/2006/relationships/hyperlink" Target="http://transparencia.comitan.gob.mx/ART85/XXVII/DESARROLLO_URBANO/06252.pdf" TargetMode="External"/><Relationship Id="rId2109" Type="http://schemas.openxmlformats.org/officeDocument/2006/relationships/hyperlink" Target="http://transparencia.comitan.gob.mx/ART85/XXVII/DESARROLLO_URBANO/OF.XXVII1_2021-2024.pdf" TargetMode="External"/><Relationship Id="rId2316" Type="http://schemas.openxmlformats.org/officeDocument/2006/relationships/hyperlink" Target="http://transparencia.comitan.gob.mx/ART85/XXVII/DESARROLLO_URBANO/OF.XXVII1_2021-2024.pdf" TargetMode="External"/><Relationship Id="rId2523" Type="http://schemas.openxmlformats.org/officeDocument/2006/relationships/hyperlink" Target="http://transparencia.comitan.gob.mx/ART85/XXVII/DESARROLLO_URBANO/OFICIO_XXVII_2022.pdf" TargetMode="External"/><Relationship Id="rId2730" Type="http://schemas.openxmlformats.org/officeDocument/2006/relationships/hyperlink" Target="http://transparencia.comitan.gob.mx/ART85/XXVII/DESARROLLO_URBANO/OFICIO_XXVII_2022.pdf" TargetMode="External"/><Relationship Id="rId702" Type="http://schemas.openxmlformats.org/officeDocument/2006/relationships/hyperlink" Target="http://transparencia.comitan.gob.mx/ART85/XXVII/DESARROLLO_URBANO/S004430.pdf" TargetMode="External"/><Relationship Id="rId1125" Type="http://schemas.openxmlformats.org/officeDocument/2006/relationships/hyperlink" Target="http://transparencia.comitan.gob.mx/ART85/XXVII/DESARROLLO_URBANO/06126.pdf" TargetMode="External"/><Relationship Id="rId1332" Type="http://schemas.openxmlformats.org/officeDocument/2006/relationships/hyperlink" Target="http://transparencia.comitan.gob.mx/ART85/XXVII/DESARROLLO_URBANO/06145.pdf" TargetMode="External"/><Relationship Id="rId3297" Type="http://schemas.openxmlformats.org/officeDocument/2006/relationships/hyperlink" Target="http://transparencia.comitan.gob.mx/ART85/XXVII/DESARROLLO_URBANO/OF.XXVII1_2021-2024.pdf" TargetMode="External"/><Relationship Id="rId3157" Type="http://schemas.openxmlformats.org/officeDocument/2006/relationships/hyperlink" Target="http://transparencia.comitan.gob.mx/ART85/XXVII/DESARROLLO_URBANO/OFICIO_XXVII_2022.pdf" TargetMode="External"/><Relationship Id="rId285" Type="http://schemas.openxmlformats.org/officeDocument/2006/relationships/hyperlink" Target="http://transparencia.comitan.gob.mx/ART85/XXVII/DESARROLLO_URBANO/A003016.pdf" TargetMode="External"/><Relationship Id="rId3364" Type="http://schemas.openxmlformats.org/officeDocument/2006/relationships/hyperlink" Target="http://transparencia.comitan.gob.mx/ART85/XXVII/DESARROLLO_URBANO/OF.XXVII1_2021-2024.pdf" TargetMode="External"/><Relationship Id="rId3571" Type="http://schemas.openxmlformats.org/officeDocument/2006/relationships/hyperlink" Target="http://transparencia.comitan.gob.mx/ART85/XXVII/DESARROLLO_URBANO/OF.XXVII1_2021-2024.pdf" TargetMode="External"/><Relationship Id="rId492" Type="http://schemas.openxmlformats.org/officeDocument/2006/relationships/hyperlink" Target="http://transparencia.comitan.gob.mx/ART85/XXVII/DESARROLLO_URBANO/S004319.pdf" TargetMode="External"/><Relationship Id="rId2173" Type="http://schemas.openxmlformats.org/officeDocument/2006/relationships/hyperlink" Target="http://transparencia.comitan.gob.mx/ART85/XXVII/DESARROLLO_URBANO/R000336.pdf" TargetMode="External"/><Relationship Id="rId2380" Type="http://schemas.openxmlformats.org/officeDocument/2006/relationships/hyperlink" Target="http://transparencia.comitan.gob.mx/ART85/XXVII/DESARROLLO_URBANO/OF.XXVII1_2021-2024.pdf" TargetMode="External"/><Relationship Id="rId3017" Type="http://schemas.openxmlformats.org/officeDocument/2006/relationships/hyperlink" Target="http://transparencia.comitan.gob.mx/ART85/XXVII/DESARROLLO_URBANO/A003007.pdf" TargetMode="External"/><Relationship Id="rId3224" Type="http://schemas.openxmlformats.org/officeDocument/2006/relationships/hyperlink" Target="http://transparencia.comitan.gob.mx/ART85/XXVII/DESARROLLO_URBANO/OF.XXVII1_2021-2024.pdf" TargetMode="External"/><Relationship Id="rId3431" Type="http://schemas.openxmlformats.org/officeDocument/2006/relationships/hyperlink" Target="http://transparencia.comitan.gob.mx/ART85/XXVII/DESARROLLO_URBANO/OFICIO_XXVII_2022.pdf" TargetMode="External"/><Relationship Id="rId145" Type="http://schemas.openxmlformats.org/officeDocument/2006/relationships/hyperlink" Target="http://transparencia.comitan.gob.mx/ART85/XXVII/DESARROLLO_URBANO/06554.pdf" TargetMode="External"/><Relationship Id="rId352" Type="http://schemas.openxmlformats.org/officeDocument/2006/relationships/hyperlink" Target="http://transparencia.comitan.gob.mx/ART85/XXVII/DESARROLLO_URBANO/A002419.pdf" TargetMode="External"/><Relationship Id="rId2033" Type="http://schemas.openxmlformats.org/officeDocument/2006/relationships/hyperlink" Target="http://transparencia.comitan.gob.mx/ART85/XXVII/DESARROLLO_URBANO/OF.XXVII1_2021-2024.pdf" TargetMode="External"/><Relationship Id="rId2240" Type="http://schemas.openxmlformats.org/officeDocument/2006/relationships/hyperlink" Target="http://transparencia.comitan.gob.mx/ART85/XXVII/DESARROLLO_URBANO/OFICIO_XXVII_2022.pdf" TargetMode="External"/><Relationship Id="rId212" Type="http://schemas.openxmlformats.org/officeDocument/2006/relationships/hyperlink" Target="http://transparencia.comitan.gob.mx/ART85/XXVII/DESARROLLO_URBANO/06169.pdf" TargetMode="External"/><Relationship Id="rId1799" Type="http://schemas.openxmlformats.org/officeDocument/2006/relationships/hyperlink" Target="http://transparencia.comitan.gob.mx/ART85/XXVII/DESARROLLO_URBANO/OF.XXVII1_2021-2024.pdf" TargetMode="External"/><Relationship Id="rId2100" Type="http://schemas.openxmlformats.org/officeDocument/2006/relationships/hyperlink" Target="http://transparencia.comitan.gob.mx/ART85/XXVII/DESARROLLO_URBANO/OF.XXVII1_2021-2024.pdf" TargetMode="External"/><Relationship Id="rId1659" Type="http://schemas.openxmlformats.org/officeDocument/2006/relationships/hyperlink" Target="http://transparencia.comitan.gob.mx/ART85/XXVII/DESARROLLO_URBANO/OF.XXVII1_2021-2024.pdf" TargetMode="External"/><Relationship Id="rId1866" Type="http://schemas.openxmlformats.org/officeDocument/2006/relationships/hyperlink" Target="http://transparencia.comitan.gob.mx/ART85/XXVII/DESARROLLO_URBANO/OF.XXVII1_2021-2024.pdf" TargetMode="External"/><Relationship Id="rId2917" Type="http://schemas.openxmlformats.org/officeDocument/2006/relationships/hyperlink" Target="http://transparencia.comitan.gob.mx/ART85/XXVII/DESARROLLO_URBANO/S004138.pdf" TargetMode="External"/><Relationship Id="rId3081" Type="http://schemas.openxmlformats.org/officeDocument/2006/relationships/hyperlink" Target="http://transparencia.comitan.gob.mx/ART85/XXVII/DESARROLLO_URBANO/S004203.pdf" TargetMode="External"/><Relationship Id="rId1519" Type="http://schemas.openxmlformats.org/officeDocument/2006/relationships/hyperlink" Target="http://transparencia.comitan.gob.mx/ART85/XXVII/DESARROLLO_URBANO/05775.pdf" TargetMode="External"/><Relationship Id="rId1726" Type="http://schemas.openxmlformats.org/officeDocument/2006/relationships/hyperlink" Target="http://transparencia.comitan.gob.mx/ART85/XXVII/DESARROLLO_URBANO/OF.XXVII1_2021-2024.pdf" TargetMode="External"/><Relationship Id="rId1933" Type="http://schemas.openxmlformats.org/officeDocument/2006/relationships/hyperlink" Target="http://transparencia.comitan.gob.mx/ART85/XXVII/DESARROLLO_URBANO/OF.XXVII1_2021-2024.pdf" TargetMode="External"/><Relationship Id="rId18" Type="http://schemas.openxmlformats.org/officeDocument/2006/relationships/hyperlink" Target="http://transparencia.comitan.gob.mx/ART85/XXVII/DESARROLLO_URBANO/06243.pdf" TargetMode="External"/><Relationship Id="rId3898" Type="http://schemas.openxmlformats.org/officeDocument/2006/relationships/hyperlink" Target="http://transparencia.comitan.gob.mx/ART85/XXVII/DESARROLLO_URBANO/OF.XXVII1_2021-2024.pdf" TargetMode="External"/><Relationship Id="rId3758" Type="http://schemas.openxmlformats.org/officeDocument/2006/relationships/hyperlink" Target="http://transparencia.comitan.gob.mx/ART85/XXVII/DESARROLLO_URBANO/06625.pdf" TargetMode="External"/><Relationship Id="rId679" Type="http://schemas.openxmlformats.org/officeDocument/2006/relationships/hyperlink" Target="http://transparencia.comitan.gob.mx/ART85/XXVII/DESARROLLO_URBANO/S004648.pdf" TargetMode="External"/><Relationship Id="rId886" Type="http://schemas.openxmlformats.org/officeDocument/2006/relationships/hyperlink" Target="http://transparencia.comitan.gob.mx/ART85/XXVII/DESARROLLO_URBANO/C000956.pdf" TargetMode="External"/><Relationship Id="rId2567" Type="http://schemas.openxmlformats.org/officeDocument/2006/relationships/hyperlink" Target="http://transparencia.comitan.gob.mx/ART85/XXVII/DESARROLLO_URBANO/OFICIO_XXVII_2022.pdf" TargetMode="External"/><Relationship Id="rId2774" Type="http://schemas.openxmlformats.org/officeDocument/2006/relationships/hyperlink" Target="http://transparencia.comitan.gob.mx/ART85/XXVII/DESARROLLO_URBANO/26651.pdf" TargetMode="External"/><Relationship Id="rId3618" Type="http://schemas.openxmlformats.org/officeDocument/2006/relationships/hyperlink" Target="http://transparencia.comitan.gob.mx/ART85/XXVII/DESARROLLO_URBANO/06608.pdf" TargetMode="External"/><Relationship Id="rId2" Type="http://schemas.openxmlformats.org/officeDocument/2006/relationships/hyperlink" Target="http://transparencia.comitan.gob.mx/ART85/XXVII/DESARROLLO_URBANO/05841.pdf" TargetMode="External"/><Relationship Id="rId539" Type="http://schemas.openxmlformats.org/officeDocument/2006/relationships/hyperlink" Target="http://transparencia.comitan.gob.mx/ART85/XXVII/DESARROLLO_URBANO/S004363.pdf" TargetMode="External"/><Relationship Id="rId746" Type="http://schemas.openxmlformats.org/officeDocument/2006/relationships/hyperlink" Target="http://transparencia.comitan.gob.mx/ART85/XXVII/DESARROLLO_URBANO/S004655.pdf" TargetMode="External"/><Relationship Id="rId1169" Type="http://schemas.openxmlformats.org/officeDocument/2006/relationships/hyperlink" Target="http://transparencia.comitan.gob.mx/ART85/XXVII/DESARROLLO_URBANO/06461.pdf" TargetMode="External"/><Relationship Id="rId1376" Type="http://schemas.openxmlformats.org/officeDocument/2006/relationships/hyperlink" Target="http://transparencia.comitan.gob.mx/ART85/XXVII/DESARROLLO_URBANO/06578.pdf" TargetMode="External"/><Relationship Id="rId1583" Type="http://schemas.openxmlformats.org/officeDocument/2006/relationships/hyperlink" Target="http://transparencia.comitan.gob.mx/ART85/XXVII/DESARROLLO_URBANO/OF.XXVII1_2021-2024.pdf" TargetMode="External"/><Relationship Id="rId2427" Type="http://schemas.openxmlformats.org/officeDocument/2006/relationships/hyperlink" Target="http://transparencia.comitan.gob.mx/ART85/XXVII/DESARROLLO_URBANO/US0632.pdf" TargetMode="External"/><Relationship Id="rId2981" Type="http://schemas.openxmlformats.org/officeDocument/2006/relationships/hyperlink" Target="http://transparencia.comitan.gob.mx/ART85/XXVII/DESARROLLO_URBANO/A002598.pdf" TargetMode="External"/><Relationship Id="rId3825" Type="http://schemas.openxmlformats.org/officeDocument/2006/relationships/hyperlink" Target="http://transparencia.comitan.gob.mx/ART85/XXVII/DESARROLLO_URBANO/US0639.pdf" TargetMode="External"/><Relationship Id="rId953" Type="http://schemas.openxmlformats.org/officeDocument/2006/relationships/hyperlink" Target="http://transparencia.comitan.gob.mx/ART85/XXVII/DESARROLLO_URBANO/05623.pdf" TargetMode="External"/><Relationship Id="rId1029" Type="http://schemas.openxmlformats.org/officeDocument/2006/relationships/hyperlink" Target="http://transparencia.comitan.gob.mx/ART85/XXVII/DESARROLLO_URBANO/06163.pdf" TargetMode="External"/><Relationship Id="rId1236" Type="http://schemas.openxmlformats.org/officeDocument/2006/relationships/hyperlink" Target="http://transparencia.comitan.gob.mx/ART85/XXVII/DESARROLLO_URBANO/06591.pdf" TargetMode="External"/><Relationship Id="rId1790" Type="http://schemas.openxmlformats.org/officeDocument/2006/relationships/hyperlink" Target="http://transparencia.comitan.gob.mx/ART85/XXVII/DESARROLLO_URBANO/OF.XXVII1_2021-2024.pdf" TargetMode="External"/><Relationship Id="rId2634" Type="http://schemas.openxmlformats.org/officeDocument/2006/relationships/hyperlink" Target="http://transparencia.comitan.gob.mx/ART85/XXVII/DESARROLLO_URBANO/OF.XXVII1_2021-2024.pdf" TargetMode="External"/><Relationship Id="rId2841" Type="http://schemas.openxmlformats.org/officeDocument/2006/relationships/hyperlink" Target="http://transparencia.comitan.gob.mx/ART85/XXVII/DESARROLLO_URBANO/OF.XXVII1_2021-2024.pdf" TargetMode="External"/><Relationship Id="rId82" Type="http://schemas.openxmlformats.org/officeDocument/2006/relationships/hyperlink" Target="http://transparencia.comitan.gob.mx/ART85/XXVII/DESARROLLO_URBANO/06344.pdf" TargetMode="External"/><Relationship Id="rId606" Type="http://schemas.openxmlformats.org/officeDocument/2006/relationships/hyperlink" Target="http://transparencia.comitan.gob.mx/ART85/XXVII/DESARROLLO_URBANO/S004225.pdf" TargetMode="External"/><Relationship Id="rId813" Type="http://schemas.openxmlformats.org/officeDocument/2006/relationships/hyperlink" Target="http://transparencia.comitan.gob.mx/ART85/XXVII/DESARROLLO_URBANO/S004612.pdf" TargetMode="External"/><Relationship Id="rId1443" Type="http://schemas.openxmlformats.org/officeDocument/2006/relationships/hyperlink" Target="http://transparencia.comitan.gob.mx/ART85/XXVII/DESARROLLO_URBANO/06495.pdf" TargetMode="External"/><Relationship Id="rId1650" Type="http://schemas.openxmlformats.org/officeDocument/2006/relationships/hyperlink" Target="http://transparencia.comitan.gob.mx/ART85/XXVII/DESARROLLO_URBANO/OF.XXVII1_2021-2024.pdf" TargetMode="External"/><Relationship Id="rId2701" Type="http://schemas.openxmlformats.org/officeDocument/2006/relationships/hyperlink" Target="http://transparencia.comitan.gob.mx/ART85/XXVII/DESARROLLO_URBANO/OFICIO_XXVII_2022.pdf" TargetMode="External"/><Relationship Id="rId1303" Type="http://schemas.openxmlformats.org/officeDocument/2006/relationships/hyperlink" Target="http://transparencia.comitan.gob.mx/ART85/XXVII/DESARROLLO_URBANO/02535.pdf" TargetMode="External"/><Relationship Id="rId1510" Type="http://schemas.openxmlformats.org/officeDocument/2006/relationships/hyperlink" Target="http://transparencia.comitan.gob.mx/ART85/XXVII/DESARROLLO_URBANO/06191.pdf" TargetMode="External"/><Relationship Id="rId3268" Type="http://schemas.openxmlformats.org/officeDocument/2006/relationships/hyperlink" Target="http://transparencia.comitan.gob.mx/ART85/XXVII/DESARROLLO_URBANO/A002262.pdf" TargetMode="External"/><Relationship Id="rId3475" Type="http://schemas.openxmlformats.org/officeDocument/2006/relationships/hyperlink" Target="http://transparencia.comitan.gob.mx/ART85/XXVII/DESARROLLO_URBANO/OFICIO_XXVII_2022.pdf" TargetMode="External"/><Relationship Id="rId3682" Type="http://schemas.openxmlformats.org/officeDocument/2006/relationships/hyperlink" Target="http://transparencia.comitan.gob.mx/ART85/XXVII/DESARROLLO_URBANO/OF.XXVII1_2021-2024.pdf" TargetMode="External"/><Relationship Id="rId189" Type="http://schemas.openxmlformats.org/officeDocument/2006/relationships/hyperlink" Target="http://transparencia.comitan.gob.mx/ART85/XXVII/DESARROLLO_URBANO/05847.pdf" TargetMode="External"/><Relationship Id="rId396" Type="http://schemas.openxmlformats.org/officeDocument/2006/relationships/hyperlink" Target="http://transparencia.comitan.gob.mx/ART85/XXVII/DESARROLLO_URBANO/A003074.pdf" TargetMode="External"/><Relationship Id="rId2077" Type="http://schemas.openxmlformats.org/officeDocument/2006/relationships/hyperlink" Target="http://transparencia.comitan.gob.mx/ART85/XXVII/DESARROLLO_URBANO/OF.XXVII1_2021-2024.pdf" TargetMode="External"/><Relationship Id="rId2284" Type="http://schemas.openxmlformats.org/officeDocument/2006/relationships/hyperlink" Target="http://transparencia.comitan.gob.mx/ART85/XXVII/DESARROLLO_URBANO/OF.XXVII1_2021-2024.pdf" TargetMode="External"/><Relationship Id="rId2491" Type="http://schemas.openxmlformats.org/officeDocument/2006/relationships/hyperlink" Target="http://transparencia.comitan.gob.mx/ART85/XXVII/DESARROLLO_URBANO/06170.pdf" TargetMode="External"/><Relationship Id="rId3128" Type="http://schemas.openxmlformats.org/officeDocument/2006/relationships/hyperlink" Target="http://transparencia.comitan.gob.mx/ART85/XXVII/DESARROLLO_URBANO/06379.pdf" TargetMode="External"/><Relationship Id="rId3335" Type="http://schemas.openxmlformats.org/officeDocument/2006/relationships/hyperlink" Target="http://transparencia.comitan.gob.mx/ART85/XXVII/DESARROLLO_URBANO/OF.XXVII1_2021-2024.pdf" TargetMode="External"/><Relationship Id="rId3542" Type="http://schemas.openxmlformats.org/officeDocument/2006/relationships/hyperlink" Target="http://transparencia.comitan.gob.mx/ART85/XXVII/DESARROLLO_URBANO/OF.XXVII1_2021-2024.pdf" TargetMode="External"/><Relationship Id="rId256" Type="http://schemas.openxmlformats.org/officeDocument/2006/relationships/hyperlink" Target="http://transparencia.comitan.gob.mx/ART85/XXVII/DESARROLLO_URBANO/A002558.pdf" TargetMode="External"/><Relationship Id="rId463" Type="http://schemas.openxmlformats.org/officeDocument/2006/relationships/hyperlink" Target="http://transparencia.comitan.gob.mx/ART85/XXVII/DESARROLLO_URBANO/S004080.pdf" TargetMode="External"/><Relationship Id="rId670" Type="http://schemas.openxmlformats.org/officeDocument/2006/relationships/hyperlink" Target="http://transparencia.comitan.gob.mx/ART85/XXVII/DESARROLLO_URBANO/S004548.pdf" TargetMode="External"/><Relationship Id="rId1093" Type="http://schemas.openxmlformats.org/officeDocument/2006/relationships/hyperlink" Target="http://transparencia.comitan.gob.mx/ART85/XXVII/DESARROLLO_URBANO/06086.pdf" TargetMode="External"/><Relationship Id="rId2144" Type="http://schemas.openxmlformats.org/officeDocument/2006/relationships/hyperlink" Target="http://transparencia.comitan.gob.mx/ART85/XXVII/DESARROLLO_URBANO/OF.XXVII1_2021-2024.pdf" TargetMode="External"/><Relationship Id="rId2351" Type="http://schemas.openxmlformats.org/officeDocument/2006/relationships/hyperlink" Target="http://transparencia.comitan.gob.mx/ART85/XXVII/DESARROLLO_URBANO/05828.pdf" TargetMode="External"/><Relationship Id="rId3402" Type="http://schemas.openxmlformats.org/officeDocument/2006/relationships/hyperlink" Target="http://transparencia.comitan.gob.mx/ART85/XXVII/DESARROLLO_URBANO/OFICIO_XXVII_2022.pdf" TargetMode="External"/><Relationship Id="rId116" Type="http://schemas.openxmlformats.org/officeDocument/2006/relationships/hyperlink" Target="http://transparencia.comitan.gob.mx/ART85/XXVII/DESARROLLO_URBANO/26584.pdf" TargetMode="External"/><Relationship Id="rId323" Type="http://schemas.openxmlformats.org/officeDocument/2006/relationships/hyperlink" Target="http://transparencia.comitan.gob.mx/ART85/XXVII/DESARROLLO_URBANO/A002275.pdf" TargetMode="External"/><Relationship Id="rId530" Type="http://schemas.openxmlformats.org/officeDocument/2006/relationships/hyperlink" Target="http://transparencia.comitan.gob.mx/ART85/XXVII/DESARROLLO_URBANO/S004276.pdf" TargetMode="External"/><Relationship Id="rId1160" Type="http://schemas.openxmlformats.org/officeDocument/2006/relationships/hyperlink" Target="http://transparencia.comitan.gob.mx/ART85/XXVII/DESARROLLO_URBANO/05812.pdf" TargetMode="External"/><Relationship Id="rId2004" Type="http://schemas.openxmlformats.org/officeDocument/2006/relationships/hyperlink" Target="http://transparencia.comitan.gob.mx/ART85/XXVII/DESARROLLO_URBANO/OF.XXVII1_2021-2024.pdf" TargetMode="External"/><Relationship Id="rId2211" Type="http://schemas.openxmlformats.org/officeDocument/2006/relationships/hyperlink" Target="http://transparencia.comitan.gob.mx/ART85/XXVII/DESARROLLO_URBANO/05823.pdf" TargetMode="External"/><Relationship Id="rId1020" Type="http://schemas.openxmlformats.org/officeDocument/2006/relationships/hyperlink" Target="http://transparencia.comitan.gob.mx/ART85/XXVII/DESARROLLO_URBANO/06180.pdf" TargetMode="External"/><Relationship Id="rId1977" Type="http://schemas.openxmlformats.org/officeDocument/2006/relationships/hyperlink" Target="http://transparencia.comitan.gob.mx/ART85/XXVII/DESARROLLO_URBANO/OF.XXVII1_2021-2024.pdf" TargetMode="External"/><Relationship Id="rId1837" Type="http://schemas.openxmlformats.org/officeDocument/2006/relationships/hyperlink" Target="http://transparencia.comitan.gob.mx/ART85/XXVII/DESARROLLO_URBANO/OF.XXVII1_2021-2024.pdf" TargetMode="External"/><Relationship Id="rId3192" Type="http://schemas.openxmlformats.org/officeDocument/2006/relationships/hyperlink" Target="http://transparencia.comitan.gob.mx/ART85/XXVII/DESARROLLO_URBANO/US0619.pdf" TargetMode="External"/><Relationship Id="rId3052" Type="http://schemas.openxmlformats.org/officeDocument/2006/relationships/hyperlink" Target="http://transparencia.comitan.gob.mx/ART85/XXVII/DESARROLLO_URBANO/S004172.pdf" TargetMode="External"/><Relationship Id="rId180" Type="http://schemas.openxmlformats.org/officeDocument/2006/relationships/hyperlink" Target="http://transparencia.comitan.gob.mx/ART85/XXVII/DESARROLLO_URBANO/05956.pdf" TargetMode="External"/><Relationship Id="rId1904" Type="http://schemas.openxmlformats.org/officeDocument/2006/relationships/hyperlink" Target="http://transparencia.comitan.gob.mx/ART85/XXVII/DESARROLLO_URBANO/OF.XXVII1_2021-2024.pdf" TargetMode="External"/><Relationship Id="rId3869" Type="http://schemas.openxmlformats.org/officeDocument/2006/relationships/hyperlink" Target="http://transparencia.comitan.gob.mx/ART85/XXVII/DESARROLLO_URBANO/OF.XXVII1_2021-2024.pdf" TargetMode="External"/><Relationship Id="rId997" Type="http://schemas.openxmlformats.org/officeDocument/2006/relationships/hyperlink" Target="http://transparencia.comitan.gob.mx/ART85/XXVII/DESARROLLO_URBANO/04218.pdf" TargetMode="External"/><Relationship Id="rId2678" Type="http://schemas.openxmlformats.org/officeDocument/2006/relationships/hyperlink" Target="http://transparencia.comitan.gob.mx/ART85/XXVII/DESARROLLO_URBANO/OF.XXVII1_2021-2024.pdf" TargetMode="External"/><Relationship Id="rId2885" Type="http://schemas.openxmlformats.org/officeDocument/2006/relationships/hyperlink" Target="http://transparencia.comitan.gob.mx/ART85/XXVII/DESARROLLO_URBANO/OF.XXVII1_2021-2024.pdf" TargetMode="External"/><Relationship Id="rId3729" Type="http://schemas.openxmlformats.org/officeDocument/2006/relationships/hyperlink" Target="http://transparencia.comitan.gob.mx/ART85/XXVII/DESARROLLO_URBANO/A003108.pdf" TargetMode="External"/><Relationship Id="rId3936" Type="http://schemas.openxmlformats.org/officeDocument/2006/relationships/hyperlink" Target="http://transparencia.comitan.gob.mx/ART85/XXVII/DESARROLLO_URBANO/05845.pdf" TargetMode="External"/><Relationship Id="rId857" Type="http://schemas.openxmlformats.org/officeDocument/2006/relationships/hyperlink" Target="http://transparencia.comitan.gob.mx/ART85/XXVII/DESARROLLO_URBANO/C000950.pdf" TargetMode="External"/><Relationship Id="rId1487" Type="http://schemas.openxmlformats.org/officeDocument/2006/relationships/hyperlink" Target="http://transparencia.comitan.gob.mx/ART85/XXVII/DESARROLLO_URBANO/06509.pdf" TargetMode="External"/><Relationship Id="rId1694" Type="http://schemas.openxmlformats.org/officeDocument/2006/relationships/hyperlink" Target="http://transparencia.comitan.gob.mx/ART85/XXVII/DESARROLLO_URBANO/OF.XXVII1_2021-2024.pdf" TargetMode="External"/><Relationship Id="rId2538" Type="http://schemas.openxmlformats.org/officeDocument/2006/relationships/hyperlink" Target="http://transparencia.comitan.gob.mx/ART85/XXVII/DESARROLLO_URBANO/OFICIO_XXVII_2022.pdf" TargetMode="External"/><Relationship Id="rId2745" Type="http://schemas.openxmlformats.org/officeDocument/2006/relationships/hyperlink" Target="http://transparencia.comitan.gob.mx/ART85/XXVII/DESARROLLO_URBANO/OF.XXVII1_2021-2024.pdf" TargetMode="External"/><Relationship Id="rId2952" Type="http://schemas.openxmlformats.org/officeDocument/2006/relationships/hyperlink" Target="http://transparencia.comitan.gob.mx/ART85/XXVII/DESARROLLO_URBANO/S004082.pdf" TargetMode="External"/><Relationship Id="rId717" Type="http://schemas.openxmlformats.org/officeDocument/2006/relationships/hyperlink" Target="http://transparencia.comitan.gob.mx/ART85/XXVII/DESARROLLO_URBANO/S004684.pdf" TargetMode="External"/><Relationship Id="rId924" Type="http://schemas.openxmlformats.org/officeDocument/2006/relationships/hyperlink" Target="http://transparencia.comitan.gob.mx/ART85/XXVII/DESARROLLO_URBANO/05960.pdf" TargetMode="External"/><Relationship Id="rId1347" Type="http://schemas.openxmlformats.org/officeDocument/2006/relationships/hyperlink" Target="http://transparencia.comitan.gob.mx/ART85/XXVII/DESARROLLO_URBANO/06158.pdf" TargetMode="External"/><Relationship Id="rId1554" Type="http://schemas.openxmlformats.org/officeDocument/2006/relationships/hyperlink" Target="http://transparencia.comitan.gob.mx/ART85/XXVII/DESARROLLO_URBANO/OF.XXVII1_2021-2024.pdf" TargetMode="External"/><Relationship Id="rId1761" Type="http://schemas.openxmlformats.org/officeDocument/2006/relationships/hyperlink" Target="http://transparencia.comitan.gob.mx/ART85/XXVII/DESARROLLO_URBANO/OF.XXVII1_2021-2024.pdf" TargetMode="External"/><Relationship Id="rId2605" Type="http://schemas.openxmlformats.org/officeDocument/2006/relationships/hyperlink" Target="http://transparencia.comitan.gob.mx/ART85/XXVII/DESARROLLO_URBANO/OF.XXVII1_2021-2024.pdf" TargetMode="External"/><Relationship Id="rId2812" Type="http://schemas.openxmlformats.org/officeDocument/2006/relationships/hyperlink" Target="http://transparencia.comitan.gob.mx/ART85/XXVII/DESARROLLO_URBANO/OF.XXVII1_2021-2024.pdf" TargetMode="External"/><Relationship Id="rId53" Type="http://schemas.openxmlformats.org/officeDocument/2006/relationships/hyperlink" Target="http://transparencia.comitan.gob.mx/ART85/XXVII/DESARROLLO_URBANO/06332.pdf" TargetMode="External"/><Relationship Id="rId1207" Type="http://schemas.openxmlformats.org/officeDocument/2006/relationships/hyperlink" Target="http://transparencia.comitan.gob.mx/ART85/XXVII/DESARROLLO_URBANO/26650.pdf" TargetMode="External"/><Relationship Id="rId1414" Type="http://schemas.openxmlformats.org/officeDocument/2006/relationships/hyperlink" Target="http://transparencia.comitan.gob.mx/ART85/XXVII/DESARROLLO_URBANO/06100.pdf" TargetMode="External"/><Relationship Id="rId1621" Type="http://schemas.openxmlformats.org/officeDocument/2006/relationships/hyperlink" Target="http://transparencia.comitan.gob.mx/ART85/XXVII/DESARROLLO_URBANO/OF.XXVII1_2021-2024.pdf" TargetMode="External"/><Relationship Id="rId3379" Type="http://schemas.openxmlformats.org/officeDocument/2006/relationships/hyperlink" Target="http://transparencia.comitan.gob.mx/ART85/XXVII/DESARROLLO_URBANO/OF.XXVII1_2021-2024.pdf" TargetMode="External"/><Relationship Id="rId3586" Type="http://schemas.openxmlformats.org/officeDocument/2006/relationships/hyperlink" Target="http://transparencia.comitan.gob.mx/ART85/XXVII/DESARROLLO_URBANO/OF.XXVII1_2021-2024.pdf" TargetMode="External"/><Relationship Id="rId3793" Type="http://schemas.openxmlformats.org/officeDocument/2006/relationships/hyperlink" Target="http://transparencia.comitan.gob.mx/ART85/XXVII/DESARROLLO_URBANO/06622.pdf" TargetMode="External"/><Relationship Id="rId2188" Type="http://schemas.openxmlformats.org/officeDocument/2006/relationships/hyperlink" Target="http://transparencia.comitan.gob.mx/ART85/XXVII/DESARROLLO_URBANO/R000369.pdf" TargetMode="External"/><Relationship Id="rId2395" Type="http://schemas.openxmlformats.org/officeDocument/2006/relationships/hyperlink" Target="http://transparencia.comitan.gob.mx/ART85/XXVII/DESARROLLO_URBANO/OF.XXVII1_2021-2024.pdf" TargetMode="External"/><Relationship Id="rId3239" Type="http://schemas.openxmlformats.org/officeDocument/2006/relationships/hyperlink" Target="http://transparencia.comitan.gob.mx/ART85/XXVII/DESARROLLO_URBANO/A002276.pdf" TargetMode="External"/><Relationship Id="rId3446" Type="http://schemas.openxmlformats.org/officeDocument/2006/relationships/hyperlink" Target="http://transparencia.comitan.gob.mx/ART85/XXVII/DESARROLLO_URBANO/OFICIO_XXVII_2022.pdf" TargetMode="External"/><Relationship Id="rId367" Type="http://schemas.openxmlformats.org/officeDocument/2006/relationships/hyperlink" Target="http://transparencia.comitan.gob.mx/ART85/XXVII/DESARROLLO_URBANO/A003079.pdf" TargetMode="External"/><Relationship Id="rId574" Type="http://schemas.openxmlformats.org/officeDocument/2006/relationships/hyperlink" Target="http://transparencia.comitan.gob.mx/ART85/XXVII/DESARROLLO_URBANO/S004160.pdf" TargetMode="External"/><Relationship Id="rId2048" Type="http://schemas.openxmlformats.org/officeDocument/2006/relationships/hyperlink" Target="http://transparencia.comitan.gob.mx/ART85/XXVII/DESARROLLO_URBANO/OF.XXVII1_2021-2024.pdf" TargetMode="External"/><Relationship Id="rId2255" Type="http://schemas.openxmlformats.org/officeDocument/2006/relationships/hyperlink" Target="http://transparencia.comitan.gob.mx/ART85/XXVII/DESARROLLO_URBANO/OFICIO_XXVII_2022.pdf" TargetMode="External"/><Relationship Id="rId3653" Type="http://schemas.openxmlformats.org/officeDocument/2006/relationships/hyperlink" Target="http://transparencia.comitan.gob.mx/ART85/XXVII/DESARROLLO_URBANO/06593.pdf" TargetMode="External"/><Relationship Id="rId3860" Type="http://schemas.openxmlformats.org/officeDocument/2006/relationships/hyperlink" Target="http://transparencia.comitan.gob.mx/ART85/XXVII/DESARROLLO_URBANO/C000912.pdf" TargetMode="External"/><Relationship Id="rId227" Type="http://schemas.openxmlformats.org/officeDocument/2006/relationships/hyperlink" Target="http://transparencia.comitan.gob.mx/ART85/XXVII/DESARROLLO_URBANO/OFICIO_XXVII_2022.pdf" TargetMode="External"/><Relationship Id="rId781" Type="http://schemas.openxmlformats.org/officeDocument/2006/relationships/hyperlink" Target="http://transparencia.comitan.gob.mx/ART85/XXVII/DESARROLLO_URBANO/S004635.pdf" TargetMode="External"/><Relationship Id="rId2462" Type="http://schemas.openxmlformats.org/officeDocument/2006/relationships/hyperlink" Target="http://transparencia.comitan.gob.mx/ART85/XXVII/DESARROLLO_URBANO/05898.pdf" TargetMode="External"/><Relationship Id="rId3306" Type="http://schemas.openxmlformats.org/officeDocument/2006/relationships/hyperlink" Target="http://transparencia.comitan.gob.mx/ART85/XXVII/DESARROLLO_URBANO/C000917.pdf" TargetMode="External"/><Relationship Id="rId3513" Type="http://schemas.openxmlformats.org/officeDocument/2006/relationships/hyperlink" Target="http://transparencia.comitan.gob.mx/ART85/XXVII/DESARROLLO_URBANO/OF.XXVII1_2021-2024.pdf" TargetMode="External"/><Relationship Id="rId3720" Type="http://schemas.openxmlformats.org/officeDocument/2006/relationships/hyperlink" Target="http://transparencia.comitan.gob.mx/ART85/XXVII/DESARROLLO_URBANO/OFICIO_XXVII_2022.pdf" TargetMode="External"/><Relationship Id="rId434" Type="http://schemas.openxmlformats.org/officeDocument/2006/relationships/hyperlink" Target="http://transparencia.comitan.gob.mx/ART85/XXVII/DESARROLLO_URBANO/S004103.pdf" TargetMode="External"/><Relationship Id="rId641" Type="http://schemas.openxmlformats.org/officeDocument/2006/relationships/hyperlink" Target="http://transparencia.comitan.gob.mx/ART85/XXVII/DESARROLLO_URBANO/S004236.pdf" TargetMode="External"/><Relationship Id="rId1064" Type="http://schemas.openxmlformats.org/officeDocument/2006/relationships/hyperlink" Target="http://transparencia.comitan.gob.mx/ART85/XXVII/DESARROLLO_URBANO/06119.pdf" TargetMode="External"/><Relationship Id="rId1271" Type="http://schemas.openxmlformats.org/officeDocument/2006/relationships/hyperlink" Target="http://transparencia.comitan.gob.mx/ART85/XXVII/DESARROLLO_URBANO/06444.pdf" TargetMode="External"/><Relationship Id="rId2115" Type="http://schemas.openxmlformats.org/officeDocument/2006/relationships/hyperlink" Target="http://transparencia.comitan.gob.mx/ART85/XXVII/DESARROLLO_URBANO/OF.XXVII1_2021-2024.pdf" TargetMode="External"/><Relationship Id="rId2322" Type="http://schemas.openxmlformats.org/officeDocument/2006/relationships/hyperlink" Target="http://transparencia.comitan.gob.mx/ART85/XXVII/DESARROLLO_URBANO/OF.XXVII1_2021-2024.pdf" TargetMode="External"/><Relationship Id="rId501" Type="http://schemas.openxmlformats.org/officeDocument/2006/relationships/hyperlink" Target="http://transparencia.comitan.gob.mx/ART85/XXVII/DESARROLLO_URBANO/S003417.pdf" TargetMode="External"/><Relationship Id="rId1131" Type="http://schemas.openxmlformats.org/officeDocument/2006/relationships/hyperlink" Target="http://transparencia.comitan.gob.mx/ART85/XXVII/DESARROLLO_URBANO/06326.pdf" TargetMode="External"/><Relationship Id="rId3096" Type="http://schemas.openxmlformats.org/officeDocument/2006/relationships/hyperlink" Target="http://transparencia.comitan.gob.mx/ART85/XXVII/DESARROLLO_URBANO/S004518.pdf" TargetMode="External"/><Relationship Id="rId1948" Type="http://schemas.openxmlformats.org/officeDocument/2006/relationships/hyperlink" Target="http://transparencia.comitan.gob.mx/ART85/XXVII/DESARROLLO_URBANO/OF.XXVII1_2021-2024.pdf" TargetMode="External"/><Relationship Id="rId3163" Type="http://schemas.openxmlformats.org/officeDocument/2006/relationships/hyperlink" Target="http://transparencia.comitan.gob.mx/ART85/XXVII/DESARROLLO_URBANO/OF.XXVII1_2021-2024.pdf" TargetMode="External"/><Relationship Id="rId3370" Type="http://schemas.openxmlformats.org/officeDocument/2006/relationships/hyperlink" Target="http://transparencia.comitan.gob.mx/ART85/XXVII/DESARROLLO_URBANO/OF.XXVII1_2021-2024.pdf" TargetMode="External"/><Relationship Id="rId291" Type="http://schemas.openxmlformats.org/officeDocument/2006/relationships/hyperlink" Target="http://transparencia.comitan.gob.mx/ART85/XXVII/DESARROLLO_URBANO/A003012.pdf" TargetMode="External"/><Relationship Id="rId1808" Type="http://schemas.openxmlformats.org/officeDocument/2006/relationships/hyperlink" Target="http://transparencia.comitan.gob.mx/ART85/XXVII/DESARROLLO_URBANO/OF.XXVII1_2021-2024.pdf" TargetMode="External"/><Relationship Id="rId3023" Type="http://schemas.openxmlformats.org/officeDocument/2006/relationships/hyperlink" Target="http://transparencia.comitan.gob.mx/ART85/XXVII/DESARROLLO_URBANO/S004341.pdf" TargetMode="External"/><Relationship Id="rId151" Type="http://schemas.openxmlformats.org/officeDocument/2006/relationships/hyperlink" Target="http://transparencia.comitan.gob.mx/ART85/XXVII/DESARROLLO_URBANO/05959.pdf" TargetMode="External"/><Relationship Id="rId3230" Type="http://schemas.openxmlformats.org/officeDocument/2006/relationships/hyperlink" Target="http://transparencia.comitan.gob.mx/ART85/XXVII/DESARROLLO_URBANO/05998.pdf" TargetMode="External"/><Relationship Id="rId2789" Type="http://schemas.openxmlformats.org/officeDocument/2006/relationships/hyperlink" Target="http://transparencia.comitan.gob.mx/ART85/XXVII/DESARROLLO_URBANO/OFICIO_XXVII_2022.pdf" TargetMode="External"/><Relationship Id="rId2996" Type="http://schemas.openxmlformats.org/officeDocument/2006/relationships/hyperlink" Target="http://transparencia.comitan.gob.mx/ART85/XXVII/DESARROLLO_URBANO/A003034.pdf" TargetMode="External"/><Relationship Id="rId968" Type="http://schemas.openxmlformats.org/officeDocument/2006/relationships/hyperlink" Target="http://transparencia.comitan.gob.mx/ART85/XXVII/DESARROLLO_URBANO/05790.pdf" TargetMode="External"/><Relationship Id="rId1598" Type="http://schemas.openxmlformats.org/officeDocument/2006/relationships/hyperlink" Target="http://transparencia.comitan.gob.mx/ART85/XXVII/DESARROLLO_URBANO/OF.XXVII1_2021-2024.pdf" TargetMode="External"/><Relationship Id="rId2649" Type="http://schemas.openxmlformats.org/officeDocument/2006/relationships/hyperlink" Target="http://transparencia.comitan.gob.mx/ART85/XXVII/DESARROLLO_URBANO/OF.XXVII1_2021-2024.pdf" TargetMode="External"/><Relationship Id="rId2856" Type="http://schemas.openxmlformats.org/officeDocument/2006/relationships/hyperlink" Target="http://transparencia.comitan.gob.mx/ART85/XXVII/DESARROLLO_URBANO/OFICIO_XXVII_2022.pdf" TargetMode="External"/><Relationship Id="rId3907" Type="http://schemas.openxmlformats.org/officeDocument/2006/relationships/hyperlink" Target="http://transparencia.comitan.gob.mx/ART85/XXVII/DESARROLLO_URBANO/OFICIO_XXVII_2022.pdf" TargetMode="External"/><Relationship Id="rId97" Type="http://schemas.openxmlformats.org/officeDocument/2006/relationships/hyperlink" Target="http://transparencia.comitan.gob.mx/ART85/XXVII/DESARROLLO_URBANO/06503.pdf" TargetMode="External"/><Relationship Id="rId828" Type="http://schemas.openxmlformats.org/officeDocument/2006/relationships/hyperlink" Target="http://transparencia.comitan.gob.mx/ART85/XXVII/DESARROLLO_URBANO/S004687.pdf" TargetMode="External"/><Relationship Id="rId1458" Type="http://schemas.openxmlformats.org/officeDocument/2006/relationships/hyperlink" Target="http://transparencia.comitan.gob.mx/ART85/XXVII/DESARROLLO_URBANO/06232.pdf" TargetMode="External"/><Relationship Id="rId1665" Type="http://schemas.openxmlformats.org/officeDocument/2006/relationships/hyperlink" Target="http://transparencia.comitan.gob.mx/ART85/XXVII/DESARROLLO_URBANO/OF.XXVII1_2021-2024.pdf" TargetMode="External"/><Relationship Id="rId1872" Type="http://schemas.openxmlformats.org/officeDocument/2006/relationships/hyperlink" Target="http://transparencia.comitan.gob.mx/ART85/XXVII/DESARROLLO_URBANO/OF.XXVII1_2021-2024.pdf" TargetMode="External"/><Relationship Id="rId2509" Type="http://schemas.openxmlformats.org/officeDocument/2006/relationships/hyperlink" Target="http://transparencia.comitan.gob.mx/ART85/XXVII/DESARROLLO_URBANO/06294.pdf" TargetMode="External"/><Relationship Id="rId2716" Type="http://schemas.openxmlformats.org/officeDocument/2006/relationships/hyperlink" Target="http://transparencia.comitan.gob.mx/ART85/XXVII/DESARROLLO_URBANO/P0027.pdf" TargetMode="External"/><Relationship Id="rId1318" Type="http://schemas.openxmlformats.org/officeDocument/2006/relationships/hyperlink" Target="http://transparencia.comitan.gob.mx/ART85/XXVII/DESARROLLO_URBANO/05920.pdf" TargetMode="External"/><Relationship Id="rId1525" Type="http://schemas.openxmlformats.org/officeDocument/2006/relationships/hyperlink" Target="http://transparencia.comitan.gob.mx/ART85/XXVII/DESARROLLO_URBANO/OF.XXVII1_2021-2024.pdf" TargetMode="External"/><Relationship Id="rId2923" Type="http://schemas.openxmlformats.org/officeDocument/2006/relationships/hyperlink" Target="http://transparencia.comitan.gob.mx/ART85/XXVII/DESARROLLO_URBANO/S004146.pdf" TargetMode="External"/><Relationship Id="rId1732" Type="http://schemas.openxmlformats.org/officeDocument/2006/relationships/hyperlink" Target="http://transparencia.comitan.gob.mx/ART85/XXVII/DESARROLLO_URBANO/OF.XXVII1_2021-2024.pdf" TargetMode="External"/><Relationship Id="rId24" Type="http://schemas.openxmlformats.org/officeDocument/2006/relationships/hyperlink" Target="http://transparencia.comitan.gob.mx/ART85/XXVII/DESARROLLO_URBANO/06145.pdf" TargetMode="External"/><Relationship Id="rId2299" Type="http://schemas.openxmlformats.org/officeDocument/2006/relationships/hyperlink" Target="http://transparencia.comitan.gob.mx/ART85/XXVII/DESARROLLO_URBANO/OF.XXVII1_2021-2024.pdf" TargetMode="External"/><Relationship Id="rId3697" Type="http://schemas.openxmlformats.org/officeDocument/2006/relationships/hyperlink" Target="http://transparencia.comitan.gob.mx/ART85/XXVII/DESARROLLO_URBANO/OF.XXVII1_2021-2024.pdf" TargetMode="External"/><Relationship Id="rId3557" Type="http://schemas.openxmlformats.org/officeDocument/2006/relationships/hyperlink" Target="http://transparencia.comitan.gob.mx/ART85/XXVII/DESARROLLO_URBANO/OF.XXVII1_2021-2024.pdf" TargetMode="External"/><Relationship Id="rId3764" Type="http://schemas.openxmlformats.org/officeDocument/2006/relationships/hyperlink" Target="http://transparencia.comitan.gob.mx/ART85/XXVII/DESARROLLO_URBANO/A003117.pdf" TargetMode="External"/><Relationship Id="rId478" Type="http://schemas.openxmlformats.org/officeDocument/2006/relationships/hyperlink" Target="http://transparencia.comitan.gob.mx/ART85/XXVII/DESARROLLO_URBANO/S004056.pdf" TargetMode="External"/><Relationship Id="rId685" Type="http://schemas.openxmlformats.org/officeDocument/2006/relationships/hyperlink" Target="http://transparencia.comitan.gob.mx/ART85/XXVII/DESARROLLO_URBANO/S004540.pdf" TargetMode="External"/><Relationship Id="rId892" Type="http://schemas.openxmlformats.org/officeDocument/2006/relationships/hyperlink" Target="http://transparencia.comitan.gob.mx/ART85/XXVII/DESARROLLO_URBANO/06090.pdf" TargetMode="External"/><Relationship Id="rId2159" Type="http://schemas.openxmlformats.org/officeDocument/2006/relationships/hyperlink" Target="http://transparencia.comitan.gob.mx/ART85/XXVII/DESARROLLO_URBANO/OF.XXVII1_2021-2024.pdf" TargetMode="External"/><Relationship Id="rId2366" Type="http://schemas.openxmlformats.org/officeDocument/2006/relationships/hyperlink" Target="http://transparencia.comitan.gob.mx/ART85/XXVII/DESARROLLO_URBANO/OFICIO_XXVII_2022.pdf" TargetMode="External"/><Relationship Id="rId2573" Type="http://schemas.openxmlformats.org/officeDocument/2006/relationships/hyperlink" Target="http://transparencia.comitan.gob.mx/ART85/XXVII/DESARROLLO_URBANO/OF.XXVII1_2021-2024.pdf" TargetMode="External"/><Relationship Id="rId2780" Type="http://schemas.openxmlformats.org/officeDocument/2006/relationships/hyperlink" Target="http://transparencia.comitan.gob.mx/ART85/XXVII/DESARROLLO_URBANO/06025.pdf" TargetMode="External"/><Relationship Id="rId3417" Type="http://schemas.openxmlformats.org/officeDocument/2006/relationships/hyperlink" Target="http://transparencia.comitan.gob.mx/ART85/XXVII/DESARROLLO_URBANO/06767.pdf" TargetMode="External"/><Relationship Id="rId3624" Type="http://schemas.openxmlformats.org/officeDocument/2006/relationships/hyperlink" Target="http://transparencia.comitan.gob.mx/ART85/XXVII/DESARROLLO_URBANO/A003138.pdf" TargetMode="External"/><Relationship Id="rId3831" Type="http://schemas.openxmlformats.org/officeDocument/2006/relationships/hyperlink" Target="http://transparencia.comitan.gob.mx/ART85/XXVII/DESARROLLO_URBANO/OF.XXVII1_2021-2024.pdf" TargetMode="External"/><Relationship Id="rId338" Type="http://schemas.openxmlformats.org/officeDocument/2006/relationships/hyperlink" Target="http://transparencia.comitan.gob.mx/ART85/XXVII/DESARROLLO_URBANO/A001852.pdf" TargetMode="External"/><Relationship Id="rId545" Type="http://schemas.openxmlformats.org/officeDocument/2006/relationships/hyperlink" Target="http://transparencia.comitan.gob.mx/ART85/XXVII/DESARROLLO_URBANO/S004385.pdf" TargetMode="External"/><Relationship Id="rId752" Type="http://schemas.openxmlformats.org/officeDocument/2006/relationships/hyperlink" Target="http://transparencia.comitan.gob.mx/ART85/XXVII/DESARROLLO_URBANO/S004647.pdf" TargetMode="External"/><Relationship Id="rId1175" Type="http://schemas.openxmlformats.org/officeDocument/2006/relationships/hyperlink" Target="http://transparencia.comitan.gob.mx/ART85/XXVII/DESARROLLO_URBANO/06300.pdf" TargetMode="External"/><Relationship Id="rId1382" Type="http://schemas.openxmlformats.org/officeDocument/2006/relationships/hyperlink" Target="http://transparencia.comitan.gob.mx/ART85/XXVII/DESARROLLO_URBANO/06573.pdf" TargetMode="External"/><Relationship Id="rId2019" Type="http://schemas.openxmlformats.org/officeDocument/2006/relationships/hyperlink" Target="http://transparencia.comitan.gob.mx/ART85/XXVII/DESARROLLO_URBANO/OF.XXVII1_2021-2024.pdf" TargetMode="External"/><Relationship Id="rId2226" Type="http://schemas.openxmlformats.org/officeDocument/2006/relationships/hyperlink" Target="http://transparencia.comitan.gob.mx/ART85/XXVII/DESARROLLO_URBANO/05941.pdf" TargetMode="External"/><Relationship Id="rId2433" Type="http://schemas.openxmlformats.org/officeDocument/2006/relationships/hyperlink" Target="http://transparencia.comitan.gob.mx/ART85/XXVII/DESARROLLO_URBANO/US0656.pdf" TargetMode="External"/><Relationship Id="rId2640" Type="http://schemas.openxmlformats.org/officeDocument/2006/relationships/hyperlink" Target="http://transparencia.comitan.gob.mx/ART85/XXVII/DESARROLLO_URBANO/OF.XXVII1_2021-2024.pdf" TargetMode="External"/><Relationship Id="rId405" Type="http://schemas.openxmlformats.org/officeDocument/2006/relationships/hyperlink" Target="http://transparencia.comitan.gob.mx/ART85/XXVII/DESARROLLO_URBANO/A003045.pdf" TargetMode="External"/><Relationship Id="rId612" Type="http://schemas.openxmlformats.org/officeDocument/2006/relationships/hyperlink" Target="http://transparencia.comitan.gob.mx/ART85/XXVII/DESARROLLO_URBANO/S004232.pdf" TargetMode="External"/><Relationship Id="rId1035" Type="http://schemas.openxmlformats.org/officeDocument/2006/relationships/hyperlink" Target="http://transparencia.comitan.gob.mx/ART85/XXVII/DESARROLLO_URBANO/05893.pdf" TargetMode="External"/><Relationship Id="rId1242" Type="http://schemas.openxmlformats.org/officeDocument/2006/relationships/hyperlink" Target="http://transparencia.comitan.gob.mx/ART85/XXVII/DESARROLLO_URBANO/06289.pdf" TargetMode="External"/><Relationship Id="rId2500" Type="http://schemas.openxmlformats.org/officeDocument/2006/relationships/hyperlink" Target="http://transparencia.comitan.gob.mx/ART85/XXVII/DESARROLLO_URBANO/05820.pdf" TargetMode="External"/><Relationship Id="rId1102" Type="http://schemas.openxmlformats.org/officeDocument/2006/relationships/hyperlink" Target="http://transparencia.comitan.gob.mx/ART85/XXVII/DESARROLLO_URBANO/06316.pdf" TargetMode="External"/><Relationship Id="rId3067" Type="http://schemas.openxmlformats.org/officeDocument/2006/relationships/hyperlink" Target="http://transparencia.comitan.gob.mx/ART85/XXVII/DESARROLLO_URBANO/S004192.pdf" TargetMode="External"/><Relationship Id="rId3274" Type="http://schemas.openxmlformats.org/officeDocument/2006/relationships/hyperlink" Target="http://transparencia.comitan.gob.mx/ART85/XXVII/DESARROLLO_URBANO/C000936.pdf" TargetMode="External"/><Relationship Id="rId195" Type="http://schemas.openxmlformats.org/officeDocument/2006/relationships/hyperlink" Target="http://transparencia.comitan.gob.mx/ART85/XXVII/DESARROLLO_URBANO/06341.pdf" TargetMode="External"/><Relationship Id="rId1919" Type="http://schemas.openxmlformats.org/officeDocument/2006/relationships/hyperlink" Target="http://transparencia.comitan.gob.mx/ART85/XXVII/DESARROLLO_URBANO/OF.XXVII1_2021-2024.pdf" TargetMode="External"/><Relationship Id="rId3481" Type="http://schemas.openxmlformats.org/officeDocument/2006/relationships/hyperlink" Target="http://transparencia.comitan.gob.mx/ART85/XXVII/DESARROLLO_URBANO/OF.XXVII1_2021-2024.pdf" TargetMode="External"/><Relationship Id="rId2083" Type="http://schemas.openxmlformats.org/officeDocument/2006/relationships/hyperlink" Target="http://transparencia.comitan.gob.mx/ART85/XXVII/DESARROLLO_URBANO/OF.XXVII1_2021-2024.pdf" TargetMode="External"/><Relationship Id="rId2290" Type="http://schemas.openxmlformats.org/officeDocument/2006/relationships/hyperlink" Target="http://transparencia.comitan.gob.mx/ART85/XXVII/DESARROLLO_URBANO/OF.XXVII1_2021-2024.pdf" TargetMode="External"/><Relationship Id="rId3134" Type="http://schemas.openxmlformats.org/officeDocument/2006/relationships/hyperlink" Target="http://transparencia.comitan.gob.mx/ART85/XXVII/DESARROLLO_URBANO/S004504.pdf" TargetMode="External"/><Relationship Id="rId3341" Type="http://schemas.openxmlformats.org/officeDocument/2006/relationships/hyperlink" Target="http://transparencia.comitan.gob.mx/ART85/XXVII/DESARROLLO_URBANO/R000388.pdf" TargetMode="External"/><Relationship Id="rId262" Type="http://schemas.openxmlformats.org/officeDocument/2006/relationships/hyperlink" Target="http://transparencia.comitan.gob.mx/ART85/XXVII/DESARROLLO_URBANO/A002573.pdf" TargetMode="External"/><Relationship Id="rId2150" Type="http://schemas.openxmlformats.org/officeDocument/2006/relationships/hyperlink" Target="http://transparencia.comitan.gob.mx/ART85/XXVII/DESARROLLO_URBANO/OF.XXVII1_2021-2024.pdf" TargetMode="External"/><Relationship Id="rId3201" Type="http://schemas.openxmlformats.org/officeDocument/2006/relationships/hyperlink" Target="http://transparencia.comitan.gob.mx/ART85/XXVII/DESARROLLO_URBANO/OFICIO_XXVII_2022.pdf" TargetMode="External"/><Relationship Id="rId122" Type="http://schemas.openxmlformats.org/officeDocument/2006/relationships/hyperlink" Target="http://transparencia.comitan.gob.mx/ART85/XXVII/DESARROLLO_URBANO/06392.pdf" TargetMode="External"/><Relationship Id="rId2010" Type="http://schemas.openxmlformats.org/officeDocument/2006/relationships/hyperlink" Target="http://transparencia.comitan.gob.mx/ART85/XXVII/DESARROLLO_URBANO/OF.XXVII1_2021-2024.pdf" TargetMode="External"/><Relationship Id="rId1569" Type="http://schemas.openxmlformats.org/officeDocument/2006/relationships/hyperlink" Target="http://transparencia.comitan.gob.mx/ART85/XXVII/DESARROLLO_URBANO/OF.XXVII1_2021-2024.pdf" TargetMode="External"/><Relationship Id="rId2967" Type="http://schemas.openxmlformats.org/officeDocument/2006/relationships/hyperlink" Target="http://transparencia.comitan.gob.mx/ART85/XXVII/DESARROLLO_URBANO/S004011.pdf" TargetMode="External"/><Relationship Id="rId939" Type="http://schemas.openxmlformats.org/officeDocument/2006/relationships/hyperlink" Target="http://transparencia.comitan.gob.mx/ART85/XXVII/DESARROLLO_URBANO/06058.pdf" TargetMode="External"/><Relationship Id="rId1776" Type="http://schemas.openxmlformats.org/officeDocument/2006/relationships/hyperlink" Target="http://transparencia.comitan.gob.mx/ART85/XXVII/DESARROLLO_URBANO/OF.XXVII1_2021-2024.pdf" TargetMode="External"/><Relationship Id="rId1983" Type="http://schemas.openxmlformats.org/officeDocument/2006/relationships/hyperlink" Target="http://transparencia.comitan.gob.mx/ART85/XXVII/DESARROLLO_URBANO/OF.XXVII1_2021-2024.pdf" TargetMode="External"/><Relationship Id="rId2827" Type="http://schemas.openxmlformats.org/officeDocument/2006/relationships/hyperlink" Target="http://transparencia.comitan.gob.mx/ART85/XXVII/DESARROLLO_URBANO/OF.XXVII1_2021-2024.pdf" TargetMode="External"/><Relationship Id="rId68" Type="http://schemas.openxmlformats.org/officeDocument/2006/relationships/hyperlink" Target="http://transparencia.comitan.gob.mx/ART85/XXVII/DESARROLLO_URBANO/06162.pdf" TargetMode="External"/><Relationship Id="rId1429" Type="http://schemas.openxmlformats.org/officeDocument/2006/relationships/hyperlink" Target="http://transparencia.comitan.gob.mx/ART85/XXVII/DESARROLLO_URBANO/06072.pdf" TargetMode="External"/><Relationship Id="rId1636" Type="http://schemas.openxmlformats.org/officeDocument/2006/relationships/hyperlink" Target="http://transparencia.comitan.gob.mx/ART85/XXVII/DESARROLLO_URBANO/OF.XXVII1_2021-2024.pdf" TargetMode="External"/><Relationship Id="rId1843" Type="http://schemas.openxmlformats.org/officeDocument/2006/relationships/hyperlink" Target="http://transparencia.comitan.gob.mx/ART85/XXVII/DESARROLLO_URBANO/OF.XXVII1_2021-2024.pdf" TargetMode="External"/><Relationship Id="rId1703" Type="http://schemas.openxmlformats.org/officeDocument/2006/relationships/hyperlink" Target="http://transparencia.comitan.gob.mx/ART85/XXVII/DESARROLLO_URBANO/OF.XXVII1_2021-2024.pdf" TargetMode="External"/><Relationship Id="rId1910" Type="http://schemas.openxmlformats.org/officeDocument/2006/relationships/hyperlink" Target="http://transparencia.comitan.gob.mx/ART85/XXVII/DESARROLLO_URBANO/OF.XXVII1_2021-2024.pdf" TargetMode="External"/><Relationship Id="rId3668" Type="http://schemas.openxmlformats.org/officeDocument/2006/relationships/hyperlink" Target="http://transparencia.comitan.gob.mx/ART85/XXVII/DESARROLLO_URBANO/06596.pdf" TargetMode="External"/><Relationship Id="rId3875" Type="http://schemas.openxmlformats.org/officeDocument/2006/relationships/hyperlink" Target="http://transparencia.comitan.gob.mx/ART85/XXVII/DESARROLLO_URBANO/P0025.pdf" TargetMode="External"/><Relationship Id="rId589" Type="http://schemas.openxmlformats.org/officeDocument/2006/relationships/hyperlink" Target="http://transparencia.comitan.gob.mx/ART85/XXVII/DESARROLLO_URBANO/S004208.pdf" TargetMode="External"/><Relationship Id="rId796" Type="http://schemas.openxmlformats.org/officeDocument/2006/relationships/hyperlink" Target="http://transparencia.comitan.gob.mx/ART85/XXVII/DESARROLLO_URBANO/S004700.pdf" TargetMode="External"/><Relationship Id="rId2477" Type="http://schemas.openxmlformats.org/officeDocument/2006/relationships/hyperlink" Target="http://transparencia.comitan.gob.mx/ART85/XXVII/DESARROLLO_URBANO/06009.pdf" TargetMode="External"/><Relationship Id="rId2684" Type="http://schemas.openxmlformats.org/officeDocument/2006/relationships/hyperlink" Target="http://transparencia.comitan.gob.mx/ART85/XXVII/DESARROLLO_URBANO/OF.XXVII1_2021-2024.pdf" TargetMode="External"/><Relationship Id="rId3528" Type="http://schemas.openxmlformats.org/officeDocument/2006/relationships/hyperlink" Target="http://transparencia.comitan.gob.mx/ART85/XXVII/DESARROLLO_URBANO/OF.XXVII1_2021-2024.pdf" TargetMode="External"/><Relationship Id="rId3735" Type="http://schemas.openxmlformats.org/officeDocument/2006/relationships/hyperlink" Target="http://transparencia.comitan.gob.mx/ART85/XXVII/DESARROLLO_URBANO/OFICIO_XXVII_2022.pdf" TargetMode="External"/><Relationship Id="rId449" Type="http://schemas.openxmlformats.org/officeDocument/2006/relationships/hyperlink" Target="http://transparencia.comitan.gob.mx/ART85/XXVII/DESARROLLO_URBANO/S004151.pdf" TargetMode="External"/><Relationship Id="rId656" Type="http://schemas.openxmlformats.org/officeDocument/2006/relationships/hyperlink" Target="http://transparencia.comitan.gob.mx/ART85/XXVII/DESARROLLO_URBANO/S004253.pdf" TargetMode="External"/><Relationship Id="rId863" Type="http://schemas.openxmlformats.org/officeDocument/2006/relationships/hyperlink" Target="http://transparencia.comitan.gob.mx/ART85/XXVII/DESARROLLO_URBANO/C000873.pdf" TargetMode="External"/><Relationship Id="rId1079" Type="http://schemas.openxmlformats.org/officeDocument/2006/relationships/hyperlink" Target="http://transparencia.comitan.gob.mx/ART85/XXVII/DESARROLLO_URBANO/06109.pdf" TargetMode="External"/><Relationship Id="rId1286" Type="http://schemas.openxmlformats.org/officeDocument/2006/relationships/hyperlink" Target="http://transparencia.comitan.gob.mx/ART85/XXVII/DESARROLLO_URBANO/06337.pdf" TargetMode="External"/><Relationship Id="rId1493" Type="http://schemas.openxmlformats.org/officeDocument/2006/relationships/hyperlink" Target="http://transparencia.comitan.gob.mx/ART85/XXVII/DESARROLLO_URBANO/21330.pdf" TargetMode="External"/><Relationship Id="rId2337" Type="http://schemas.openxmlformats.org/officeDocument/2006/relationships/hyperlink" Target="http://transparencia.comitan.gob.mx/ART85/XXVII/DESARROLLO_URBANO/PA000175.pdf" TargetMode="External"/><Relationship Id="rId2544" Type="http://schemas.openxmlformats.org/officeDocument/2006/relationships/hyperlink" Target="http://transparencia.comitan.gob.mx/ART85/XXVII/DESARROLLO_URBANO/OFICIO_XXVII_2022.pdf" TargetMode="External"/><Relationship Id="rId2891" Type="http://schemas.openxmlformats.org/officeDocument/2006/relationships/hyperlink" Target="http://transparencia.comitan.gob.mx/ART85/XXVII/DESARROLLO_URBANO/S004110.pdf" TargetMode="External"/><Relationship Id="rId3942" Type="http://schemas.openxmlformats.org/officeDocument/2006/relationships/hyperlink" Target="http://transparencia.comitan.gob.mx/ART85/XXVII/DESARROLLO_URBANO/OF.XXVII1_2021-2024.pdf" TargetMode="External"/><Relationship Id="rId309" Type="http://schemas.openxmlformats.org/officeDocument/2006/relationships/hyperlink" Target="http://transparencia.comitan.gob.mx/ART85/XXVII/DESARROLLO_URBANO/A002529.pdf" TargetMode="External"/><Relationship Id="rId516" Type="http://schemas.openxmlformats.org/officeDocument/2006/relationships/hyperlink" Target="http://transparencia.comitan.gob.mx/ART85/XXVII/DESARROLLO_URBANO/S004344.pdf" TargetMode="External"/><Relationship Id="rId1146" Type="http://schemas.openxmlformats.org/officeDocument/2006/relationships/hyperlink" Target="http://transparencia.comitan.gob.mx/ART85/XXVII/DESARROLLO_URBANO/05855.pdf" TargetMode="External"/><Relationship Id="rId2751" Type="http://schemas.openxmlformats.org/officeDocument/2006/relationships/hyperlink" Target="http://transparencia.comitan.gob.mx/ART85/XXVII/DESARROLLO_URBANO/L000234.pdf" TargetMode="External"/><Relationship Id="rId3802" Type="http://schemas.openxmlformats.org/officeDocument/2006/relationships/hyperlink" Target="http://transparencia.comitan.gob.mx/ART85/XXVII/DESARROLLO_URBANO/OF.XXVII1_2021-2024.pdf" TargetMode="External"/><Relationship Id="rId723" Type="http://schemas.openxmlformats.org/officeDocument/2006/relationships/hyperlink" Target="http://transparencia.comitan.gob.mx/ART85/XXVII/DESARROLLO_URBANO/S004670.pdf" TargetMode="External"/><Relationship Id="rId930" Type="http://schemas.openxmlformats.org/officeDocument/2006/relationships/hyperlink" Target="http://transparencia.comitan.gob.mx/ART85/XXVII/DESARROLLO_URBANO/05899.pdf" TargetMode="External"/><Relationship Id="rId1006" Type="http://schemas.openxmlformats.org/officeDocument/2006/relationships/hyperlink" Target="http://transparencia.comitan.gob.mx/ART85/XXVII/DESARROLLO_URBANO/06131.pdf" TargetMode="External"/><Relationship Id="rId1353" Type="http://schemas.openxmlformats.org/officeDocument/2006/relationships/hyperlink" Target="http://transparencia.comitan.gob.mx/ART85/XXVII/DESARROLLO_URBANO/26584.pdf" TargetMode="External"/><Relationship Id="rId1560" Type="http://schemas.openxmlformats.org/officeDocument/2006/relationships/hyperlink" Target="http://transparencia.comitan.gob.mx/ART85/XXVII/DESARROLLO_URBANO/OF.XXVII1_2021-2024.pdf" TargetMode="External"/><Relationship Id="rId2404" Type="http://schemas.openxmlformats.org/officeDocument/2006/relationships/hyperlink" Target="http://transparencia.comitan.gob.mx/ART85/XXVII/DESARROLLO_URBANO/US0600.pdf" TargetMode="External"/><Relationship Id="rId2611" Type="http://schemas.openxmlformats.org/officeDocument/2006/relationships/hyperlink" Target="http://transparencia.comitan.gob.mx/ART85/XXVII/DESARROLLO_URBANO/OF.XXVII1_2021-2024.pdf" TargetMode="External"/><Relationship Id="rId1213" Type="http://schemas.openxmlformats.org/officeDocument/2006/relationships/hyperlink" Target="http://transparencia.comitan.gob.mx/ART85/XXVII/DESARROLLO_URBANO/06376.pdf" TargetMode="External"/><Relationship Id="rId1420" Type="http://schemas.openxmlformats.org/officeDocument/2006/relationships/hyperlink" Target="http://transparencia.comitan.gob.mx/ART85/XXVII/DESARROLLO_URBANO/06360.pdf" TargetMode="External"/><Relationship Id="rId3178" Type="http://schemas.openxmlformats.org/officeDocument/2006/relationships/hyperlink" Target="http://transparencia.comitan.gob.mx/ART85/XXVII/DESARROLLO_URBANO/S004435.pdf" TargetMode="External"/><Relationship Id="rId3385" Type="http://schemas.openxmlformats.org/officeDocument/2006/relationships/hyperlink" Target="http://transparencia.comitan.gob.mx/ART85/XXVII/DESARROLLO_URBANO/OF.XXVII1_2021-2024.pdf" TargetMode="External"/><Relationship Id="rId3592" Type="http://schemas.openxmlformats.org/officeDocument/2006/relationships/hyperlink" Target="http://transparencia.comitan.gob.mx/ART85/XXVII/DESARROLLO_URBANO/OF.XXVII1_2021-2024.pdf" TargetMode="External"/><Relationship Id="rId2194" Type="http://schemas.openxmlformats.org/officeDocument/2006/relationships/hyperlink" Target="http://transparencia.comitan.gob.mx/ART85/XXVII/DESARROLLO_URBANO/06251.pdf" TargetMode="External"/><Relationship Id="rId3038" Type="http://schemas.openxmlformats.org/officeDocument/2006/relationships/hyperlink" Target="http://transparencia.comitan.gob.mx/ART85/XXVII/DESARROLLO_URBANO/A002516.pdf" TargetMode="External"/><Relationship Id="rId3245" Type="http://schemas.openxmlformats.org/officeDocument/2006/relationships/hyperlink" Target="http://transparencia.comitan.gob.mx/ART85/XXVII/DESARROLLO_URBANO/OF.XXVII1_2021-2024.pdf" TargetMode="External"/><Relationship Id="rId3452" Type="http://schemas.openxmlformats.org/officeDocument/2006/relationships/hyperlink" Target="http://transparencia.comitan.gob.mx/ART85/XXVII/DESARROLLO_URBANO/OF.XXVII1_2021-2024.pdf" TargetMode="External"/><Relationship Id="rId166" Type="http://schemas.openxmlformats.org/officeDocument/2006/relationships/hyperlink" Target="http://transparencia.comitan.gob.mx/ART85/XXVII/DESARROLLO_URBANO/06405.pdf" TargetMode="External"/><Relationship Id="rId373" Type="http://schemas.openxmlformats.org/officeDocument/2006/relationships/hyperlink" Target="http://transparencia.comitan.gob.mx/ART85/XXVII/DESARROLLO_URBANO/A003088.pdf" TargetMode="External"/><Relationship Id="rId580" Type="http://schemas.openxmlformats.org/officeDocument/2006/relationships/hyperlink" Target="http://transparencia.comitan.gob.mx/ART85/XXVII/DESARROLLO_URBANO/S004174.pdf" TargetMode="External"/><Relationship Id="rId2054" Type="http://schemas.openxmlformats.org/officeDocument/2006/relationships/hyperlink" Target="http://transparencia.comitan.gob.mx/ART85/XXVII/DESARROLLO_URBANO/OF.XXVII1_2021-2024.pdf" TargetMode="External"/><Relationship Id="rId2261" Type="http://schemas.openxmlformats.org/officeDocument/2006/relationships/hyperlink" Target="http://transparencia.comitan.gob.mx/ART85/XXVII/DESARROLLO_URBANO/OF.XXVII1_2021-2024.pdf" TargetMode="External"/><Relationship Id="rId3105" Type="http://schemas.openxmlformats.org/officeDocument/2006/relationships/hyperlink" Target="http://transparencia.comitan.gob.mx/ART85/XXVII/DESARROLLO_URBANO/A003052.pdf" TargetMode="External"/><Relationship Id="rId3312" Type="http://schemas.openxmlformats.org/officeDocument/2006/relationships/hyperlink" Target="http://transparencia.comitan.gob.mx/ART85/XXVII/DESARROLLO_URBANO/OF.XXVII1_2021-2024.pdf" TargetMode="External"/><Relationship Id="rId233" Type="http://schemas.openxmlformats.org/officeDocument/2006/relationships/hyperlink" Target="http://transparencia.comitan.gob.mx/ART85/XXVII/DESARROLLO_URBANO/OF.XXVII1_2021-2024.pdf" TargetMode="External"/><Relationship Id="rId440" Type="http://schemas.openxmlformats.org/officeDocument/2006/relationships/hyperlink" Target="http://transparencia.comitan.gob.mx/ART85/XXVII/DESARROLLO_URBANO/S004117.pdf" TargetMode="External"/><Relationship Id="rId1070" Type="http://schemas.openxmlformats.org/officeDocument/2006/relationships/hyperlink" Target="http://transparencia.comitan.gob.mx/ART85/XXVII/DESARROLLO_URBANO/05887.pdf" TargetMode="External"/><Relationship Id="rId2121" Type="http://schemas.openxmlformats.org/officeDocument/2006/relationships/hyperlink" Target="http://transparencia.comitan.gob.mx/ART85/XXVII/DESARROLLO_URBANO/OF.XXVII1_2021-2024.pdf" TargetMode="External"/><Relationship Id="rId300" Type="http://schemas.openxmlformats.org/officeDocument/2006/relationships/hyperlink" Target="http://transparencia.comitan.gob.mx/ART85/XXVII/DESARROLLO_URBANO/A002585.pdf" TargetMode="External"/><Relationship Id="rId1887" Type="http://schemas.openxmlformats.org/officeDocument/2006/relationships/hyperlink" Target="http://transparencia.comitan.gob.mx/ART85/XXVII/DESARROLLO_URBANO/OF.XXVII1_2021-2024.pdf" TargetMode="External"/><Relationship Id="rId2938" Type="http://schemas.openxmlformats.org/officeDocument/2006/relationships/hyperlink" Target="http://transparencia.comitan.gob.mx/ART85/XXVII/DESARROLLO_URBANO/S004089.pdf" TargetMode="External"/><Relationship Id="rId1747" Type="http://schemas.openxmlformats.org/officeDocument/2006/relationships/hyperlink" Target="http://transparencia.comitan.gob.mx/ART85/XXVII/DESARROLLO_URBANO/OF.XXVII1_2021-2024.pdf" TargetMode="External"/><Relationship Id="rId1954" Type="http://schemas.openxmlformats.org/officeDocument/2006/relationships/hyperlink" Target="http://transparencia.comitan.gob.mx/ART85/XXVII/DESARROLLO_URBANO/OF.XXVII1_2021-2024.pdf" TargetMode="External"/><Relationship Id="rId39" Type="http://schemas.openxmlformats.org/officeDocument/2006/relationships/hyperlink" Target="http://transparencia.comitan.gob.mx/ART85/XXVII/DESARROLLO_URBANO/05887.pdf" TargetMode="External"/><Relationship Id="rId1607" Type="http://schemas.openxmlformats.org/officeDocument/2006/relationships/hyperlink" Target="http://transparencia.comitan.gob.mx/ART85/XXVII/DESARROLLO_URBANO/OF.XXVII1_2021-2024.pdf" TargetMode="External"/><Relationship Id="rId1814" Type="http://schemas.openxmlformats.org/officeDocument/2006/relationships/hyperlink" Target="http://transparencia.comitan.gob.mx/ART85/XXVII/DESARROLLO_URBANO/OF.XXVII1_2021-2024.pdf" TargetMode="External"/><Relationship Id="rId3779" Type="http://schemas.openxmlformats.org/officeDocument/2006/relationships/hyperlink" Target="http://transparencia.comitan.gob.mx/ART85/XXVII/DESARROLLO_URBANO/A003120.pdf" TargetMode="External"/><Relationship Id="rId2588" Type="http://schemas.openxmlformats.org/officeDocument/2006/relationships/hyperlink" Target="http://transparencia.comitan.gob.mx/ART85/XXVII/DESARROLLO_URBANO/OF.XXVII1_2021-2024.pdf" TargetMode="External"/><Relationship Id="rId1397" Type="http://schemas.openxmlformats.org/officeDocument/2006/relationships/hyperlink" Target="http://transparencia.comitan.gob.mx/ART85/XXVII/DESARROLLO_URBANO/06621.pdf" TargetMode="External"/><Relationship Id="rId2795" Type="http://schemas.openxmlformats.org/officeDocument/2006/relationships/hyperlink" Target="http://transparencia.comitan.gob.mx/ART85/XXVII/DESARROLLO_URBANO/OFICIO_XXVII_2022.pdf" TargetMode="External"/><Relationship Id="rId3639" Type="http://schemas.openxmlformats.org/officeDocument/2006/relationships/hyperlink" Target="http://transparencia.comitan.gob.mx/ART85/XXVII/DESARROLLO_URBANO/A003142.pdf" TargetMode="External"/><Relationship Id="rId3846" Type="http://schemas.openxmlformats.org/officeDocument/2006/relationships/hyperlink" Target="http://transparencia.comitan.gob.mx/ART85/XXVII/DESARROLLO_URBANO/OFICIO_XXVII_2022.pdf" TargetMode="External"/><Relationship Id="rId767" Type="http://schemas.openxmlformats.org/officeDocument/2006/relationships/hyperlink" Target="http://transparencia.comitan.gob.mx/ART85/XXVII/DESARROLLO_URBANO/S004880.pdf" TargetMode="External"/><Relationship Id="rId974" Type="http://schemas.openxmlformats.org/officeDocument/2006/relationships/hyperlink" Target="http://transparencia.comitan.gob.mx/ART85/XXVII/DESARROLLO_URBANO/06015.pdf" TargetMode="External"/><Relationship Id="rId2448" Type="http://schemas.openxmlformats.org/officeDocument/2006/relationships/hyperlink" Target="http://transparencia.comitan.gob.mx/ART85/XXVII/DESARROLLO_URBANO/US0642.pdf" TargetMode="External"/><Relationship Id="rId2655" Type="http://schemas.openxmlformats.org/officeDocument/2006/relationships/hyperlink" Target="http://transparencia.comitan.gob.mx/ART85/XXVII/DESARROLLO_URBANO/OF.XXVII1_2021-2024.pdf" TargetMode="External"/><Relationship Id="rId2862" Type="http://schemas.openxmlformats.org/officeDocument/2006/relationships/hyperlink" Target="http://transparencia.comitan.gob.mx/ART85/XXVII/DESARROLLO_URBANO/CAF0011.pdf" TargetMode="External"/><Relationship Id="rId3706" Type="http://schemas.openxmlformats.org/officeDocument/2006/relationships/hyperlink" Target="http://transparencia.comitan.gob.mx/ART85/XXVII/DESARROLLO_URBANO/OF.XXVII1_2021-2024.pdf" TargetMode="External"/><Relationship Id="rId3913" Type="http://schemas.openxmlformats.org/officeDocument/2006/relationships/hyperlink" Target="http://transparencia.comitan.gob.mx/ART85/XXVII/DESARROLLO_URBANO/OF.XXVII1_2021-2024.pdf" TargetMode="External"/><Relationship Id="rId627" Type="http://schemas.openxmlformats.org/officeDocument/2006/relationships/hyperlink" Target="http://transparencia.comitan.gob.mx/ART85/XXVII/DESARROLLO_URBANO/S004406.pdf" TargetMode="External"/><Relationship Id="rId834" Type="http://schemas.openxmlformats.org/officeDocument/2006/relationships/hyperlink" Target="http://transparencia.comitan.gob.mx/ART85/XXVII/DESARROLLO_URBANO/S004574.pdf" TargetMode="External"/><Relationship Id="rId1257" Type="http://schemas.openxmlformats.org/officeDocument/2006/relationships/hyperlink" Target="http://transparencia.comitan.gob.mx/ART85/XXVII/DESARROLLO_URBANO/06264.pdf" TargetMode="External"/><Relationship Id="rId1464" Type="http://schemas.openxmlformats.org/officeDocument/2006/relationships/hyperlink" Target="http://transparencia.comitan.gob.mx/ART85/XXVII/DESARROLLO_URBANO/06236.pdf" TargetMode="External"/><Relationship Id="rId1671" Type="http://schemas.openxmlformats.org/officeDocument/2006/relationships/hyperlink" Target="http://transparencia.comitan.gob.mx/ART85/XXVII/DESARROLLO_URBANO/OF.XXVII1_2021-2024.pdf" TargetMode="External"/><Relationship Id="rId2308" Type="http://schemas.openxmlformats.org/officeDocument/2006/relationships/hyperlink" Target="http://transparencia.comitan.gob.mx/ART85/XXVII/DESARROLLO_URBANO/OF.XXVII1_2021-2024.pdf" TargetMode="External"/><Relationship Id="rId2515" Type="http://schemas.openxmlformats.org/officeDocument/2006/relationships/hyperlink" Target="http://transparencia.comitan.gob.mx/ART85/XXVII/DESARROLLO_URBANO/OFICIO_XXVII_2022.pdf" TargetMode="External"/><Relationship Id="rId2722" Type="http://schemas.openxmlformats.org/officeDocument/2006/relationships/hyperlink" Target="http://transparencia.comitan.gob.mx/ART85/XXVII/DESARROLLO_URBANO/06320.pdf" TargetMode="External"/><Relationship Id="rId901" Type="http://schemas.openxmlformats.org/officeDocument/2006/relationships/hyperlink" Target="http://transparencia.comitan.gob.mx/ART85/XXVII/DESARROLLO_URBANO/06062.pdf" TargetMode="External"/><Relationship Id="rId1117" Type="http://schemas.openxmlformats.org/officeDocument/2006/relationships/hyperlink" Target="http://transparencia.comitan.gob.mx/ART85/XXVII/DESARROLLO_URBANO/06055.pdf" TargetMode="External"/><Relationship Id="rId1324" Type="http://schemas.openxmlformats.org/officeDocument/2006/relationships/hyperlink" Target="http://transparencia.comitan.gob.mx/ART85/XXVII/DESARROLLO_URBANO/06137.pdf" TargetMode="External"/><Relationship Id="rId1531" Type="http://schemas.openxmlformats.org/officeDocument/2006/relationships/hyperlink" Target="http://transparencia.comitan.gob.mx/ART85/XXVII/DESARROLLO_URBANO/OF.XXVII1_2021-2024.pdf" TargetMode="External"/><Relationship Id="rId30" Type="http://schemas.openxmlformats.org/officeDocument/2006/relationships/hyperlink" Target="http://transparencia.comitan.gob.mx/ART85/XXVII/DESARROLLO_URBANO/05818.pdf" TargetMode="External"/><Relationship Id="rId3289" Type="http://schemas.openxmlformats.org/officeDocument/2006/relationships/hyperlink" Target="http://transparencia.comitan.gob.mx/ART85/XXVII/DESARROLLO_URBANO/C000924.pdf" TargetMode="External"/><Relationship Id="rId3496" Type="http://schemas.openxmlformats.org/officeDocument/2006/relationships/hyperlink" Target="http://transparencia.comitan.gob.mx/ART85/XXVII/DESARROLLO_URBANO/06778.pdf" TargetMode="External"/><Relationship Id="rId2098" Type="http://schemas.openxmlformats.org/officeDocument/2006/relationships/hyperlink" Target="http://transparencia.comitan.gob.mx/ART85/XXVII/DESARROLLO_URBANO/OF.XXVII1_2021-2024.pdf" TargetMode="External"/><Relationship Id="rId3149" Type="http://schemas.openxmlformats.org/officeDocument/2006/relationships/hyperlink" Target="http://transparencia.comitan.gob.mx/ART85/XXVII/DESARROLLO_URBANO/A002283.pdf" TargetMode="External"/><Relationship Id="rId3356" Type="http://schemas.openxmlformats.org/officeDocument/2006/relationships/hyperlink" Target="http://transparencia.comitan.gob.mx/ART85/XXVII/DESARROLLO_URBANO/06569.pdf" TargetMode="External"/><Relationship Id="rId3563" Type="http://schemas.openxmlformats.org/officeDocument/2006/relationships/hyperlink" Target="http://transparencia.comitan.gob.mx/ART85/XXVII/DESARROLLO_URBANO/OF.XXVII1_2021-2024.pdf" TargetMode="External"/><Relationship Id="rId277" Type="http://schemas.openxmlformats.org/officeDocument/2006/relationships/hyperlink" Target="http://transparencia.comitan.gob.mx/ART85/XXVII/DESARROLLO_URBANO/A002600.pdf" TargetMode="External"/><Relationship Id="rId484" Type="http://schemas.openxmlformats.org/officeDocument/2006/relationships/hyperlink" Target="http://transparencia.comitan.gob.mx/ART85/XXVII/DESARROLLO_URBANO/S003942.pdf" TargetMode="External"/><Relationship Id="rId2165" Type="http://schemas.openxmlformats.org/officeDocument/2006/relationships/hyperlink" Target="http://transparencia.comitan.gob.mx/ART85/XXVII/DESARROLLO_URBANO/R000373.pdf" TargetMode="External"/><Relationship Id="rId3009" Type="http://schemas.openxmlformats.org/officeDocument/2006/relationships/hyperlink" Target="http://transparencia.comitan.gob.mx/ART85/XXVII/DESARROLLO_URBANO/S004376.pdf" TargetMode="External"/><Relationship Id="rId3216" Type="http://schemas.openxmlformats.org/officeDocument/2006/relationships/hyperlink" Target="http://transparencia.comitan.gob.mx/ART85/XXVII/DESARROLLO_URBANO/05894.pdf" TargetMode="External"/><Relationship Id="rId3770" Type="http://schemas.openxmlformats.org/officeDocument/2006/relationships/hyperlink" Target="http://transparencia.comitan.gob.mx/ART85/XXVII/DESARROLLO_URBANO/OFICIO_XXVII_2022.pdf" TargetMode="External"/><Relationship Id="rId137" Type="http://schemas.openxmlformats.org/officeDocument/2006/relationships/hyperlink" Target="http://transparencia.comitan.gob.mx/ART85/XXVII/DESARROLLO_URBANO/06362.pdf" TargetMode="External"/><Relationship Id="rId344" Type="http://schemas.openxmlformats.org/officeDocument/2006/relationships/hyperlink" Target="http://transparencia.comitan.gob.mx/ART85/XXVII/DESARROLLO_URBANO/A002295.pdf" TargetMode="External"/><Relationship Id="rId691" Type="http://schemas.openxmlformats.org/officeDocument/2006/relationships/hyperlink" Target="http://transparencia.comitan.gob.mx/ART85/XXVII/DESARROLLO_URBANO/S004508.pdf" TargetMode="External"/><Relationship Id="rId2025" Type="http://schemas.openxmlformats.org/officeDocument/2006/relationships/hyperlink" Target="http://transparencia.comitan.gob.mx/ART85/XXVII/DESARROLLO_URBANO/OF.XXVII1_2021-2024.pdf" TargetMode="External"/><Relationship Id="rId2372" Type="http://schemas.openxmlformats.org/officeDocument/2006/relationships/hyperlink" Target="http://transparencia.comitan.gob.mx/ART85/XXVII/DESARROLLO_URBANO/OF.XXVII1_2021-2024.pdf" TargetMode="External"/><Relationship Id="rId3423" Type="http://schemas.openxmlformats.org/officeDocument/2006/relationships/hyperlink" Target="http://transparencia.comitan.gob.mx/ART85/XXVII/DESARROLLO_URBANO/OFICIO_XXVII_2022.pdf" TargetMode="External"/><Relationship Id="rId3630" Type="http://schemas.openxmlformats.org/officeDocument/2006/relationships/hyperlink" Target="http://transparencia.comitan.gob.mx/ART85/XXVII/DESARROLLO_URBANO/OFICIO_XXVII_2022.pdf" TargetMode="External"/><Relationship Id="rId551" Type="http://schemas.openxmlformats.org/officeDocument/2006/relationships/hyperlink" Target="http://transparencia.comitan.gob.mx/ART85/XXVII/DESARROLLO_URBANO/S004337.pdf" TargetMode="External"/><Relationship Id="rId1181" Type="http://schemas.openxmlformats.org/officeDocument/2006/relationships/hyperlink" Target="http://transparencia.comitan.gob.mx/ART85/XXVII/DESARROLLO_URBANO/06551.pdf" TargetMode="External"/><Relationship Id="rId2232" Type="http://schemas.openxmlformats.org/officeDocument/2006/relationships/hyperlink" Target="http://transparencia.comitan.gob.mx/ART85/XXVII/DESARROLLO_URBANO/OFICIO_XXVII_2022.pdf" TargetMode="External"/><Relationship Id="rId204" Type="http://schemas.openxmlformats.org/officeDocument/2006/relationships/hyperlink" Target="http://transparencia.comitan.gob.mx/ART85/XXVII/DESARROLLO_URBANO/06335.pdf" TargetMode="External"/><Relationship Id="rId411" Type="http://schemas.openxmlformats.org/officeDocument/2006/relationships/hyperlink" Target="http://transparencia.comitan.gob.mx/ART85/XXVII/DESARROLLO_URBANO/A003098.pdf" TargetMode="External"/><Relationship Id="rId1041" Type="http://schemas.openxmlformats.org/officeDocument/2006/relationships/hyperlink" Target="http://transparencia.comitan.gob.mx/ART85/XXVII/DESARROLLO_URBANO/06344.pdf" TargetMode="External"/><Relationship Id="rId1998" Type="http://schemas.openxmlformats.org/officeDocument/2006/relationships/hyperlink" Target="http://transparencia.comitan.gob.mx/ART85/XXVII/DESARROLLO_URBANO/OF.XXVII1_2021-2024.pdf" TargetMode="External"/><Relationship Id="rId1858" Type="http://schemas.openxmlformats.org/officeDocument/2006/relationships/hyperlink" Target="http://transparencia.comitan.gob.mx/ART85/XXVII/DESARROLLO_URBANO/OF.XXVII1_2021-2024.pdf" TargetMode="External"/><Relationship Id="rId2909" Type="http://schemas.openxmlformats.org/officeDocument/2006/relationships/hyperlink" Target="http://transparencia.comitan.gob.mx/ART85/XXVII/DESARROLLO_URBANO/05980.pdf" TargetMode="External"/><Relationship Id="rId3073" Type="http://schemas.openxmlformats.org/officeDocument/2006/relationships/hyperlink" Target="http://transparencia.comitan.gob.mx/ART85/XXVII/DESARROLLO_URBANO/OFICIO_XXVII_2022.pdf" TargetMode="External"/><Relationship Id="rId3280" Type="http://schemas.openxmlformats.org/officeDocument/2006/relationships/hyperlink" Target="http://transparencia.comitan.gob.mx/ART85/XXVII/DESARROLLO_URBANO/26062.pdf" TargetMode="External"/><Relationship Id="rId1718" Type="http://schemas.openxmlformats.org/officeDocument/2006/relationships/hyperlink" Target="http://transparencia.comitan.gob.mx/ART85/XXVII/DESARROLLO_URBANO/OF.XXVII1_2021-2024.pdf" TargetMode="External"/><Relationship Id="rId1925" Type="http://schemas.openxmlformats.org/officeDocument/2006/relationships/hyperlink" Target="http://transparencia.comitan.gob.mx/ART85/XXVII/DESARROLLO_URBANO/OF.XXVII1_2021-2024.pdf" TargetMode="External"/><Relationship Id="rId3140" Type="http://schemas.openxmlformats.org/officeDocument/2006/relationships/hyperlink" Target="http://transparencia.comitan.gob.mx/ART85/XXVII/DESARROLLO_URBANO/S004442.pdf" TargetMode="External"/><Relationship Id="rId2699" Type="http://schemas.openxmlformats.org/officeDocument/2006/relationships/hyperlink" Target="http://transparencia.comitan.gob.mx/ART85/XXVII/DESARROLLO_URBANO/06028.pdf" TargetMode="External"/><Relationship Id="rId3000" Type="http://schemas.openxmlformats.org/officeDocument/2006/relationships/hyperlink" Target="http://transparencia.comitan.gob.mx/ART85/XXVII/DESARROLLO_URBANO/S004299.pdf" TargetMode="External"/><Relationship Id="rId878" Type="http://schemas.openxmlformats.org/officeDocument/2006/relationships/hyperlink" Target="http://transparencia.comitan.gob.mx/ART85/XXVII/DESARROLLO_URBANO/C000932.pdf" TargetMode="External"/><Relationship Id="rId2559" Type="http://schemas.openxmlformats.org/officeDocument/2006/relationships/hyperlink" Target="http://transparencia.comitan.gob.mx/ART85/XXVII/DESARROLLO_URBANO/OFICIO_XXVII_2022.pdf" TargetMode="External"/><Relationship Id="rId2766" Type="http://schemas.openxmlformats.org/officeDocument/2006/relationships/hyperlink" Target="http://transparencia.comitan.gob.mx/ART85/XXVII/DESARROLLO_URBANO/07451.pdf" TargetMode="External"/><Relationship Id="rId2973" Type="http://schemas.openxmlformats.org/officeDocument/2006/relationships/hyperlink" Target="http://transparencia.comitan.gob.mx/ART85/XXVII/DESARROLLO_URBANO/S004322.pdf" TargetMode="External"/><Relationship Id="rId3817" Type="http://schemas.openxmlformats.org/officeDocument/2006/relationships/hyperlink" Target="http://transparencia.comitan.gob.mx/ART85/XXVII/DESARROLLO_URBANO/OF.XXVII1_2021-2024.pdf" TargetMode="External"/><Relationship Id="rId738" Type="http://schemas.openxmlformats.org/officeDocument/2006/relationships/hyperlink" Target="http://transparencia.comitan.gob.mx/ART85/XXVII/DESARROLLO_URBANO/S004565.pdf" TargetMode="External"/><Relationship Id="rId945" Type="http://schemas.openxmlformats.org/officeDocument/2006/relationships/hyperlink" Target="http://transparencia.comitan.gob.mx/ART85/XXVII/DESARROLLO_URBANO/05916.pdf" TargetMode="External"/><Relationship Id="rId1368" Type="http://schemas.openxmlformats.org/officeDocument/2006/relationships/hyperlink" Target="http://transparencia.comitan.gob.mx/ART85/XXVII/DESARROLLO_URBANO/06645.pdf" TargetMode="External"/><Relationship Id="rId1575" Type="http://schemas.openxmlformats.org/officeDocument/2006/relationships/hyperlink" Target="http://transparencia.comitan.gob.mx/ART85/XXVII/DESARROLLO_URBANO/OF.XXVII1_2021-2024.pdf" TargetMode="External"/><Relationship Id="rId1782" Type="http://schemas.openxmlformats.org/officeDocument/2006/relationships/hyperlink" Target="http://transparencia.comitan.gob.mx/ART85/XXVII/DESARROLLO_URBANO/OF.XXVII1_2021-2024.pdf" TargetMode="External"/><Relationship Id="rId2419" Type="http://schemas.openxmlformats.org/officeDocument/2006/relationships/hyperlink" Target="http://transparencia.comitan.gob.mx/ART85/XXVII/DESARROLLO_URBANO/US0676.pdf" TargetMode="External"/><Relationship Id="rId2626" Type="http://schemas.openxmlformats.org/officeDocument/2006/relationships/hyperlink" Target="http://transparencia.comitan.gob.mx/ART85/XXVII/DESARROLLO_URBANO/OF.XXVII1_2021-2024.pdf" TargetMode="External"/><Relationship Id="rId2833" Type="http://schemas.openxmlformats.org/officeDocument/2006/relationships/hyperlink" Target="http://transparencia.comitan.gob.mx/ART85/XXVII/DESARROLLO_URBANO/OF.XXVII1_2021-2024.pdf" TargetMode="External"/><Relationship Id="rId74" Type="http://schemas.openxmlformats.org/officeDocument/2006/relationships/hyperlink" Target="http://transparencia.comitan.gob.mx/ART85/XXVII/DESARROLLO_URBANO/06498.pdf" TargetMode="External"/><Relationship Id="rId805" Type="http://schemas.openxmlformats.org/officeDocument/2006/relationships/hyperlink" Target="http://transparencia.comitan.gob.mx/ART85/XXVII/DESARROLLO_URBANO/S004604.pdf" TargetMode="External"/><Relationship Id="rId1228" Type="http://schemas.openxmlformats.org/officeDocument/2006/relationships/hyperlink" Target="http://transparencia.comitan.gob.mx/ART85/XXVII/DESARROLLO_URBANO/06586.pdf" TargetMode="External"/><Relationship Id="rId1435" Type="http://schemas.openxmlformats.org/officeDocument/2006/relationships/hyperlink" Target="http://transparencia.comitan.gob.mx/ART85/XXVII/DESARROLLO_URBANO/06519.pdf" TargetMode="External"/><Relationship Id="rId1642" Type="http://schemas.openxmlformats.org/officeDocument/2006/relationships/hyperlink" Target="http://transparencia.comitan.gob.mx/ART85/XXVII/DESARROLLO_URBANO/OF.XXVII1_2021-2024.pdf" TargetMode="External"/><Relationship Id="rId2900" Type="http://schemas.openxmlformats.org/officeDocument/2006/relationships/hyperlink" Target="http://transparencia.comitan.gob.mx/ART85/XXVII/DESARROLLO_URBANO/S004120.pdf" TargetMode="External"/><Relationship Id="rId1502" Type="http://schemas.openxmlformats.org/officeDocument/2006/relationships/hyperlink" Target="http://transparencia.comitan.gob.mx/ART85/XXVII/DESARROLLO_URBANO/26332.pdf" TargetMode="External"/><Relationship Id="rId388" Type="http://schemas.openxmlformats.org/officeDocument/2006/relationships/hyperlink" Target="http://transparencia.comitan.gob.mx/ART85/XXVII/DESARROLLO_URBANO/A003022.pdf" TargetMode="External"/><Relationship Id="rId2069" Type="http://schemas.openxmlformats.org/officeDocument/2006/relationships/hyperlink" Target="http://transparencia.comitan.gob.mx/ART85/XXVII/DESARROLLO_URBANO/OF.XXVII1_2021-2024.pdf" TargetMode="External"/><Relationship Id="rId3467" Type="http://schemas.openxmlformats.org/officeDocument/2006/relationships/hyperlink" Target="http://transparencia.comitan.gob.mx/ART85/XXVII/DESARROLLO_URBANO/06775,06776,06777.pdf" TargetMode="External"/><Relationship Id="rId3674" Type="http://schemas.openxmlformats.org/officeDocument/2006/relationships/hyperlink" Target="http://transparencia.comitan.gob.mx/ART85/XXVII/DESARROLLO_URBANO/A003149.pdf" TargetMode="External"/><Relationship Id="rId3881" Type="http://schemas.openxmlformats.org/officeDocument/2006/relationships/hyperlink" Target="http://transparencia.comitan.gob.mx/ART85/XXVII/DESARROLLO_URBANO/05835.pdf" TargetMode="External"/><Relationship Id="rId595" Type="http://schemas.openxmlformats.org/officeDocument/2006/relationships/hyperlink" Target="http://transparencia.comitan.gob.mx/ART85/XXVII/DESARROLLO_URBANO/S004214.pdf" TargetMode="External"/><Relationship Id="rId2276" Type="http://schemas.openxmlformats.org/officeDocument/2006/relationships/hyperlink" Target="http://transparencia.comitan.gob.mx/ART85/XXVII/DESARROLLO_URBANO/OF.XXVII1_2021-2024.pdf" TargetMode="External"/><Relationship Id="rId2483" Type="http://schemas.openxmlformats.org/officeDocument/2006/relationships/hyperlink" Target="http://transparencia.comitan.gob.mx/ART85/XXVII/DESARROLLO_URBANO/06612.pdf" TargetMode="External"/><Relationship Id="rId2690" Type="http://schemas.openxmlformats.org/officeDocument/2006/relationships/hyperlink" Target="http://transparencia.comitan.gob.mx/ART85/XXVII/DESARROLLO_URBANO/OF.XXVII1_2021-2024.pdf" TargetMode="External"/><Relationship Id="rId3327" Type="http://schemas.openxmlformats.org/officeDocument/2006/relationships/hyperlink" Target="http://transparencia.comitan.gob.mx/ART85/XXVII/DESARROLLO_URBANO/06349.pdf" TargetMode="External"/><Relationship Id="rId3534" Type="http://schemas.openxmlformats.org/officeDocument/2006/relationships/hyperlink" Target="http://transparencia.comitan.gob.mx/ART85/XXVII/DESARROLLO_URBANO/A003165.pdf" TargetMode="External"/><Relationship Id="rId3741" Type="http://schemas.openxmlformats.org/officeDocument/2006/relationships/hyperlink" Target="http://transparencia.comitan.gob.mx/ART85/XXVII/DESARROLLO_URBANO/OF.XXVII1_2021-2024.pdf" TargetMode="External"/><Relationship Id="rId248" Type="http://schemas.openxmlformats.org/officeDocument/2006/relationships/hyperlink" Target="http://transparencia.comitan.gob.mx/ART85/XXVII/DESARROLLO_URBANO/OF.XXVII1_2021-2024.pdf" TargetMode="External"/><Relationship Id="rId455" Type="http://schemas.openxmlformats.org/officeDocument/2006/relationships/hyperlink" Target="http://transparencia.comitan.gob.mx/ART85/XXVII/DESARROLLO_URBANO/S003300.pdf" TargetMode="External"/><Relationship Id="rId662" Type="http://schemas.openxmlformats.org/officeDocument/2006/relationships/hyperlink" Target="http://transparencia.comitan.gob.mx/ART85/XXVII/DESARROLLO_URBANO/S004041.pdf" TargetMode="External"/><Relationship Id="rId1085" Type="http://schemas.openxmlformats.org/officeDocument/2006/relationships/hyperlink" Target="http://transparencia.comitan.gob.mx/ART85/XXVII/DESARROLLO_URBANO/05926.pdf" TargetMode="External"/><Relationship Id="rId1292" Type="http://schemas.openxmlformats.org/officeDocument/2006/relationships/hyperlink" Target="http://transparencia.comitan.gob.mx/ART85/XXVII/DESARROLLO_URBANO/06616.pdf" TargetMode="External"/><Relationship Id="rId2136" Type="http://schemas.openxmlformats.org/officeDocument/2006/relationships/hyperlink" Target="http://transparencia.comitan.gob.mx/ART85/XXVII/DESARROLLO_URBANO/OF.XXVII1_2021-2024.pdf" TargetMode="External"/><Relationship Id="rId2343" Type="http://schemas.openxmlformats.org/officeDocument/2006/relationships/hyperlink" Target="http://transparencia.comitan.gob.mx/ART85/XXVII/DESARROLLO_URBANO/06204.pdf" TargetMode="External"/><Relationship Id="rId2550" Type="http://schemas.openxmlformats.org/officeDocument/2006/relationships/hyperlink" Target="http://transparencia.comitan.gob.mx/ART85/XXVII/DESARROLLO_URBANO/OFICIO_XXVII_2022.pdf" TargetMode="External"/><Relationship Id="rId3601" Type="http://schemas.openxmlformats.org/officeDocument/2006/relationships/hyperlink" Target="http://transparencia.comitan.gob.mx/ART85/XXVII/DESARROLLO_URBANO/OF.XXVII1_2021-2024.pdf" TargetMode="External"/><Relationship Id="rId108" Type="http://schemas.openxmlformats.org/officeDocument/2006/relationships/hyperlink" Target="http://transparencia.comitan.gob.mx/ART85/XXVII/DESARROLLO_URBANO/061456.pdf" TargetMode="External"/><Relationship Id="rId315" Type="http://schemas.openxmlformats.org/officeDocument/2006/relationships/hyperlink" Target="http://transparencia.comitan.gob.mx/ART85/XXVII/DESARROLLO_URBANO/A002523.pdf" TargetMode="External"/><Relationship Id="rId522" Type="http://schemas.openxmlformats.org/officeDocument/2006/relationships/hyperlink" Target="http://transparencia.comitan.gob.mx/ART85/XXVII/DESARROLLO_URBANO/S004315.pdf" TargetMode="External"/><Relationship Id="rId1152" Type="http://schemas.openxmlformats.org/officeDocument/2006/relationships/hyperlink" Target="http://transparencia.comitan.gob.mx/ART85/XXVII/DESARROLLO_URBANO/06445.pdf" TargetMode="External"/><Relationship Id="rId2203" Type="http://schemas.openxmlformats.org/officeDocument/2006/relationships/hyperlink" Target="http://transparencia.comitan.gob.mx/ART85/XXVII/DESARROLLO_URBANO/06488.pdf" TargetMode="External"/><Relationship Id="rId2410" Type="http://schemas.openxmlformats.org/officeDocument/2006/relationships/hyperlink" Target="http://transparencia.comitan.gob.mx/ART85/XXVII/DESARROLLO_URBANO/US0661.pdf" TargetMode="External"/><Relationship Id="rId1012" Type="http://schemas.openxmlformats.org/officeDocument/2006/relationships/hyperlink" Target="http://transparencia.comitan.gob.mx/ART85/XXVII/DESARROLLO_URBANO/05802.pdf" TargetMode="External"/><Relationship Id="rId1969" Type="http://schemas.openxmlformats.org/officeDocument/2006/relationships/hyperlink" Target="http://transparencia.comitan.gob.mx/ART85/XXVII/DESARROLLO_URBANO/OF.XXVII1_2021-2024.pdf" TargetMode="External"/><Relationship Id="rId3184" Type="http://schemas.openxmlformats.org/officeDocument/2006/relationships/hyperlink" Target="http://transparencia.comitan.gob.mx/ART85/XXVII/DESARROLLO_URBANO/OFICIO_XXVII_2022.pdf" TargetMode="External"/><Relationship Id="rId1829" Type="http://schemas.openxmlformats.org/officeDocument/2006/relationships/hyperlink" Target="http://transparencia.comitan.gob.mx/ART85/XXVII/DESARROLLO_URBANO/OF.XXVII1_2021-2024.pdf" TargetMode="External"/><Relationship Id="rId3391" Type="http://schemas.openxmlformats.org/officeDocument/2006/relationships/hyperlink" Target="http://transparencia.comitan.gob.mx/ART85/XXVII/DESARROLLO_URBANO/US0742.pdf" TargetMode="External"/><Relationship Id="rId3044" Type="http://schemas.openxmlformats.org/officeDocument/2006/relationships/hyperlink" Target="http://transparencia.comitan.gob.mx/ART85/XXVII/DESARROLLO_URBANO/OF.XXVII1_2021-2024.pdf" TargetMode="External"/><Relationship Id="rId3251" Type="http://schemas.openxmlformats.org/officeDocument/2006/relationships/hyperlink" Target="http://transparencia.comitan.gob.mx/ART85/XXVII/DESARROLLO_URBANO/A002228.pdf" TargetMode="External"/><Relationship Id="rId172" Type="http://schemas.openxmlformats.org/officeDocument/2006/relationships/hyperlink" Target="http://transparencia.comitan.gob.mx/ART85/XXVII/DESARROLLO_URBANO/06475.pdf" TargetMode="External"/><Relationship Id="rId2060" Type="http://schemas.openxmlformats.org/officeDocument/2006/relationships/hyperlink" Target="http://transparencia.comitan.gob.mx/ART85/XXVII/DESARROLLO_URBANO/OF.XXVII1_2021-2024.pdf" TargetMode="External"/><Relationship Id="rId3111" Type="http://schemas.openxmlformats.org/officeDocument/2006/relationships/hyperlink" Target="http://transparencia.comitan.gob.mx/ART85/XXVII/DESARROLLO_URBANO/06357.pdf" TargetMode="External"/><Relationship Id="rId989" Type="http://schemas.openxmlformats.org/officeDocument/2006/relationships/hyperlink" Target="http://transparencia.comitan.gob.mx/ART85/XXVII/DESARROLLO_URBANO/06118.pdf" TargetMode="External"/><Relationship Id="rId2877" Type="http://schemas.openxmlformats.org/officeDocument/2006/relationships/hyperlink" Target="http://transparencia.comitan.gob.mx/ART85/XXVII/DESARROLLO_URBANO/CM0009.pdf" TargetMode="External"/><Relationship Id="rId849" Type="http://schemas.openxmlformats.org/officeDocument/2006/relationships/hyperlink" Target="http://transparencia.comitan.gob.mx/ART85/XXVII/DESARROLLO_URBANO/S004589.pdf" TargetMode="External"/><Relationship Id="rId1479" Type="http://schemas.openxmlformats.org/officeDocument/2006/relationships/hyperlink" Target="http://transparencia.comitan.gob.mx/ART85/XXVII/DESARROLLO_URBANO/06258.pdf" TargetMode="External"/><Relationship Id="rId1686" Type="http://schemas.openxmlformats.org/officeDocument/2006/relationships/hyperlink" Target="http://transparencia.comitan.gob.mx/ART85/XXVII/DESARROLLO_URBANO/OF.XXVII1_2021-2024.pdf" TargetMode="External"/><Relationship Id="rId3928" Type="http://schemas.openxmlformats.org/officeDocument/2006/relationships/hyperlink" Target="http://transparencia.comitan.gob.mx/ART85/XXVII/DESARROLLO_URBANO/OF.XXVII1_2021-2024.pdf" TargetMode="External"/><Relationship Id="rId1339" Type="http://schemas.openxmlformats.org/officeDocument/2006/relationships/hyperlink" Target="http://transparencia.comitan.gob.mx/ART85/XXVII/DESARROLLO_URBANO/06151.pdf" TargetMode="External"/><Relationship Id="rId1893" Type="http://schemas.openxmlformats.org/officeDocument/2006/relationships/hyperlink" Target="http://transparencia.comitan.gob.mx/ART85/XXVII/DESARROLLO_URBANO/OF.XXVII1_2021-2024.pdf" TargetMode="External"/><Relationship Id="rId2737" Type="http://schemas.openxmlformats.org/officeDocument/2006/relationships/hyperlink" Target="http://transparencia.comitan.gob.mx/ART85/XXVII/DESARROLLO_URBANO/OF.XXVII1_2021-2024.pdf" TargetMode="External"/><Relationship Id="rId2944" Type="http://schemas.openxmlformats.org/officeDocument/2006/relationships/hyperlink" Target="http://transparencia.comitan.gob.mx/ART85/XXVII/DESARROLLO_URBANO/S004095.pdf" TargetMode="External"/><Relationship Id="rId709" Type="http://schemas.openxmlformats.org/officeDocument/2006/relationships/hyperlink" Target="http://transparencia.comitan.gob.mx/ART85/XXVII/DESARROLLO_URBANO/S004259.pdf" TargetMode="External"/><Relationship Id="rId916" Type="http://schemas.openxmlformats.org/officeDocument/2006/relationships/hyperlink" Target="http://transparencia.comitan.gob.mx/ART85/XXVII/DESARROLLO_URBANO/05952.pdf" TargetMode="External"/><Relationship Id="rId1546" Type="http://schemas.openxmlformats.org/officeDocument/2006/relationships/hyperlink" Target="http://transparencia.comitan.gob.mx/ART85/XXVII/DESARROLLO_URBANO/OF.XXVII1_2021-2024.pdf" TargetMode="External"/><Relationship Id="rId1753" Type="http://schemas.openxmlformats.org/officeDocument/2006/relationships/hyperlink" Target="http://transparencia.comitan.gob.mx/ART85/XXVII/DESARROLLO_URBANO/OF.XXVII1_2021-2024.pdf" TargetMode="External"/><Relationship Id="rId1960" Type="http://schemas.openxmlformats.org/officeDocument/2006/relationships/hyperlink" Target="http://transparencia.comitan.gob.mx/ART85/XXVII/DESARROLLO_URBANO/OF.XXVII1_2021-2024.pdf" TargetMode="External"/><Relationship Id="rId2804" Type="http://schemas.openxmlformats.org/officeDocument/2006/relationships/hyperlink" Target="http://transparencia.comitan.gob.mx/ART85/XXVII/DESARROLLO_URBANO/OFICIO_XXVII_2022.pdf" TargetMode="External"/><Relationship Id="rId45" Type="http://schemas.openxmlformats.org/officeDocument/2006/relationships/hyperlink" Target="http://transparencia.comitan.gob.mx/ART85/XXVII/DESARROLLO_URBANO/06221.pdf" TargetMode="External"/><Relationship Id="rId1406" Type="http://schemas.openxmlformats.org/officeDocument/2006/relationships/hyperlink" Target="http://transparencia.comitan.gob.mx/ART85/XXVII/DESARROLLO_URBANO/06641.pdf" TargetMode="External"/><Relationship Id="rId1613" Type="http://schemas.openxmlformats.org/officeDocument/2006/relationships/hyperlink" Target="http://transparencia.comitan.gob.mx/ART85/XXVII/DESARROLLO_URBANO/OF.XXVII1_2021-2024.pdf" TargetMode="External"/><Relationship Id="rId1820" Type="http://schemas.openxmlformats.org/officeDocument/2006/relationships/hyperlink" Target="http://transparencia.comitan.gob.mx/ART85/XXVII/DESARROLLO_URBANO/OF.XXVII1_2021-2024.pdf" TargetMode="External"/><Relationship Id="rId3578" Type="http://schemas.openxmlformats.org/officeDocument/2006/relationships/hyperlink" Target="http://transparencia.comitan.gob.mx/ART85/XXVII/DESARROLLO_URBANO/06604.pdf" TargetMode="External"/><Relationship Id="rId3785" Type="http://schemas.openxmlformats.org/officeDocument/2006/relationships/hyperlink" Target="http://transparencia.comitan.gob.mx/ART85/XXVII/DESARROLLO_URBANO/OFICIO_XXVII_2022.pdf" TargetMode="External"/><Relationship Id="rId499" Type="http://schemas.openxmlformats.org/officeDocument/2006/relationships/hyperlink" Target="http://transparencia.comitan.gob.mx/ART85/XXVII/DESARROLLO_URBANO/S004266.pdf" TargetMode="External"/><Relationship Id="rId2387" Type="http://schemas.openxmlformats.org/officeDocument/2006/relationships/hyperlink" Target="http://transparencia.comitan.gob.mx/ART85/XXVII/DESARROLLO_URBANO/OF.XXVII1_2021-2024.pdf" TargetMode="External"/><Relationship Id="rId2594" Type="http://schemas.openxmlformats.org/officeDocument/2006/relationships/hyperlink" Target="http://transparencia.comitan.gob.mx/ART85/XXVII/DESARROLLO_URBANO/OF.XXVII1_2021-2024.pdf" TargetMode="External"/><Relationship Id="rId3438" Type="http://schemas.openxmlformats.org/officeDocument/2006/relationships/hyperlink" Target="http://transparencia.comitan.gob.mx/ART85/XXVII/DESARROLLO_URBANO/OFICIO_XXVII_2022.pdf" TargetMode="External"/><Relationship Id="rId3645" Type="http://schemas.openxmlformats.org/officeDocument/2006/relationships/hyperlink" Target="http://transparencia.comitan.gob.mx/ART85/XXVII/DESARROLLO_URBANO/OFICIO_XXVII_2022.pdf" TargetMode="External"/><Relationship Id="rId3852" Type="http://schemas.openxmlformats.org/officeDocument/2006/relationships/hyperlink" Target="http://transparencia.comitan.gob.mx/ART85/XXVII/DESARROLLO_URBANO/OFICIO_XXVII_2022.pdf" TargetMode="External"/><Relationship Id="rId359" Type="http://schemas.openxmlformats.org/officeDocument/2006/relationships/hyperlink" Target="http://transparencia.comitan.gob.mx/ART85/XXVII/DESARROLLO_URBANO/A002427.pdf" TargetMode="External"/><Relationship Id="rId566" Type="http://schemas.openxmlformats.org/officeDocument/2006/relationships/hyperlink" Target="http://transparencia.comitan.gob.mx/ART85/XXVII/DESARROLLO_URBANO/S004359.pdf" TargetMode="External"/><Relationship Id="rId773" Type="http://schemas.openxmlformats.org/officeDocument/2006/relationships/hyperlink" Target="http://transparencia.comitan.gob.mx/ART85/XXVII/DESARROLLO_URBANO/S004049.pdf" TargetMode="External"/><Relationship Id="rId1196" Type="http://schemas.openxmlformats.org/officeDocument/2006/relationships/hyperlink" Target="http://transparencia.comitan.gob.mx/ART85/XXVII/DESARROLLO_URBANO/06262.pdf" TargetMode="External"/><Relationship Id="rId2247" Type="http://schemas.openxmlformats.org/officeDocument/2006/relationships/hyperlink" Target="http://transparencia.comitan.gob.mx/ART85/XXVII/DESARROLLO_URBANO/OFICIO_XXVII_2022.pdf" TargetMode="External"/><Relationship Id="rId2454" Type="http://schemas.openxmlformats.org/officeDocument/2006/relationships/hyperlink" Target="http://transparencia.comitan.gob.mx/ART85/XXVII/DESARROLLO_URBANO/06431.pdf" TargetMode="External"/><Relationship Id="rId3505" Type="http://schemas.openxmlformats.org/officeDocument/2006/relationships/hyperlink" Target="http://transparencia.comitan.gob.mx/ART85/XXVII/DESARROLLO_URBANO/R000370.pdf" TargetMode="External"/><Relationship Id="rId219" Type="http://schemas.openxmlformats.org/officeDocument/2006/relationships/hyperlink" Target="http://transparencia.comitan.gob.mx/ART85/XXVII/DESARROLLO_URBANO/OF.XXVII_2021-2024.pdf" TargetMode="External"/><Relationship Id="rId426" Type="http://schemas.openxmlformats.org/officeDocument/2006/relationships/hyperlink" Target="http://transparencia.comitan.gob.mx/ART85/XXVII/DESARROLLO_URBANO/A002286.pdf" TargetMode="External"/><Relationship Id="rId633" Type="http://schemas.openxmlformats.org/officeDocument/2006/relationships/hyperlink" Target="http://transparencia.comitan.gob.mx/ART85/XXVII/DESARROLLO_URBANO/S004411.pdf" TargetMode="External"/><Relationship Id="rId980" Type="http://schemas.openxmlformats.org/officeDocument/2006/relationships/hyperlink" Target="http://transparencia.comitan.gob.mx/ART85/XXVII/DESARROLLO_URBANO/06064.pdf" TargetMode="External"/><Relationship Id="rId1056" Type="http://schemas.openxmlformats.org/officeDocument/2006/relationships/hyperlink" Target="http://transparencia.comitan.gob.mx/ART85/XXVII/DESARROLLO_URBANO/06330.pdf" TargetMode="External"/><Relationship Id="rId1263" Type="http://schemas.openxmlformats.org/officeDocument/2006/relationships/hyperlink" Target="http://transparencia.comitan.gob.mx/ART85/XXVII/DESARROLLO_URBANO/06238.pdf" TargetMode="External"/><Relationship Id="rId2107" Type="http://schemas.openxmlformats.org/officeDocument/2006/relationships/hyperlink" Target="http://transparencia.comitan.gob.mx/ART85/XXVII/DESARROLLO_URBANO/OF.XXVII1_2021-2024.pdf" TargetMode="External"/><Relationship Id="rId2314" Type="http://schemas.openxmlformats.org/officeDocument/2006/relationships/hyperlink" Target="http://transparencia.comitan.gob.mx/ART85/XXVII/DESARROLLO_URBANO/OF.XXVII1_2021-2024.pdf" TargetMode="External"/><Relationship Id="rId2661" Type="http://schemas.openxmlformats.org/officeDocument/2006/relationships/hyperlink" Target="http://transparencia.comitan.gob.mx/ART85/XXVII/DESARROLLO_URBANO/OF.XXVII1_2021-2024.pdf" TargetMode="External"/><Relationship Id="rId3712" Type="http://schemas.openxmlformats.org/officeDocument/2006/relationships/hyperlink" Target="http://transparencia.comitan.gob.mx/ART85/XXVII/DESARROLLO_URBANO/OF.XXVII1_2021-2024.pdf" TargetMode="External"/><Relationship Id="rId840" Type="http://schemas.openxmlformats.org/officeDocument/2006/relationships/hyperlink" Target="http://transparencia.comitan.gob.mx/ART85/XXVII/DESARROLLO_URBANO/S004580.pdf" TargetMode="External"/><Relationship Id="rId1470" Type="http://schemas.openxmlformats.org/officeDocument/2006/relationships/hyperlink" Target="http://transparencia.comitan.gob.mx/ART85/XXVII/DESARROLLO_URBANO/06254.pdf" TargetMode="External"/><Relationship Id="rId2521" Type="http://schemas.openxmlformats.org/officeDocument/2006/relationships/hyperlink" Target="http://transparencia.comitan.gob.mx/ART85/XXVII/DESARROLLO_URBANO/OFICIO_XXVII_2022.pdf" TargetMode="External"/><Relationship Id="rId700" Type="http://schemas.openxmlformats.org/officeDocument/2006/relationships/hyperlink" Target="http://transparencia.comitan.gob.mx/ART85/XXVII/DESARROLLO_URBANO/S004428.pdf" TargetMode="External"/><Relationship Id="rId1123" Type="http://schemas.openxmlformats.org/officeDocument/2006/relationships/hyperlink" Target="http://transparencia.comitan.gob.mx/ART85/XXVII/DESARROLLO_URBANO/05902.pdf" TargetMode="External"/><Relationship Id="rId1330" Type="http://schemas.openxmlformats.org/officeDocument/2006/relationships/hyperlink" Target="http://transparencia.comitan.gob.mx/ART85/XXVII/DESARROLLO_URBANO/06148.pdf" TargetMode="External"/><Relationship Id="rId3088" Type="http://schemas.openxmlformats.org/officeDocument/2006/relationships/hyperlink" Target="http://transparencia.comitan.gob.mx/ART85/XXVII/DESARROLLO_URBANO/US0682.pdf" TargetMode="External"/><Relationship Id="rId3295" Type="http://schemas.openxmlformats.org/officeDocument/2006/relationships/hyperlink" Target="http://transparencia.comitan.gob.mx/ART85/XXVII/DESARROLLO_URBANO/05907.pdf" TargetMode="External"/><Relationship Id="rId3155" Type="http://schemas.openxmlformats.org/officeDocument/2006/relationships/hyperlink" Target="http://transparencia.comitan.gob.mx/ART85/XXVII/DESARROLLO_URBANO/CUS0061.pdf" TargetMode="External"/><Relationship Id="rId3362" Type="http://schemas.openxmlformats.org/officeDocument/2006/relationships/hyperlink" Target="http://transparencia.comitan.gob.mx/ART85/XXVII/DESARROLLO_URBANO/OFICIO_XXVII_2022.pdf" TargetMode="External"/><Relationship Id="rId283" Type="http://schemas.openxmlformats.org/officeDocument/2006/relationships/hyperlink" Target="http://transparencia.comitan.gob.mx/ART85/XXVII/DESARROLLO_URBANO/A002358.pdf" TargetMode="External"/><Relationship Id="rId490" Type="http://schemas.openxmlformats.org/officeDocument/2006/relationships/hyperlink" Target="http://transparencia.comitan.gob.mx/ART85/XXVII/DESARROLLO_URBANO/S004325.pdf" TargetMode="External"/><Relationship Id="rId2171" Type="http://schemas.openxmlformats.org/officeDocument/2006/relationships/hyperlink" Target="http://transparencia.comitan.gob.mx/ART85/XXVII/DESARROLLO_URBANO/R000377.pdf" TargetMode="External"/><Relationship Id="rId3015" Type="http://schemas.openxmlformats.org/officeDocument/2006/relationships/hyperlink" Target="http://transparencia.comitan.gob.mx/ART85/XXVII/DESARROLLO_URBANO/S004267.pdf" TargetMode="External"/><Relationship Id="rId3222" Type="http://schemas.openxmlformats.org/officeDocument/2006/relationships/hyperlink" Target="http://transparencia.comitan.gob.mx/ART85/XXVII/DESARROLLO_URBANO/OFICIO_XXVII_2022.pdf" TargetMode="External"/><Relationship Id="rId143" Type="http://schemas.openxmlformats.org/officeDocument/2006/relationships/hyperlink" Target="http://transparencia.comitan.gob.mx/ART85/XXVII/DESARROLLO_URBANO/06786.pdf" TargetMode="External"/><Relationship Id="rId350" Type="http://schemas.openxmlformats.org/officeDocument/2006/relationships/hyperlink" Target="http://transparencia.comitan.gob.mx/ART85/XXVII/DESARROLLO_URBANO/A001638.pdf" TargetMode="External"/><Relationship Id="rId2031" Type="http://schemas.openxmlformats.org/officeDocument/2006/relationships/hyperlink" Target="http://transparencia.comitan.gob.mx/ART85/XXVII/DESARROLLO_URBANO/OF.XXVII1_2021-2024.pdf" TargetMode="External"/><Relationship Id="rId9" Type="http://schemas.openxmlformats.org/officeDocument/2006/relationships/hyperlink" Target="http://transparencia.comitan.gob.mx/ART85/XXVII/DESARROLLO_URBANO/06462.pdf" TargetMode="External"/><Relationship Id="rId210" Type="http://schemas.openxmlformats.org/officeDocument/2006/relationships/hyperlink" Target="http://transparencia.comitan.gob.mx/ART85/XXVII/DESARROLLO_URBANO/06138.pdf" TargetMode="External"/><Relationship Id="rId2988" Type="http://schemas.openxmlformats.org/officeDocument/2006/relationships/hyperlink" Target="http://transparencia.comitan.gob.mx/ART85/XXVII/DESARROLLO_URBANO/A002599.pdf" TargetMode="External"/><Relationship Id="rId1797" Type="http://schemas.openxmlformats.org/officeDocument/2006/relationships/hyperlink" Target="http://transparencia.comitan.gob.mx/ART85/XXVII/DESARROLLO_URBANO/OF.XXVII1_2021-2024.pdf" TargetMode="External"/><Relationship Id="rId2848" Type="http://schemas.openxmlformats.org/officeDocument/2006/relationships/hyperlink" Target="http://transparencia.comitan.gob.mx/ART85/XXVII/DESARROLLO_URBANO/OF.XXVII1_2021-2024.pdf" TargetMode="External"/><Relationship Id="rId89" Type="http://schemas.openxmlformats.org/officeDocument/2006/relationships/hyperlink" Target="http://transparencia.comitan.gob.mx/ART85/XXVII/DESARROLLO_URBANO/06351.pdf" TargetMode="External"/><Relationship Id="rId1657" Type="http://schemas.openxmlformats.org/officeDocument/2006/relationships/hyperlink" Target="http://transparencia.comitan.gob.mx/ART85/XXVII/DESARROLLO_URBANO/OF.XXVII1_2021-2024.pdf" TargetMode="External"/><Relationship Id="rId1864" Type="http://schemas.openxmlformats.org/officeDocument/2006/relationships/hyperlink" Target="http://transparencia.comitan.gob.mx/ART85/XXVII/DESARROLLO_URBANO/OF.XXVII1_2021-2024.pdf" TargetMode="External"/><Relationship Id="rId2708" Type="http://schemas.openxmlformats.org/officeDocument/2006/relationships/hyperlink" Target="http://transparencia.comitan.gob.mx/ART85/XXVII/DESARROLLO_URBANO/OF.XXVII1_2021-2024.pdf" TargetMode="External"/><Relationship Id="rId2915" Type="http://schemas.openxmlformats.org/officeDocument/2006/relationships/hyperlink" Target="http://transparencia.comitan.gob.mx/ART85/XXVII/DESARROLLO_URBANO/S004135.pdf" TargetMode="External"/><Relationship Id="rId1517" Type="http://schemas.openxmlformats.org/officeDocument/2006/relationships/hyperlink" Target="http://transparencia.comitan.gob.mx/ART85/XXVII/DESARROLLO_URBANO/06182.pdf" TargetMode="External"/><Relationship Id="rId1724" Type="http://schemas.openxmlformats.org/officeDocument/2006/relationships/hyperlink" Target="http://transparencia.comitan.gob.mx/ART85/XXVII/DESARROLLO_URBANO/OF.XXVII1_2021-2024.pdf" TargetMode="External"/><Relationship Id="rId16" Type="http://schemas.openxmlformats.org/officeDocument/2006/relationships/hyperlink" Target="http://transparencia.comitan.gob.mx/ART85/XXVII/DESARROLLO_URBANO/06464.pdf" TargetMode="External"/><Relationship Id="rId1931" Type="http://schemas.openxmlformats.org/officeDocument/2006/relationships/hyperlink" Target="http://transparencia.comitan.gob.mx/ART85/XXVII/DESARROLLO_URBANO/OF.XXVII1_2021-2024.pdf" TargetMode="External"/><Relationship Id="rId3689" Type="http://schemas.openxmlformats.org/officeDocument/2006/relationships/hyperlink" Target="http://transparencia.comitan.gob.mx/ART85/XXVII/DESARROLLO_URBANO/A003102.pdf" TargetMode="External"/><Relationship Id="rId3896" Type="http://schemas.openxmlformats.org/officeDocument/2006/relationships/hyperlink" Target="http://transparencia.comitan.gob.mx/ART85/XXVII/DESARROLLO_URBANO/05846.pdf" TargetMode="External"/><Relationship Id="rId2498" Type="http://schemas.openxmlformats.org/officeDocument/2006/relationships/hyperlink" Target="http://transparencia.comitan.gob.mx/ART85/XXVII/DESARROLLO_URBANO/06161.pdf" TargetMode="External"/><Relationship Id="rId3549" Type="http://schemas.openxmlformats.org/officeDocument/2006/relationships/hyperlink" Target="http://transparencia.comitan.gob.mx/ART85/XXVII/DESARROLLO_URBANO/A003168.pdf" TargetMode="External"/><Relationship Id="rId677" Type="http://schemas.openxmlformats.org/officeDocument/2006/relationships/hyperlink" Target="http://transparencia.comitan.gob.mx/ART85/XXVII/DESARROLLO_URBANO/S004642.pdf" TargetMode="External"/><Relationship Id="rId2358" Type="http://schemas.openxmlformats.org/officeDocument/2006/relationships/hyperlink" Target="http://transparencia.comitan.gob.mx/ART85/XXVII/DESARROLLO_URBANO/OFICIO_XXVII_2022.pdf" TargetMode="External"/><Relationship Id="rId3756" Type="http://schemas.openxmlformats.org/officeDocument/2006/relationships/hyperlink" Target="http://transparencia.comitan.gob.mx/ART85/XXVII/DESARROLLO_URBANO/OF.XXVII1_2021-2024.pdf" TargetMode="External"/><Relationship Id="rId884" Type="http://schemas.openxmlformats.org/officeDocument/2006/relationships/hyperlink" Target="http://transparencia.comitan.gob.mx/ART85/XXVII/DESARROLLO_URBANO/C000954.pdf" TargetMode="External"/><Relationship Id="rId2565" Type="http://schemas.openxmlformats.org/officeDocument/2006/relationships/hyperlink" Target="http://transparencia.comitan.gob.mx/ART85/XXVII/DESARROLLO_URBANO/OFICIO_XXVII_2022.pdf" TargetMode="External"/><Relationship Id="rId2772" Type="http://schemas.openxmlformats.org/officeDocument/2006/relationships/hyperlink" Target="http://transparencia.comitan.gob.mx/ART85/XXVII/DESARROLLO_URBANO/05857.pdf" TargetMode="External"/><Relationship Id="rId3409" Type="http://schemas.openxmlformats.org/officeDocument/2006/relationships/hyperlink" Target="http://transparencia.comitan.gob.mx/ART85/XXVII/DESARROLLO_URBANO/OF.XXVII1_2021-2024.pdf" TargetMode="External"/><Relationship Id="rId3616" Type="http://schemas.openxmlformats.org/officeDocument/2006/relationships/hyperlink" Target="http://transparencia.comitan.gob.mx/ART85/XXVII/DESARROLLO_URBANO/OF.XXVII1_2021-2024.pdf" TargetMode="External"/><Relationship Id="rId3823" Type="http://schemas.openxmlformats.org/officeDocument/2006/relationships/hyperlink" Target="http://transparencia.comitan.gob.mx/ART85/XXVII/DESARROLLO_URBANO/OF.XXVII1_2021-2024.pdf" TargetMode="External"/><Relationship Id="rId537" Type="http://schemas.openxmlformats.org/officeDocument/2006/relationships/hyperlink" Target="http://transparencia.comitan.gob.mx/ART85/XXVII/DESARROLLO_URBANO/S004362.pdf" TargetMode="External"/><Relationship Id="rId744" Type="http://schemas.openxmlformats.org/officeDocument/2006/relationships/hyperlink" Target="http://transparencia.comitan.gob.mx/ART85/XXVII/DESARROLLO_URBANO/S004563.pdf" TargetMode="External"/><Relationship Id="rId951" Type="http://schemas.openxmlformats.org/officeDocument/2006/relationships/hyperlink" Target="http://transparencia.comitan.gob.mx/ART85/XXVII/DESARROLLO_URBANO/06192.pdf" TargetMode="External"/><Relationship Id="rId1167" Type="http://schemas.openxmlformats.org/officeDocument/2006/relationships/hyperlink" Target="http://transparencia.comitan.gob.mx/ART85/XXVII/DESARROLLO_URBANO/06414.pdf" TargetMode="External"/><Relationship Id="rId1374" Type="http://schemas.openxmlformats.org/officeDocument/2006/relationships/hyperlink" Target="http://transparencia.comitan.gob.mx/ART85/XXVII/DESARROLLO_URBANO/06450.pdf" TargetMode="External"/><Relationship Id="rId1581" Type="http://schemas.openxmlformats.org/officeDocument/2006/relationships/hyperlink" Target="http://transparencia.comitan.gob.mx/ART85/XXVII/DESARROLLO_URBANO/OF.XXVII1_2021-2024.pdf" TargetMode="External"/><Relationship Id="rId2218" Type="http://schemas.openxmlformats.org/officeDocument/2006/relationships/hyperlink" Target="http://transparencia.comitan.gob.mx/ART85/XXVII/DESARROLLO_URBANO/06399.pdf" TargetMode="External"/><Relationship Id="rId2425" Type="http://schemas.openxmlformats.org/officeDocument/2006/relationships/hyperlink" Target="http://transparencia.comitan.gob.mx/ART85/XXVII/DESARROLLO_URBANO/US0663.pdf" TargetMode="External"/><Relationship Id="rId2632" Type="http://schemas.openxmlformats.org/officeDocument/2006/relationships/hyperlink" Target="http://transparencia.comitan.gob.mx/ART85/XXVII/DESARROLLO_URBANO/OF.XXVII1_2021-2024.pdf" TargetMode="External"/><Relationship Id="rId80" Type="http://schemas.openxmlformats.org/officeDocument/2006/relationships/hyperlink" Target="http://transparencia.comitan.gob.mx/ART85/XXVII/DESARROLLO_URBANO/06205.pdf" TargetMode="External"/><Relationship Id="rId604" Type="http://schemas.openxmlformats.org/officeDocument/2006/relationships/hyperlink" Target="http://transparencia.comitan.gob.mx/ART85/XXVII/DESARROLLO_URBANO/S004223.pdf" TargetMode="External"/><Relationship Id="rId811" Type="http://schemas.openxmlformats.org/officeDocument/2006/relationships/hyperlink" Target="http://transparencia.comitan.gob.mx/ART85/XXVII/DESARROLLO_URBANO/S004610.pdf" TargetMode="External"/><Relationship Id="rId1027" Type="http://schemas.openxmlformats.org/officeDocument/2006/relationships/hyperlink" Target="http://transparencia.comitan.gob.mx/ART85/XXVII/DESARROLLO_URBANO/06032.pdf" TargetMode="External"/><Relationship Id="rId1234" Type="http://schemas.openxmlformats.org/officeDocument/2006/relationships/hyperlink" Target="http://transparencia.comitan.gob.mx/ART85/XXVII/DESARROLLO_URBANO/06594.pdf" TargetMode="External"/><Relationship Id="rId1441" Type="http://schemas.openxmlformats.org/officeDocument/2006/relationships/hyperlink" Target="http://transparencia.comitan.gob.mx/ART85/XXVII/DESARROLLO_URBANO/06497.pdf" TargetMode="External"/><Relationship Id="rId1301" Type="http://schemas.openxmlformats.org/officeDocument/2006/relationships/hyperlink" Target="http://transparencia.comitan.gob.mx/ART85/XXVII/DESARROLLO_URBANO/06607.pdf" TargetMode="External"/><Relationship Id="rId3199" Type="http://schemas.openxmlformats.org/officeDocument/2006/relationships/hyperlink" Target="http://transparencia.comitan.gob.mx/ART85/XXVII/DESARROLLO_URBANO/PA000165.pdf" TargetMode="External"/><Relationship Id="rId3059" Type="http://schemas.openxmlformats.org/officeDocument/2006/relationships/hyperlink" Target="http://transparencia.comitan.gob.mx/ART85/XXVII/DESARROLLO_URBANO/S004183.pdf" TargetMode="External"/><Relationship Id="rId3266" Type="http://schemas.openxmlformats.org/officeDocument/2006/relationships/hyperlink" Target="http://transparencia.comitan.gob.mx/ART85/XXVII/DESARROLLO_URBANO/OF.XXVII1_2021-2024.pdf" TargetMode="External"/><Relationship Id="rId3473" Type="http://schemas.openxmlformats.org/officeDocument/2006/relationships/hyperlink" Target="http://transparencia.comitan.gob.mx/ART85/XXVII/DESARROLLO_URBANO/OF.XXVII1_2021-2024.pdf" TargetMode="External"/><Relationship Id="rId187" Type="http://schemas.openxmlformats.org/officeDocument/2006/relationships/hyperlink" Target="http://transparencia.comitan.gob.mx/ART85/XXVII/DESARROLLO_URBANO/06508.pdf" TargetMode="External"/><Relationship Id="rId394" Type="http://schemas.openxmlformats.org/officeDocument/2006/relationships/hyperlink" Target="http://transparencia.comitan.gob.mx/ART85/XXVII/DESARROLLO_URBANO/A003072.pdf" TargetMode="External"/><Relationship Id="rId2075" Type="http://schemas.openxmlformats.org/officeDocument/2006/relationships/hyperlink" Target="http://transparencia.comitan.gob.mx/ART85/XXVII/DESARROLLO_URBANO/OF.XXVII1_2021-2024.pdf" TargetMode="External"/><Relationship Id="rId2282" Type="http://schemas.openxmlformats.org/officeDocument/2006/relationships/hyperlink" Target="http://transparencia.comitan.gob.mx/ART85/XXVII/DESARROLLO_URBANO/OF.XXVII1_2021-2024.pdf" TargetMode="External"/><Relationship Id="rId3126" Type="http://schemas.openxmlformats.org/officeDocument/2006/relationships/hyperlink" Target="http://transparencia.comitan.gob.mx/ART85/XXVII/DESARROLLO_URBANO/S004398.pdf" TargetMode="External"/><Relationship Id="rId3680" Type="http://schemas.openxmlformats.org/officeDocument/2006/relationships/hyperlink" Target="http://transparencia.comitan.gob.mx/ART85/XXVII/DESARROLLO_URBANO/OFICIO_XXVII_2022.pdf" TargetMode="External"/><Relationship Id="rId254" Type="http://schemas.openxmlformats.org/officeDocument/2006/relationships/hyperlink" Target="http://transparencia.comitan.gob.mx/ART85/XXVII/DESARROLLO_URBANO/A002556.pdf" TargetMode="External"/><Relationship Id="rId1091" Type="http://schemas.openxmlformats.org/officeDocument/2006/relationships/hyperlink" Target="http://transparencia.comitan.gob.mx/ART85/XXVII/DESARROLLO_URBANO/06061.pdf" TargetMode="External"/><Relationship Id="rId3333" Type="http://schemas.openxmlformats.org/officeDocument/2006/relationships/hyperlink" Target="http://transparencia.comitan.gob.mx/ART85/XXVII/DESARROLLO_URBANO/OFICIO_XXVII_2022.pdf" TargetMode="External"/><Relationship Id="rId3540" Type="http://schemas.openxmlformats.org/officeDocument/2006/relationships/hyperlink" Target="http://transparencia.comitan.gob.mx/ART85/XXVII/DESARROLLO_URBANO/OFICIO_XXVII_2022.pdf" TargetMode="External"/><Relationship Id="rId114" Type="http://schemas.openxmlformats.org/officeDocument/2006/relationships/hyperlink" Target="http://transparencia.comitan.gob.mx/ART85/XXVII/DESARROLLO_URBANO/06021.pdf" TargetMode="External"/><Relationship Id="rId461" Type="http://schemas.openxmlformats.org/officeDocument/2006/relationships/hyperlink" Target="http://transparencia.comitan.gob.mx/ART85/XXVII/DESARROLLO_URBANO/S004033.pdf" TargetMode="External"/><Relationship Id="rId2142" Type="http://schemas.openxmlformats.org/officeDocument/2006/relationships/hyperlink" Target="http://transparencia.comitan.gob.mx/ART85/XXVII/DESARROLLO_URBANO/OF.XXVII1_2021-2024.pdf" TargetMode="External"/><Relationship Id="rId3400" Type="http://schemas.openxmlformats.org/officeDocument/2006/relationships/hyperlink" Target="http://transparencia.comitan.gob.mx/ART85/XXVII/DESARROLLO_URBANO/US0692.pdf" TargetMode="External"/><Relationship Id="rId321" Type="http://schemas.openxmlformats.org/officeDocument/2006/relationships/hyperlink" Target="http://transparencia.comitan.gob.mx/ART85/XXVII/DESARROLLO_URBANO/A002519.pdf" TargetMode="External"/><Relationship Id="rId2002" Type="http://schemas.openxmlformats.org/officeDocument/2006/relationships/hyperlink" Target="http://transparencia.comitan.gob.mx/ART85/XXVII/DESARROLLO_URBANO/OF.XXVII1_2021-2024.pdf" TargetMode="External"/><Relationship Id="rId2959" Type="http://schemas.openxmlformats.org/officeDocument/2006/relationships/hyperlink" Target="http://transparencia.comitan.gob.mx/ART85/XXVII/DESARROLLO_URBANO/S003509.pdf" TargetMode="External"/><Relationship Id="rId1768" Type="http://schemas.openxmlformats.org/officeDocument/2006/relationships/hyperlink" Target="http://transparencia.comitan.gob.mx/ART85/XXVII/DESARROLLO_URBANO/OF.XXVII1_2021-2024.pdf" TargetMode="External"/><Relationship Id="rId2819" Type="http://schemas.openxmlformats.org/officeDocument/2006/relationships/hyperlink" Target="http://transparencia.comitan.gob.mx/ART85/XXVII/DESARROLLO_URBANO/OF.XXVII1_2021-2024.pdf" TargetMode="External"/><Relationship Id="rId1628" Type="http://schemas.openxmlformats.org/officeDocument/2006/relationships/hyperlink" Target="http://transparencia.comitan.gob.mx/ART85/XXVII/DESARROLLO_URBANO/OF.XXVII1_2021-2024.pdf" TargetMode="External"/><Relationship Id="rId1975" Type="http://schemas.openxmlformats.org/officeDocument/2006/relationships/hyperlink" Target="http://transparencia.comitan.gob.mx/ART85/XXVII/DESARROLLO_URBANO/OF.XXVII1_2021-2024.pdf" TargetMode="External"/><Relationship Id="rId3190" Type="http://schemas.openxmlformats.org/officeDocument/2006/relationships/hyperlink" Target="http://transparencia.comitan.gob.mx/ART85/XXVII/DESARROLLO_URBANO/OF.XXVII1_2021-2024.pdf" TargetMode="External"/><Relationship Id="rId1835" Type="http://schemas.openxmlformats.org/officeDocument/2006/relationships/hyperlink" Target="http://transparencia.comitan.gob.mx/ART85/XXVII/DESARROLLO_URBANO/OF.XXVII1_2021-2024.pdf" TargetMode="External"/><Relationship Id="rId3050" Type="http://schemas.openxmlformats.org/officeDocument/2006/relationships/hyperlink" Target="http://transparencia.comitan.gob.mx/ART85/XXVII/DESARROLLO_URBANO/S004166.pdf" TargetMode="External"/><Relationship Id="rId1902" Type="http://schemas.openxmlformats.org/officeDocument/2006/relationships/hyperlink" Target="http://transparencia.comitan.gob.mx/ART85/XXVII/DESARROLLO_URBANO/OF.XXVII1_2021-2024.pdf" TargetMode="External"/><Relationship Id="rId3867" Type="http://schemas.openxmlformats.org/officeDocument/2006/relationships/hyperlink" Target="http://transparencia.comitan.gob.mx/ART85/XXVII/DESARROLLO_URBANO/OFICIO_XXVII_2022.pdf" TargetMode="External"/><Relationship Id="rId788" Type="http://schemas.openxmlformats.org/officeDocument/2006/relationships/hyperlink" Target="http://transparencia.comitan.gob.mx/ART85/XXVII/DESARROLLO_URBANO/S004490.pdf" TargetMode="External"/><Relationship Id="rId995" Type="http://schemas.openxmlformats.org/officeDocument/2006/relationships/hyperlink" Target="http://transparencia.comitan.gob.mx/ART85/XXVII/DESARROLLO_URBANO/05787.pdf" TargetMode="External"/><Relationship Id="rId2469" Type="http://schemas.openxmlformats.org/officeDocument/2006/relationships/hyperlink" Target="http://transparencia.comitan.gob.mx/ART85/XXVII/DESARROLLO_URBANO/06001.pdf" TargetMode="External"/><Relationship Id="rId2676" Type="http://schemas.openxmlformats.org/officeDocument/2006/relationships/hyperlink" Target="http://transparencia.comitan.gob.mx/ART85/XXVII/DESARROLLO_URBANO/OF.XXVII1_2021-2024.pdf" TargetMode="External"/><Relationship Id="rId2883" Type="http://schemas.openxmlformats.org/officeDocument/2006/relationships/hyperlink" Target="http://transparencia.comitan.gob.mx/ART85/XXVII/DESARROLLO_URBANO/05832.pdf" TargetMode="External"/><Relationship Id="rId3727" Type="http://schemas.openxmlformats.org/officeDocument/2006/relationships/hyperlink" Target="http://transparencia.comitan.gob.mx/ART85/XXVII/DESARROLLO_URBANO/OF.XXVII1_2021-2024.pdf" TargetMode="External"/><Relationship Id="rId3934" Type="http://schemas.openxmlformats.org/officeDocument/2006/relationships/hyperlink" Target="http://transparencia.comitan.gob.mx/ART85/XXVII/DESARROLLO_URBANO/OF.XXVII1_2021-2024.pdf" TargetMode="External"/><Relationship Id="rId648" Type="http://schemas.openxmlformats.org/officeDocument/2006/relationships/hyperlink" Target="http://transparencia.comitan.gob.mx/ART85/XXVII/DESARROLLO_URBANO/S004245.pdf" TargetMode="External"/><Relationship Id="rId855" Type="http://schemas.openxmlformats.org/officeDocument/2006/relationships/hyperlink" Target="http://transparencia.comitan.gob.mx/ART85/XXVII/DESARROLLO_URBANO/S004595.pdf" TargetMode="External"/><Relationship Id="rId1278" Type="http://schemas.openxmlformats.org/officeDocument/2006/relationships/hyperlink" Target="http://transparencia.comitan.gob.mx/ART85/XXVII/DESARROLLO_URBANO/06069.pdf" TargetMode="External"/><Relationship Id="rId1485" Type="http://schemas.openxmlformats.org/officeDocument/2006/relationships/hyperlink" Target="http://transparencia.comitan.gob.mx/ART85/XXVII/DESARROLLO_URBANO/06412.pdf" TargetMode="External"/><Relationship Id="rId1692" Type="http://schemas.openxmlformats.org/officeDocument/2006/relationships/hyperlink" Target="http://transparencia.comitan.gob.mx/ART85/XXVII/DESARROLLO_URBANO/OF.XXVII1_2021-2024.pdf" TargetMode="External"/><Relationship Id="rId2329" Type="http://schemas.openxmlformats.org/officeDocument/2006/relationships/hyperlink" Target="http://transparencia.comitan.gob.mx/ART85/XXVII/DESARROLLO_URBANO/PA000179.pdf" TargetMode="External"/><Relationship Id="rId2536" Type="http://schemas.openxmlformats.org/officeDocument/2006/relationships/hyperlink" Target="http://transparencia.comitan.gob.mx/ART85/XXVII/DESARROLLO_URBANO/OFICIO_XXVII_2022.pdf" TargetMode="External"/><Relationship Id="rId2743" Type="http://schemas.openxmlformats.org/officeDocument/2006/relationships/hyperlink" Target="http://transparencia.comitan.gob.mx/ART85/XXVII/DESARROLLO_URBANO/OF.XXVII1_2021-2024.pdf" TargetMode="External"/><Relationship Id="rId508" Type="http://schemas.openxmlformats.org/officeDocument/2006/relationships/hyperlink" Target="http://transparencia.comitan.gob.mx/ART85/XXVII/DESARROLLO_URBANO/S004356.pdf" TargetMode="External"/><Relationship Id="rId715" Type="http://schemas.openxmlformats.org/officeDocument/2006/relationships/hyperlink" Target="http://transparencia.comitan.gob.mx/ART85/XXVII/DESARROLLO_URBANO/S004535.pdf" TargetMode="External"/><Relationship Id="rId922" Type="http://schemas.openxmlformats.org/officeDocument/2006/relationships/hyperlink" Target="http://transparencia.comitan.gob.mx/ART85/XXVII/DESARROLLO_URBANO/06174.pdf" TargetMode="External"/><Relationship Id="rId1138" Type="http://schemas.openxmlformats.org/officeDocument/2006/relationships/hyperlink" Target="http://transparencia.comitan.gob.mx/ART85/XXVII/DESARROLLO_URBANO/06104.pdf" TargetMode="External"/><Relationship Id="rId1345" Type="http://schemas.openxmlformats.org/officeDocument/2006/relationships/hyperlink" Target="http://transparencia.comitan.gob.mx/ART85/XXVII/DESARROLLO_URBANO/06332.pdf" TargetMode="External"/><Relationship Id="rId1552" Type="http://schemas.openxmlformats.org/officeDocument/2006/relationships/hyperlink" Target="http://transparencia.comitan.gob.mx/ART85/XXVII/DESARROLLO_URBANO/OF.XXVII1_2021-2024.pdf" TargetMode="External"/><Relationship Id="rId2603" Type="http://schemas.openxmlformats.org/officeDocument/2006/relationships/hyperlink" Target="http://transparencia.comitan.gob.mx/ART85/XXVII/DESARROLLO_URBANO/OF.XXVII1_2021-2024.pdf" TargetMode="External"/><Relationship Id="rId2950" Type="http://schemas.openxmlformats.org/officeDocument/2006/relationships/hyperlink" Target="http://transparencia.comitan.gob.mx/ART85/XXVII/DESARROLLO_URBANO/S004024.pdf" TargetMode="External"/><Relationship Id="rId1205" Type="http://schemas.openxmlformats.org/officeDocument/2006/relationships/hyperlink" Target="http://transparencia.comitan.gob.mx/ART85/XXVII/DESARROLLO_URBANO/06534.pdf" TargetMode="External"/><Relationship Id="rId2810" Type="http://schemas.openxmlformats.org/officeDocument/2006/relationships/hyperlink" Target="http://transparencia.comitan.gob.mx/ART85/XXVII/DESARROLLO_URBANO/OF.XXVII1_2021-2024.pdf" TargetMode="External"/><Relationship Id="rId51" Type="http://schemas.openxmlformats.org/officeDocument/2006/relationships/hyperlink" Target="http://transparencia.comitan.gob.mx/ART85/XXVII/DESARROLLO_URBANO/05962.pdf" TargetMode="External"/><Relationship Id="rId1412" Type="http://schemas.openxmlformats.org/officeDocument/2006/relationships/hyperlink" Target="http://transparencia.comitan.gob.mx/ART85/XXVII/DESARROLLO_URBANO/06110.pdf" TargetMode="External"/><Relationship Id="rId3377" Type="http://schemas.openxmlformats.org/officeDocument/2006/relationships/hyperlink" Target="http://transparencia.comitan.gob.mx/ART85/XXVII/DESARROLLO_URBANO/06582.pdf" TargetMode="External"/><Relationship Id="rId298" Type="http://schemas.openxmlformats.org/officeDocument/2006/relationships/hyperlink" Target="http://transparencia.comitan.gob.mx/ART85/XXVII/DESARROLLO_URBANO/A002577.pdf" TargetMode="External"/><Relationship Id="rId3584" Type="http://schemas.openxmlformats.org/officeDocument/2006/relationships/hyperlink" Target="http://transparencia.comitan.gob.mx/ART85/XXVII/DESARROLLO_URBANO/A003131.pdf" TargetMode="External"/><Relationship Id="rId3791" Type="http://schemas.openxmlformats.org/officeDocument/2006/relationships/hyperlink" Target="http://transparencia.comitan.gob.mx/ART85/XXVII/DESARROLLO_URBANO/OF.XXVII1_2021-2024.pdf" TargetMode="External"/><Relationship Id="rId158" Type="http://schemas.openxmlformats.org/officeDocument/2006/relationships/hyperlink" Target="http://transparencia.comitan.gob.mx/ART85/XXVII/DESARROLLO_URBANO/06330.pdf" TargetMode="External"/><Relationship Id="rId2186" Type="http://schemas.openxmlformats.org/officeDocument/2006/relationships/hyperlink" Target="http://transparencia.comitan.gob.mx/ART85/XXVII/DESARROLLO_URBANO/R000386.pdf" TargetMode="External"/><Relationship Id="rId2393" Type="http://schemas.openxmlformats.org/officeDocument/2006/relationships/hyperlink" Target="http://transparencia.comitan.gob.mx/ART85/XXVII/DESARROLLO_URBANO/OF.XXVII1_2021-2024.pdf" TargetMode="External"/><Relationship Id="rId3237" Type="http://schemas.openxmlformats.org/officeDocument/2006/relationships/hyperlink" Target="http://transparencia.comitan.gob.mx/ART85/XXVII/DESARROLLO_URBANO/A002282.pdf" TargetMode="External"/><Relationship Id="rId3444" Type="http://schemas.openxmlformats.org/officeDocument/2006/relationships/hyperlink" Target="http://transparencia.comitan.gob.mx/ART85/XXVII/DESARROLLO_URBANO/06773,06774.pdf" TargetMode="External"/><Relationship Id="rId3651" Type="http://schemas.openxmlformats.org/officeDocument/2006/relationships/hyperlink" Target="http://transparencia.comitan.gob.mx/ART85/XXVII/DESARROLLO_URBANO/OF.XXVII1_2021-2024.pdf" TargetMode="External"/><Relationship Id="rId365" Type="http://schemas.openxmlformats.org/officeDocument/2006/relationships/hyperlink" Target="http://transparencia.comitan.gob.mx/ART85/XXVII/DESARROLLO_URBANO/A003035.pdf" TargetMode="External"/><Relationship Id="rId572" Type="http://schemas.openxmlformats.org/officeDocument/2006/relationships/hyperlink" Target="http://transparencia.comitan.gob.mx/ART85/XXVII/DESARROLLO_URBANO/S004045.pdf" TargetMode="External"/><Relationship Id="rId2046" Type="http://schemas.openxmlformats.org/officeDocument/2006/relationships/hyperlink" Target="http://transparencia.comitan.gob.mx/ART85/XXVII/DESARROLLO_URBANO/OF.XXVII1_2021-2024.pdf" TargetMode="External"/><Relationship Id="rId2253" Type="http://schemas.openxmlformats.org/officeDocument/2006/relationships/hyperlink" Target="http://transparencia.comitan.gob.mx/ART85/XXVII/DESARROLLO_URBANO/OFICIO_XXVII_2022.pdf" TargetMode="External"/><Relationship Id="rId2460" Type="http://schemas.openxmlformats.org/officeDocument/2006/relationships/hyperlink" Target="http://transparencia.comitan.gob.mx/ART85/XXVII/DESARROLLO_URBANO/05989.pdf" TargetMode="External"/><Relationship Id="rId3304" Type="http://schemas.openxmlformats.org/officeDocument/2006/relationships/hyperlink" Target="http://transparencia.comitan.gob.mx/ART85/XXVII/DESARROLLO_URBANO/OFICIO_XXVII_2022.pdf" TargetMode="External"/><Relationship Id="rId3511" Type="http://schemas.openxmlformats.org/officeDocument/2006/relationships/hyperlink" Target="http://transparencia.comitan.gob.mx/ART85/XXVII/DESARROLLO_URBANO/06771.pdf" TargetMode="External"/><Relationship Id="rId225" Type="http://schemas.openxmlformats.org/officeDocument/2006/relationships/hyperlink" Target="http://transparencia.comitan.gob.mx/ART85/XXVII/DESARROLLO_URBANO/OFICIO_XXVII_2022.pdf" TargetMode="External"/><Relationship Id="rId432" Type="http://schemas.openxmlformats.org/officeDocument/2006/relationships/hyperlink" Target="http://transparencia.comitan.gob.mx/ART85/XXVII/DESARROLLO_URBANO/S004101.pdf" TargetMode="External"/><Relationship Id="rId1062" Type="http://schemas.openxmlformats.org/officeDocument/2006/relationships/hyperlink" Target="http://transparencia.comitan.gob.mx/ART85/XXVII/DESARROLLO_URBANO/05793.pdf" TargetMode="External"/><Relationship Id="rId2113" Type="http://schemas.openxmlformats.org/officeDocument/2006/relationships/hyperlink" Target="http://transparencia.comitan.gob.mx/ART85/XXVII/DESARROLLO_URBANO/OF.XXVII1_2021-2024.pdf" TargetMode="External"/><Relationship Id="rId2320" Type="http://schemas.openxmlformats.org/officeDocument/2006/relationships/hyperlink" Target="http://transparencia.comitan.gob.mx/ART85/XXVII/DESARROLLO_URBANO/OF.XXVII1_2021-2024.pdf" TargetMode="External"/><Relationship Id="rId1879" Type="http://schemas.openxmlformats.org/officeDocument/2006/relationships/hyperlink" Target="http://transparencia.comitan.gob.mx/ART85/XXVII/DESARROLLO_URBANO/OF.XXVII1_2021-2024.pdf" TargetMode="External"/><Relationship Id="rId3094" Type="http://schemas.openxmlformats.org/officeDocument/2006/relationships/hyperlink" Target="http://transparencia.comitan.gob.mx/ART85/XXVII/DESARROLLO_URBANO/S004516.pdf" TargetMode="External"/><Relationship Id="rId1739" Type="http://schemas.openxmlformats.org/officeDocument/2006/relationships/hyperlink" Target="http://transparencia.comitan.gob.mx/ART85/XXVII/DESARROLLO_URBANO/OF.XXVII1_2021-2024.pdf" TargetMode="External"/><Relationship Id="rId1946" Type="http://schemas.openxmlformats.org/officeDocument/2006/relationships/hyperlink" Target="http://transparencia.comitan.gob.mx/ART85/XXVII/DESARROLLO_URBANO/OF.XXVII1_2021-2024.pdf" TargetMode="External"/><Relationship Id="rId1806" Type="http://schemas.openxmlformats.org/officeDocument/2006/relationships/hyperlink" Target="http://transparencia.comitan.gob.mx/ART85/XXVII/DESARROLLO_URBANO/OF.XXVII1_2021-2024.pdf" TargetMode="External"/><Relationship Id="rId3161" Type="http://schemas.openxmlformats.org/officeDocument/2006/relationships/hyperlink" Target="http://transparencia.comitan.gob.mx/ART85/XXVII/DESARROLLO_URBANO/06442.pdf" TargetMode="External"/><Relationship Id="rId3021" Type="http://schemas.openxmlformats.org/officeDocument/2006/relationships/hyperlink" Target="http://transparencia.comitan.gob.mx/ART85/XXVII/DESARROLLO_URBANO/A003030.pdf" TargetMode="External"/><Relationship Id="rId899" Type="http://schemas.openxmlformats.org/officeDocument/2006/relationships/hyperlink" Target="http://transparencia.comitan.gob.mx/ART85/XXVII/DESARROLLO_URBANO/01501.pdf" TargetMode="External"/><Relationship Id="rId2787" Type="http://schemas.openxmlformats.org/officeDocument/2006/relationships/hyperlink" Target="http://transparencia.comitan.gob.mx/ART85/XXVII/DESARROLLO_URBANO/27163.pdf" TargetMode="External"/><Relationship Id="rId3838" Type="http://schemas.openxmlformats.org/officeDocument/2006/relationships/hyperlink" Target="http://transparencia.comitan.gob.mx/ART85/XXVII/DESARROLLO_URBANO/OF.XXVII1_2021-2024.pdf" TargetMode="External"/><Relationship Id="rId759" Type="http://schemas.openxmlformats.org/officeDocument/2006/relationships/hyperlink" Target="http://transparencia.comitan.gob.mx/ART85/XXVII/DESARROLLO_URBANO/S004545.pdf" TargetMode="External"/><Relationship Id="rId966" Type="http://schemas.openxmlformats.org/officeDocument/2006/relationships/hyperlink" Target="http://transparencia.comitan.gob.mx/ART85/XXVII/DESARROLLO_URBANO/06343.pdf" TargetMode="External"/><Relationship Id="rId1389" Type="http://schemas.openxmlformats.org/officeDocument/2006/relationships/hyperlink" Target="http://transparencia.comitan.gob.mx/ART85/XXVII/DESARROLLO_URBANO/06623.pdf" TargetMode="External"/><Relationship Id="rId1596" Type="http://schemas.openxmlformats.org/officeDocument/2006/relationships/hyperlink" Target="http://transparencia.comitan.gob.mx/ART85/XXVII/DESARROLLO_URBANO/OF.XXVII1_2021-2024.pdf" TargetMode="External"/><Relationship Id="rId2647" Type="http://schemas.openxmlformats.org/officeDocument/2006/relationships/hyperlink" Target="http://transparencia.comitan.gob.mx/ART85/XXVII/DESARROLLO_URBANO/OF.XXVII1_2021-2024.pdf" TargetMode="External"/><Relationship Id="rId2994" Type="http://schemas.openxmlformats.org/officeDocument/2006/relationships/hyperlink" Target="http://transparencia.comitan.gob.mx/ART85/XXVII/DESARROLLO_URBANO/S004159.pdf" TargetMode="External"/><Relationship Id="rId619" Type="http://schemas.openxmlformats.org/officeDocument/2006/relationships/hyperlink" Target="http://transparencia.comitan.gob.mx/ART85/XXVII/DESARROLLO_URBANO/S004400.pdf" TargetMode="External"/><Relationship Id="rId1249" Type="http://schemas.openxmlformats.org/officeDocument/2006/relationships/hyperlink" Target="http://transparencia.comitan.gob.mx/ART85/XXVII/DESARROLLO_URBANO/06467.pdf" TargetMode="External"/><Relationship Id="rId2854" Type="http://schemas.openxmlformats.org/officeDocument/2006/relationships/hyperlink" Target="http://transparencia.comitan.gob.mx/ART85/XXVII/DESARROLLO_URBANO/06396.pdf" TargetMode="External"/><Relationship Id="rId3905" Type="http://schemas.openxmlformats.org/officeDocument/2006/relationships/hyperlink" Target="http://transparencia.comitan.gob.mx/ART85/XXVII/DESARROLLO_URBANO/05822.pdf" TargetMode="External"/><Relationship Id="rId95" Type="http://schemas.openxmlformats.org/officeDocument/2006/relationships/hyperlink" Target="http://transparencia.comitan.gob.mx/ART85/XXVII/DESARROLLO_URBANO/06453.pdf" TargetMode="External"/><Relationship Id="rId826" Type="http://schemas.openxmlformats.org/officeDocument/2006/relationships/hyperlink" Target="http://transparencia.comitan.gob.mx/ART85/XXVII/DESARROLLO_URBANO/S004675.pdf" TargetMode="External"/><Relationship Id="rId1109" Type="http://schemas.openxmlformats.org/officeDocument/2006/relationships/hyperlink" Target="http://transparencia.comitan.gob.mx/ART85/XXVII/DESARROLLO_URBANO/06057.pdf" TargetMode="External"/><Relationship Id="rId1456" Type="http://schemas.openxmlformats.org/officeDocument/2006/relationships/hyperlink" Target="http://transparencia.comitan.gob.mx/ART85/XXVII/DESARROLLO_URBANO/06248.pdf" TargetMode="External"/><Relationship Id="rId1663" Type="http://schemas.openxmlformats.org/officeDocument/2006/relationships/hyperlink" Target="http://transparencia.comitan.gob.mx/ART85/XXVII/DESARROLLO_URBANO/OF.XXVII1_2021-2024.pdf" TargetMode="External"/><Relationship Id="rId1870" Type="http://schemas.openxmlformats.org/officeDocument/2006/relationships/hyperlink" Target="http://transparencia.comitan.gob.mx/ART85/XXVII/DESARROLLO_URBANO/OF.XXVII1_2021-2024.pdf" TargetMode="External"/><Relationship Id="rId2507" Type="http://schemas.openxmlformats.org/officeDocument/2006/relationships/hyperlink" Target="http://transparencia.comitan.gob.mx/ART85/XXVII/DESARROLLO_URBANO/06143.pdf" TargetMode="External"/><Relationship Id="rId2714" Type="http://schemas.openxmlformats.org/officeDocument/2006/relationships/hyperlink" Target="http://transparencia.comitan.gob.mx/ART85/XXVII/DESARROLLO_URBANO/P0022.pdf" TargetMode="External"/><Relationship Id="rId2921" Type="http://schemas.openxmlformats.org/officeDocument/2006/relationships/hyperlink" Target="http://transparencia.comitan.gob.mx/ART85/XXVII/DESARROLLO_URBANO/A002571.pdf" TargetMode="External"/><Relationship Id="rId1316" Type="http://schemas.openxmlformats.org/officeDocument/2006/relationships/hyperlink" Target="http://transparencia.comitan.gob.mx/ART85/XXVII/DESARROLLO_URBANO/05932.pdf" TargetMode="External"/><Relationship Id="rId1523" Type="http://schemas.openxmlformats.org/officeDocument/2006/relationships/hyperlink" Target="http://transparencia.comitan.gob.mx/ART85/XXVII/DESARROLLO_URBANO/OF.XXVII1_2021-2024.pdf" TargetMode="External"/><Relationship Id="rId1730" Type="http://schemas.openxmlformats.org/officeDocument/2006/relationships/hyperlink" Target="http://transparencia.comitan.gob.mx/ART85/XXVII/DESARROLLO_URBANO/OF.XXVII1_2021-2024.pdf" TargetMode="External"/><Relationship Id="rId22" Type="http://schemas.openxmlformats.org/officeDocument/2006/relationships/hyperlink" Target="http://transparencia.comitan.gob.mx/ART85/XXVII/DESARROLLO_URBANO/06016.pdf" TargetMode="External"/><Relationship Id="rId3488" Type="http://schemas.openxmlformats.org/officeDocument/2006/relationships/hyperlink" Target="http://transparencia.comitan.gob.mx/ART85/XXVII/DESARROLLO_URBANO/06780.pdf" TargetMode="External"/><Relationship Id="rId3695" Type="http://schemas.openxmlformats.org/officeDocument/2006/relationships/hyperlink" Target="http://transparencia.comitan.gob.mx/ART85/XXVII/DESARROLLO_URBANO/OFICIO_XXVII_2022.pdf" TargetMode="External"/><Relationship Id="rId2297" Type="http://schemas.openxmlformats.org/officeDocument/2006/relationships/hyperlink" Target="http://transparencia.comitan.gob.mx/ART85/XXVII/DESARROLLO_URBANO/OF.XXVII1_2021-2024.pdf" TargetMode="External"/><Relationship Id="rId3348" Type="http://schemas.openxmlformats.org/officeDocument/2006/relationships/hyperlink" Target="http://transparencia.comitan.gob.mx/ART85/XXVII/DESARROLLO_URBANO/OFICIO_XXVII_2022.pdf" TargetMode="External"/><Relationship Id="rId3555" Type="http://schemas.openxmlformats.org/officeDocument/2006/relationships/hyperlink" Target="http://transparencia.comitan.gob.mx/ART85/XXVII/DESARROLLO_URBANO/OFICIO_XXVII_2022.pdf" TargetMode="External"/><Relationship Id="rId3762" Type="http://schemas.openxmlformats.org/officeDocument/2006/relationships/hyperlink" Target="http://transparencia.comitan.gob.mx/ART85/XXVII/DESARROLLO_URBANO/OF.XXVII1_2021-2024.pdf" TargetMode="External"/><Relationship Id="rId269" Type="http://schemas.openxmlformats.org/officeDocument/2006/relationships/hyperlink" Target="http://transparencia.comitan.gob.mx/ART85/XXVII/DESARROLLO_URBANO/A002349.pdf" TargetMode="External"/><Relationship Id="rId476" Type="http://schemas.openxmlformats.org/officeDocument/2006/relationships/hyperlink" Target="http://transparencia.comitan.gob.mx/ART85/XXVII/DESARROLLO_URBANO/S004265.pdf" TargetMode="External"/><Relationship Id="rId683" Type="http://schemas.openxmlformats.org/officeDocument/2006/relationships/hyperlink" Target="http://transparencia.comitan.gob.mx/ART85/XXVII/DESARROLLO_URBANO/S006425.pdf" TargetMode="External"/><Relationship Id="rId890" Type="http://schemas.openxmlformats.org/officeDocument/2006/relationships/hyperlink" Target="http://transparencia.comitan.gob.mx/ART85/XXVII/DESARROLLO_URBANO/C000918.pdf" TargetMode="External"/><Relationship Id="rId2157" Type="http://schemas.openxmlformats.org/officeDocument/2006/relationships/hyperlink" Target="http://transparencia.comitan.gob.mx/ART85/XXVII/DESARROLLO_URBANO/OF.XXVII1_2021-2024.pdf" TargetMode="External"/><Relationship Id="rId2364" Type="http://schemas.openxmlformats.org/officeDocument/2006/relationships/hyperlink" Target="http://transparencia.comitan.gob.mx/ART85/XXVII/DESARROLLO_URBANO/OFICIO_XXVII_2022.pdf" TargetMode="External"/><Relationship Id="rId2571" Type="http://schemas.openxmlformats.org/officeDocument/2006/relationships/hyperlink" Target="http://transparencia.comitan.gob.mx/ART85/XXVII/DESARROLLO_URBANO/OF.XXVII1_2021-2024.pdf" TargetMode="External"/><Relationship Id="rId3208" Type="http://schemas.openxmlformats.org/officeDocument/2006/relationships/hyperlink" Target="http://transparencia.comitan.gob.mx/ART85/XXVII/DESARROLLO_URBANO/OF.XXVII1_2021-2024.pdf" TargetMode="External"/><Relationship Id="rId3415" Type="http://schemas.openxmlformats.org/officeDocument/2006/relationships/hyperlink" Target="http://transparencia.comitan.gob.mx/ART85/XXVII/DESARROLLO_URBANO/OF.XXVII1_2021-2024.pdf" TargetMode="External"/><Relationship Id="rId129" Type="http://schemas.openxmlformats.org/officeDocument/2006/relationships/hyperlink" Target="http://transparencia.comitan.gob.mx/ART85/XXVII/DESARROLLO_URBANO/06500.pdf" TargetMode="External"/><Relationship Id="rId336" Type="http://schemas.openxmlformats.org/officeDocument/2006/relationships/hyperlink" Target="http://transparencia.comitan.gob.mx/ART85/XXVII/DESARROLLO_URBANO/A002201.pdf" TargetMode="External"/><Relationship Id="rId543" Type="http://schemas.openxmlformats.org/officeDocument/2006/relationships/hyperlink" Target="http://transparencia.comitan.gob.mx/ART85/XXVII/DESARROLLO_URBANO/S004291.pdf" TargetMode="External"/><Relationship Id="rId1173" Type="http://schemas.openxmlformats.org/officeDocument/2006/relationships/hyperlink" Target="http://transparencia.comitan.gob.mx/ART85/XXVII/DESARROLLO_URBANO/06502.pdf" TargetMode="External"/><Relationship Id="rId1380" Type="http://schemas.openxmlformats.org/officeDocument/2006/relationships/hyperlink" Target="http://transparencia.comitan.gob.mx/ART85/XXVII/DESARROLLO_URBANO/06571.pdf" TargetMode="External"/><Relationship Id="rId2017" Type="http://schemas.openxmlformats.org/officeDocument/2006/relationships/hyperlink" Target="http://transparencia.comitan.gob.mx/ART85/XXVII/DESARROLLO_URBANO/OF.XXVII1_2021-2024.pdf" TargetMode="External"/><Relationship Id="rId2224" Type="http://schemas.openxmlformats.org/officeDocument/2006/relationships/hyperlink" Target="http://transparencia.comitan.gob.mx/ART85/XXVII/DESARROLLO_URBANO/05862.pdf" TargetMode="External"/><Relationship Id="rId3622" Type="http://schemas.openxmlformats.org/officeDocument/2006/relationships/hyperlink" Target="http://transparencia.comitan.gob.mx/ART85/XXVII/DESARROLLO_URBANO/OF.XXVII1_2021-2024.pdf" TargetMode="External"/><Relationship Id="rId403" Type="http://schemas.openxmlformats.org/officeDocument/2006/relationships/hyperlink" Target="http://transparencia.comitan.gob.mx/ART85/XXVII/DESARROLLO_URBANO/A003100.pdf" TargetMode="External"/><Relationship Id="rId750" Type="http://schemas.openxmlformats.org/officeDocument/2006/relationships/hyperlink" Target="http://transparencia.comitan.gob.mx/ART85/XXVII/DESARROLLO_URBANO/S004643.pdf" TargetMode="External"/><Relationship Id="rId1033" Type="http://schemas.openxmlformats.org/officeDocument/2006/relationships/hyperlink" Target="http://transparencia.comitan.gob.mx/ART85/XXVII/DESARROLLO_URBANO/05789.pdf" TargetMode="External"/><Relationship Id="rId2431" Type="http://schemas.openxmlformats.org/officeDocument/2006/relationships/hyperlink" Target="http://transparencia.comitan.gob.mx/ART85/XXVII/DESARROLLO_URBANO/US0670.pdf" TargetMode="External"/><Relationship Id="rId610" Type="http://schemas.openxmlformats.org/officeDocument/2006/relationships/hyperlink" Target="http://transparencia.comitan.gob.mx/ART85/XXVII/DESARROLLO_URBANO/S004229.pdf" TargetMode="External"/><Relationship Id="rId1240" Type="http://schemas.openxmlformats.org/officeDocument/2006/relationships/hyperlink" Target="http://transparencia.comitan.gob.mx/ART85/XXVII/DESARROLLO_URBANO/06435.pdf" TargetMode="External"/><Relationship Id="rId1100" Type="http://schemas.openxmlformats.org/officeDocument/2006/relationships/hyperlink" Target="http://transparencia.comitan.gob.mx/ART85/XXVII/DESARROLLO_URBANO/06165.pdf" TargetMode="External"/><Relationship Id="rId1917" Type="http://schemas.openxmlformats.org/officeDocument/2006/relationships/hyperlink" Target="http://transparencia.comitan.gob.mx/ART85/XXVII/DESARROLLO_URBANO/OF.XXVII1_2021-2024.pdf" TargetMode="External"/><Relationship Id="rId3065" Type="http://schemas.openxmlformats.org/officeDocument/2006/relationships/hyperlink" Target="http://transparencia.comitan.gob.mx/ART85/XXVII/DESARROLLO_URBANO/S004190.pdf" TargetMode="External"/><Relationship Id="rId3272" Type="http://schemas.openxmlformats.org/officeDocument/2006/relationships/hyperlink" Target="http://transparencia.comitan.gob.mx/ART85/XXVII/DESARROLLO_URBANO/OF.XXVII1_2021-2024.pdf" TargetMode="External"/><Relationship Id="rId193" Type="http://schemas.openxmlformats.org/officeDocument/2006/relationships/hyperlink" Target="http://transparencia.comitan.gob.mx/ART85/XXVII/DESARROLLO_URBANO/06474.pdf" TargetMode="External"/><Relationship Id="rId2081" Type="http://schemas.openxmlformats.org/officeDocument/2006/relationships/hyperlink" Target="http://transparencia.comitan.gob.mx/ART85/XXVII/DESARROLLO_URBANO/OF.XXVII1_2021-2024.pdf" TargetMode="External"/><Relationship Id="rId3132" Type="http://schemas.openxmlformats.org/officeDocument/2006/relationships/hyperlink" Target="http://transparencia.comitan.gob.mx/ART85/XXVII/DESARROLLO_URBANO/S004502.pdf" TargetMode="External"/><Relationship Id="rId260" Type="http://schemas.openxmlformats.org/officeDocument/2006/relationships/hyperlink" Target="http://transparencia.comitan.gob.mx/ART85/XXVII/DESARROLLO_URBANO/A002566.pdf" TargetMode="External"/><Relationship Id="rId120" Type="http://schemas.openxmlformats.org/officeDocument/2006/relationships/hyperlink" Target="http://transparencia.comitan.gob.mx/ART85/XXVII/DESARROLLO_URBANO/05990.pdf" TargetMode="External"/><Relationship Id="rId2898" Type="http://schemas.openxmlformats.org/officeDocument/2006/relationships/hyperlink" Target="http://transparencia.comitan.gob.mx/ART85/XXVII/DESARROLLO_URBANO/A002553.pdf" TargetMode="External"/><Relationship Id="rId2758" Type="http://schemas.openxmlformats.org/officeDocument/2006/relationships/hyperlink" Target="http://transparencia.comitan.gob.mx/ART85/XXVII/DESARROLLO_URBANO/L000227.pdf" TargetMode="External"/><Relationship Id="rId2965" Type="http://schemas.openxmlformats.org/officeDocument/2006/relationships/hyperlink" Target="http://transparencia.comitan.gob.mx/ART85/XXVII/DESARROLLO_URBANO/A002576.pdf" TargetMode="External"/><Relationship Id="rId3809" Type="http://schemas.openxmlformats.org/officeDocument/2006/relationships/hyperlink" Target="http://transparencia.comitan.gob.mx/ART85/XXVII/DESARROLLO_URBANO/A003126.pdf" TargetMode="External"/><Relationship Id="rId937" Type="http://schemas.openxmlformats.org/officeDocument/2006/relationships/hyperlink" Target="http://transparencia.comitan.gob.mx/ART85/XXVII/DESARROLLO_URBANO/06176.pdf" TargetMode="External"/><Relationship Id="rId1567" Type="http://schemas.openxmlformats.org/officeDocument/2006/relationships/hyperlink" Target="http://transparencia.comitan.gob.mx/ART85/XXVII/DESARROLLO_URBANO/OF.XXVII1_2021-2024.pdf" TargetMode="External"/><Relationship Id="rId1774" Type="http://schemas.openxmlformats.org/officeDocument/2006/relationships/hyperlink" Target="http://transparencia.comitan.gob.mx/ART85/XXVII/DESARROLLO_URBANO/OF.XXVII1_2021-2024.pdf" TargetMode="External"/><Relationship Id="rId1981" Type="http://schemas.openxmlformats.org/officeDocument/2006/relationships/hyperlink" Target="http://transparencia.comitan.gob.mx/ART85/XXVII/DESARROLLO_URBANO/OF.XXVII1_2021-2024.pdf" TargetMode="External"/><Relationship Id="rId2618" Type="http://schemas.openxmlformats.org/officeDocument/2006/relationships/hyperlink" Target="http://transparencia.comitan.gob.mx/ART85/XXVII/DESARROLLO_URBANO/OF.XXVII1_2021-2024.pdf" TargetMode="External"/><Relationship Id="rId2825" Type="http://schemas.openxmlformats.org/officeDocument/2006/relationships/hyperlink" Target="http://transparencia.comitan.gob.mx/ART85/XXVII/DESARROLLO_URBANO/OF.XXVII1_2021-2024.pdf" TargetMode="External"/><Relationship Id="rId66" Type="http://schemas.openxmlformats.org/officeDocument/2006/relationships/hyperlink" Target="http://transparencia.comitan.gob.mx/ART85/XXVII/DESARROLLO_URBANO/06460.pdf" TargetMode="External"/><Relationship Id="rId1427" Type="http://schemas.openxmlformats.org/officeDocument/2006/relationships/hyperlink" Target="http://transparencia.comitan.gob.mx/ART85/XXVII/DESARROLLO_URBANO/06083.pdf" TargetMode="External"/><Relationship Id="rId1634" Type="http://schemas.openxmlformats.org/officeDocument/2006/relationships/hyperlink" Target="http://transparencia.comitan.gob.mx/ART85/XXVII/DESARROLLO_URBANO/OF.XXVII1_2021-2024.pdf" TargetMode="External"/><Relationship Id="rId1841" Type="http://schemas.openxmlformats.org/officeDocument/2006/relationships/hyperlink" Target="http://transparencia.comitan.gob.mx/ART85/XXVII/DESARROLLO_URBANO/OF.XXVII1_2021-2024.pdf" TargetMode="External"/><Relationship Id="rId3599" Type="http://schemas.openxmlformats.org/officeDocument/2006/relationships/hyperlink" Target="http://transparencia.comitan.gob.mx/ART85/XXVII/DESARROLLO_URBANO/A003134.pdf" TargetMode="External"/><Relationship Id="rId1701" Type="http://schemas.openxmlformats.org/officeDocument/2006/relationships/hyperlink" Target="http://transparencia.comitan.gob.mx/ART85/XXVII/DESARROLLO_URBANO/OF.XXVII1_2021-2024.pdf" TargetMode="External"/><Relationship Id="rId3459" Type="http://schemas.openxmlformats.org/officeDocument/2006/relationships/hyperlink" Target="http://transparencia.comitan.gob.mx/ART85/XXVII/DESARROLLO_URBANO/OF.XXVII1_2021-2024.pdf" TargetMode="External"/><Relationship Id="rId3666" Type="http://schemas.openxmlformats.org/officeDocument/2006/relationships/hyperlink" Target="http://transparencia.comitan.gob.mx/ART85/XXVII/DESARROLLO_URBANO/OF.XXVII1_2021-2024.pdf" TargetMode="External"/><Relationship Id="rId587" Type="http://schemas.openxmlformats.org/officeDocument/2006/relationships/hyperlink" Target="http://transparencia.comitan.gob.mx/ART85/XXVII/DESARROLLO_URBANO/S004205.pdf" TargetMode="External"/><Relationship Id="rId2268" Type="http://schemas.openxmlformats.org/officeDocument/2006/relationships/hyperlink" Target="http://transparencia.comitan.gob.mx/ART85/XXVII/DESARROLLO_URBANO/OF.XXVII1_2021-2024.pdf" TargetMode="External"/><Relationship Id="rId3319" Type="http://schemas.openxmlformats.org/officeDocument/2006/relationships/hyperlink" Target="http://transparencia.comitan.gob.mx/ART85/XXVII/DESARROLLO_URBANO/OF.XXVII1_2021-2024.pdf" TargetMode="External"/><Relationship Id="rId3873" Type="http://schemas.openxmlformats.org/officeDocument/2006/relationships/hyperlink" Target="http://transparencia.comitan.gob.mx/ART85/XXVII/DESARROLLO_URBANO/OF.XXVII1_2021-2024.pdf" TargetMode="External"/><Relationship Id="rId447" Type="http://schemas.openxmlformats.org/officeDocument/2006/relationships/hyperlink" Target="http://transparencia.comitan.gob.mx/ART85/XXVII/DESARROLLO_URBANO/S004149.pdf" TargetMode="External"/><Relationship Id="rId794" Type="http://schemas.openxmlformats.org/officeDocument/2006/relationships/hyperlink" Target="http://transparencia.comitan.gob.mx/ART85/XXVII/DESARROLLO_URBANO/S004698.pdf" TargetMode="External"/><Relationship Id="rId1077" Type="http://schemas.openxmlformats.org/officeDocument/2006/relationships/hyperlink" Target="http://transparencia.comitan.gob.mx/ART85/XXVII/DESARROLLO_URBANO/05966.pdf" TargetMode="External"/><Relationship Id="rId2128" Type="http://schemas.openxmlformats.org/officeDocument/2006/relationships/hyperlink" Target="http://transparencia.comitan.gob.mx/ART85/XXVII/DESARROLLO_URBANO/OF.XXVII1_2021-2024.pdf" TargetMode="External"/><Relationship Id="rId2475" Type="http://schemas.openxmlformats.org/officeDocument/2006/relationships/hyperlink" Target="http://transparencia.comitan.gob.mx/ART85/XXVII/DESARROLLO_URBANO/06229.pdf" TargetMode="External"/><Relationship Id="rId2682" Type="http://schemas.openxmlformats.org/officeDocument/2006/relationships/hyperlink" Target="http://transparencia.comitan.gob.mx/ART85/XXVII/DESARROLLO_URBANO/OF.XXVII1_2021-2024.pdf" TargetMode="External"/><Relationship Id="rId3526" Type="http://schemas.openxmlformats.org/officeDocument/2006/relationships/hyperlink" Target="http://transparencia.comitan.gob.mx/ART85/XXVII/DESARROLLO_URBANO/OFICIO_XXVII_2022.pdf" TargetMode="External"/><Relationship Id="rId3733" Type="http://schemas.openxmlformats.org/officeDocument/2006/relationships/hyperlink" Target="http://transparencia.comitan.gob.mx/ART85/XXVII/DESARROLLO_URBANO/06638.pdf" TargetMode="External"/><Relationship Id="rId3940" Type="http://schemas.openxmlformats.org/officeDocument/2006/relationships/hyperlink" Target="http://transparencia.comitan.gob.mx/ART85/XXVII/DESARROLLO_URBANO/C000731.pdf" TargetMode="External"/><Relationship Id="rId654" Type="http://schemas.openxmlformats.org/officeDocument/2006/relationships/hyperlink" Target="http://transparencia.comitan.gob.mx/ART85/XXVII/DESARROLLO_URBANO/S004251.pdf" TargetMode="External"/><Relationship Id="rId861" Type="http://schemas.openxmlformats.org/officeDocument/2006/relationships/hyperlink" Target="http://transparencia.comitan.gob.mx/ART85/XXVII/DESARROLLO_URBANO/C000945.pdf" TargetMode="External"/><Relationship Id="rId1284" Type="http://schemas.openxmlformats.org/officeDocument/2006/relationships/hyperlink" Target="http://transparencia.comitan.gob.mx/ART85/XXVII/DESARROLLO_URBANO/06336.pdf" TargetMode="External"/><Relationship Id="rId1491" Type="http://schemas.openxmlformats.org/officeDocument/2006/relationships/hyperlink" Target="http://transparencia.comitan.gob.mx/ART85/XXVII/DESARROLLO_URBANO/06490.pdf" TargetMode="External"/><Relationship Id="rId2335" Type="http://schemas.openxmlformats.org/officeDocument/2006/relationships/hyperlink" Target="http://transparencia.comitan.gob.mx/ART85/XXVII/DESARROLLO_URBANO/PA000185.pdf" TargetMode="External"/><Relationship Id="rId2542" Type="http://schemas.openxmlformats.org/officeDocument/2006/relationships/hyperlink" Target="http://transparencia.comitan.gob.mx/ART85/XXVII/DESARROLLO_URBANO/OFICIO_XXVII_2022.pdf" TargetMode="External"/><Relationship Id="rId3800" Type="http://schemas.openxmlformats.org/officeDocument/2006/relationships/hyperlink" Target="http://transparencia.comitan.gob.mx/ART85/XXVII/DESARROLLO_URBANO/OFICIO_XXVII_2022.pdf" TargetMode="External"/><Relationship Id="rId307" Type="http://schemas.openxmlformats.org/officeDocument/2006/relationships/hyperlink" Target="http://transparencia.comitan.gob.mx/ART85/XXVII/DESARROLLO_URBANO/A002551.pdf" TargetMode="External"/><Relationship Id="rId514" Type="http://schemas.openxmlformats.org/officeDocument/2006/relationships/hyperlink" Target="http://transparencia.comitan.gob.mx/ART85/XXVII/DESARROLLO_URBANO/S004354.pdf" TargetMode="External"/><Relationship Id="rId721" Type="http://schemas.openxmlformats.org/officeDocument/2006/relationships/hyperlink" Target="http://transparencia.comitan.gob.mx/ART85/XXVII/DESARROLLO_URBANO/S004682.pdf" TargetMode="External"/><Relationship Id="rId1144" Type="http://schemas.openxmlformats.org/officeDocument/2006/relationships/hyperlink" Target="http://transparencia.comitan.gob.mx/ART85/XXVII/DESARROLLO_URBANO/06050.pdf" TargetMode="External"/><Relationship Id="rId1351" Type="http://schemas.openxmlformats.org/officeDocument/2006/relationships/hyperlink" Target="http://transparencia.comitan.gob.mx/ART85/XXVII/DESARROLLO_URBANO/06287.pdf" TargetMode="External"/><Relationship Id="rId2402" Type="http://schemas.openxmlformats.org/officeDocument/2006/relationships/hyperlink" Target="http://transparencia.comitan.gob.mx/ART85/XXVII/DESARROLLO_URBANO/US06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88"/>
  <sheetViews>
    <sheetView tabSelected="1" topLeftCell="Z1187" workbookViewId="0">
      <selection activeCell="AB1188" sqref="AB11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1.5" x14ac:dyDescent="0.25">
      <c r="A8" s="3">
        <v>2024</v>
      </c>
      <c r="B8" s="4">
        <v>45383</v>
      </c>
      <c r="C8" s="4">
        <v>45473</v>
      </c>
      <c r="D8" s="3" t="s">
        <v>75</v>
      </c>
      <c r="E8" s="5" t="s">
        <v>97</v>
      </c>
      <c r="F8" s="6" t="s">
        <v>98</v>
      </c>
      <c r="G8" s="7" t="s">
        <v>99</v>
      </c>
      <c r="H8" s="7" t="s">
        <v>100</v>
      </c>
      <c r="I8" s="8" t="s">
        <v>84</v>
      </c>
      <c r="J8" s="9" t="s">
        <v>101</v>
      </c>
      <c r="K8" s="9" t="s">
        <v>102</v>
      </c>
      <c r="L8" s="9" t="s">
        <v>103</v>
      </c>
      <c r="M8" s="3" t="s">
        <v>86</v>
      </c>
      <c r="N8" s="3" t="s">
        <v>104</v>
      </c>
      <c r="O8" s="6">
        <v>1</v>
      </c>
      <c r="P8" s="10">
        <v>44651</v>
      </c>
      <c r="Q8" s="4">
        <f t="shared" ref="Q8:Q66" si="0">P8</f>
        <v>44651</v>
      </c>
      <c r="R8" s="3" t="s">
        <v>104</v>
      </c>
      <c r="S8" s="11" t="s">
        <v>105</v>
      </c>
      <c r="T8" s="12">
        <v>100</v>
      </c>
      <c r="U8" s="13">
        <f t="shared" ref="U8:U66" si="1">T8</f>
        <v>100</v>
      </c>
      <c r="V8" s="11" t="s">
        <v>106</v>
      </c>
      <c r="W8" s="11" t="s">
        <v>107</v>
      </c>
      <c r="X8" s="11" t="s">
        <v>108</v>
      </c>
      <c r="Y8" s="3" t="s">
        <v>89</v>
      </c>
      <c r="Z8" s="11" t="s">
        <v>108</v>
      </c>
      <c r="AA8" s="3" t="s">
        <v>109</v>
      </c>
      <c r="AB8" s="4">
        <v>45478</v>
      </c>
      <c r="AC8" s="3" t="s">
        <v>104</v>
      </c>
    </row>
    <row r="9" spans="1:29" ht="31.5" x14ac:dyDescent="0.25">
      <c r="A9" s="3">
        <v>2024</v>
      </c>
      <c r="B9" s="4">
        <v>45383</v>
      </c>
      <c r="C9" s="4">
        <v>45473</v>
      </c>
      <c r="D9" s="3" t="s">
        <v>75</v>
      </c>
      <c r="E9" s="5" t="s">
        <v>110</v>
      </c>
      <c r="F9" s="6" t="s">
        <v>98</v>
      </c>
      <c r="G9" s="7" t="s">
        <v>99</v>
      </c>
      <c r="H9" s="7" t="s">
        <v>100</v>
      </c>
      <c r="I9" s="8" t="s">
        <v>84</v>
      </c>
      <c r="J9" s="9" t="s">
        <v>111</v>
      </c>
      <c r="K9" s="9" t="s">
        <v>112</v>
      </c>
      <c r="L9" s="9" t="s">
        <v>113</v>
      </c>
      <c r="M9" s="3" t="s">
        <v>87</v>
      </c>
      <c r="N9" s="3" t="s">
        <v>104</v>
      </c>
      <c r="O9" s="6">
        <v>1</v>
      </c>
      <c r="P9" s="10">
        <v>45096</v>
      </c>
      <c r="Q9" s="4">
        <f t="shared" si="0"/>
        <v>45096</v>
      </c>
      <c r="R9" s="3" t="s">
        <v>104</v>
      </c>
      <c r="S9" s="11" t="s">
        <v>114</v>
      </c>
      <c r="T9" s="12">
        <v>120</v>
      </c>
      <c r="U9" s="13">
        <f t="shared" si="1"/>
        <v>120</v>
      </c>
      <c r="V9" s="11" t="s">
        <v>115</v>
      </c>
      <c r="W9" s="11" t="s">
        <v>107</v>
      </c>
      <c r="X9" s="11" t="s">
        <v>108</v>
      </c>
      <c r="Y9" s="3" t="s">
        <v>89</v>
      </c>
      <c r="Z9" s="11" t="s">
        <v>108</v>
      </c>
      <c r="AA9" s="3" t="s">
        <v>109</v>
      </c>
      <c r="AB9" s="4">
        <v>45478</v>
      </c>
      <c r="AC9" s="3" t="s">
        <v>104</v>
      </c>
    </row>
    <row r="10" spans="1:29" ht="31.5" x14ac:dyDescent="0.25">
      <c r="A10" s="3">
        <v>2024</v>
      </c>
      <c r="B10" s="4">
        <v>45383</v>
      </c>
      <c r="C10" s="4">
        <v>45473</v>
      </c>
      <c r="D10" s="3" t="s">
        <v>75</v>
      </c>
      <c r="E10" s="5" t="s">
        <v>116</v>
      </c>
      <c r="F10" s="6" t="s">
        <v>98</v>
      </c>
      <c r="G10" s="7" t="s">
        <v>99</v>
      </c>
      <c r="H10" s="7" t="s">
        <v>100</v>
      </c>
      <c r="I10" s="8" t="s">
        <v>84</v>
      </c>
      <c r="J10" s="9" t="s">
        <v>117</v>
      </c>
      <c r="K10" s="9" t="s">
        <v>104</v>
      </c>
      <c r="L10" s="9" t="s">
        <v>104</v>
      </c>
      <c r="M10" s="3" t="s">
        <v>86</v>
      </c>
      <c r="N10" s="3" t="s">
        <v>104</v>
      </c>
      <c r="O10" s="6">
        <v>1</v>
      </c>
      <c r="P10" s="10">
        <v>45126</v>
      </c>
      <c r="Q10" s="4">
        <f t="shared" si="0"/>
        <v>45126</v>
      </c>
      <c r="R10" s="3" t="s">
        <v>104</v>
      </c>
      <c r="S10" s="11" t="s">
        <v>118</v>
      </c>
      <c r="T10" s="12">
        <f>150+90</f>
        <v>240</v>
      </c>
      <c r="U10" s="13">
        <f t="shared" si="1"/>
        <v>240</v>
      </c>
      <c r="V10" s="11" t="s">
        <v>119</v>
      </c>
      <c r="W10" s="11" t="s">
        <v>107</v>
      </c>
      <c r="X10" s="11" t="s">
        <v>108</v>
      </c>
      <c r="Y10" s="3" t="s">
        <v>89</v>
      </c>
      <c r="Z10" s="11" t="s">
        <v>108</v>
      </c>
      <c r="AA10" s="3" t="s">
        <v>109</v>
      </c>
      <c r="AB10" s="4">
        <v>45478</v>
      </c>
      <c r="AC10" s="3" t="s">
        <v>104</v>
      </c>
    </row>
    <row r="11" spans="1:29" ht="31.5" x14ac:dyDescent="0.25">
      <c r="A11" s="3">
        <v>2024</v>
      </c>
      <c r="B11" s="4">
        <v>45383</v>
      </c>
      <c r="C11" s="4">
        <v>45473</v>
      </c>
      <c r="D11" s="3" t="s">
        <v>75</v>
      </c>
      <c r="E11" s="5" t="s">
        <v>120</v>
      </c>
      <c r="F11" s="6" t="s">
        <v>98</v>
      </c>
      <c r="G11" s="7" t="s">
        <v>99</v>
      </c>
      <c r="H11" s="7" t="s">
        <v>100</v>
      </c>
      <c r="I11" s="8" t="s">
        <v>84</v>
      </c>
      <c r="J11" s="9" t="s">
        <v>121</v>
      </c>
      <c r="K11" s="9" t="s">
        <v>122</v>
      </c>
      <c r="L11" s="9" t="s">
        <v>123</v>
      </c>
      <c r="M11" s="3" t="s">
        <v>86</v>
      </c>
      <c r="N11" s="3" t="s">
        <v>104</v>
      </c>
      <c r="O11" s="6">
        <v>1</v>
      </c>
      <c r="P11" s="10">
        <v>45167</v>
      </c>
      <c r="Q11" s="4">
        <f>P11</f>
        <v>45167</v>
      </c>
      <c r="R11" s="3" t="s">
        <v>104</v>
      </c>
      <c r="S11" s="11" t="s">
        <v>124</v>
      </c>
      <c r="T11" s="12">
        <v>100</v>
      </c>
      <c r="U11" s="13">
        <f>T11</f>
        <v>100</v>
      </c>
      <c r="V11" s="11" t="s">
        <v>125</v>
      </c>
      <c r="W11" s="11" t="s">
        <v>107</v>
      </c>
      <c r="X11" s="11" t="s">
        <v>108</v>
      </c>
      <c r="Y11" s="3" t="s">
        <v>89</v>
      </c>
      <c r="Z11" s="11" t="s">
        <v>108</v>
      </c>
      <c r="AA11" s="3" t="s">
        <v>109</v>
      </c>
      <c r="AB11" s="4">
        <v>45478</v>
      </c>
      <c r="AC11" s="3" t="s">
        <v>104</v>
      </c>
    </row>
    <row r="12" spans="1:29" ht="31.5" x14ac:dyDescent="0.25">
      <c r="A12" s="3">
        <v>2024</v>
      </c>
      <c r="B12" s="4">
        <v>45383</v>
      </c>
      <c r="C12" s="4">
        <v>45473</v>
      </c>
      <c r="D12" s="3" t="s">
        <v>75</v>
      </c>
      <c r="E12" s="5" t="s">
        <v>126</v>
      </c>
      <c r="F12" s="6" t="s">
        <v>98</v>
      </c>
      <c r="G12" s="7" t="s">
        <v>99</v>
      </c>
      <c r="H12" s="7" t="s">
        <v>100</v>
      </c>
      <c r="I12" s="8" t="s">
        <v>84</v>
      </c>
      <c r="J12" s="9" t="s">
        <v>127</v>
      </c>
      <c r="K12" s="9" t="s">
        <v>123</v>
      </c>
      <c r="L12" s="9" t="s">
        <v>128</v>
      </c>
      <c r="M12" s="3" t="s">
        <v>86</v>
      </c>
      <c r="N12" s="3" t="s">
        <v>104</v>
      </c>
      <c r="O12" s="6">
        <v>1</v>
      </c>
      <c r="P12" s="10">
        <v>45226</v>
      </c>
      <c r="Q12" s="4">
        <f t="shared" ref="Q12" si="2">P12</f>
        <v>45226</v>
      </c>
      <c r="R12" s="3" t="s">
        <v>104</v>
      </c>
      <c r="S12" s="14" t="s">
        <v>129</v>
      </c>
      <c r="T12" s="12">
        <f>100</f>
        <v>100</v>
      </c>
      <c r="U12" s="13">
        <f t="shared" ref="U12" si="3">T12</f>
        <v>100</v>
      </c>
      <c r="V12" s="14" t="s">
        <v>130</v>
      </c>
      <c r="W12" s="11" t="s">
        <v>107</v>
      </c>
      <c r="X12" s="11" t="s">
        <v>108</v>
      </c>
      <c r="Y12" s="3" t="s">
        <v>89</v>
      </c>
      <c r="Z12" s="11" t="s">
        <v>108</v>
      </c>
      <c r="AA12" s="3" t="s">
        <v>109</v>
      </c>
      <c r="AB12" s="4">
        <v>45478</v>
      </c>
      <c r="AC12" s="3" t="s">
        <v>104</v>
      </c>
    </row>
    <row r="13" spans="1:29" ht="31.5" x14ac:dyDescent="0.25">
      <c r="A13" s="3">
        <v>2024</v>
      </c>
      <c r="B13" s="4">
        <v>45383</v>
      </c>
      <c r="C13" s="4">
        <v>45473</v>
      </c>
      <c r="D13" s="3" t="s">
        <v>75</v>
      </c>
      <c r="E13" s="5" t="s">
        <v>131</v>
      </c>
      <c r="F13" s="6" t="s">
        <v>98</v>
      </c>
      <c r="G13" s="7" t="s">
        <v>99</v>
      </c>
      <c r="H13" s="7" t="s">
        <v>100</v>
      </c>
      <c r="I13" s="8" t="s">
        <v>84</v>
      </c>
      <c r="J13" s="9" t="s">
        <v>111</v>
      </c>
      <c r="K13" s="9" t="s">
        <v>112</v>
      </c>
      <c r="L13" s="9" t="s">
        <v>113</v>
      </c>
      <c r="M13" s="3" t="s">
        <v>87</v>
      </c>
      <c r="N13" s="3" t="s">
        <v>104</v>
      </c>
      <c r="O13" s="6">
        <v>1</v>
      </c>
      <c r="P13" s="10">
        <v>45261</v>
      </c>
      <c r="Q13" s="4">
        <f t="shared" si="0"/>
        <v>45261</v>
      </c>
      <c r="R13" s="3" t="s">
        <v>104</v>
      </c>
      <c r="S13" s="11" t="s">
        <v>132</v>
      </c>
      <c r="T13" s="12">
        <f>100+100</f>
        <v>200</v>
      </c>
      <c r="U13" s="13">
        <f t="shared" si="1"/>
        <v>200</v>
      </c>
      <c r="V13" s="11" t="s">
        <v>133</v>
      </c>
      <c r="W13" s="11" t="s">
        <v>107</v>
      </c>
      <c r="X13" s="11" t="s">
        <v>108</v>
      </c>
      <c r="Y13" s="3" t="s">
        <v>89</v>
      </c>
      <c r="Z13" s="11" t="s">
        <v>108</v>
      </c>
      <c r="AA13" s="3" t="s">
        <v>109</v>
      </c>
      <c r="AB13" s="4">
        <v>45478</v>
      </c>
      <c r="AC13" s="3" t="s">
        <v>104</v>
      </c>
    </row>
    <row r="14" spans="1:29" ht="31.5" x14ac:dyDescent="0.25">
      <c r="A14" s="3">
        <v>2024</v>
      </c>
      <c r="B14" s="4">
        <v>45383</v>
      </c>
      <c r="C14" s="4">
        <v>45473</v>
      </c>
      <c r="D14" s="3" t="s">
        <v>75</v>
      </c>
      <c r="E14" s="5" t="s">
        <v>134</v>
      </c>
      <c r="F14" s="6" t="s">
        <v>98</v>
      </c>
      <c r="G14" s="7" t="s">
        <v>99</v>
      </c>
      <c r="H14" s="7" t="s">
        <v>100</v>
      </c>
      <c r="I14" s="8" t="s">
        <v>84</v>
      </c>
      <c r="J14" s="9" t="s">
        <v>111</v>
      </c>
      <c r="K14" s="9" t="s">
        <v>112</v>
      </c>
      <c r="L14" s="9" t="s">
        <v>113</v>
      </c>
      <c r="M14" s="3" t="s">
        <v>87</v>
      </c>
      <c r="N14" s="3" t="s">
        <v>104</v>
      </c>
      <c r="O14" s="6">
        <v>1</v>
      </c>
      <c r="P14" s="10">
        <v>45261</v>
      </c>
      <c r="Q14" s="4">
        <f>P14</f>
        <v>45261</v>
      </c>
      <c r="R14" s="3" t="s">
        <v>104</v>
      </c>
      <c r="S14" s="11" t="s">
        <v>135</v>
      </c>
      <c r="T14" s="12">
        <f>100+100</f>
        <v>200</v>
      </c>
      <c r="U14" s="13">
        <f>T14</f>
        <v>200</v>
      </c>
      <c r="V14" s="11" t="s">
        <v>133</v>
      </c>
      <c r="W14" s="11" t="s">
        <v>107</v>
      </c>
      <c r="X14" s="11" t="s">
        <v>108</v>
      </c>
      <c r="Y14" s="3" t="s">
        <v>89</v>
      </c>
      <c r="Z14" s="11" t="s">
        <v>108</v>
      </c>
      <c r="AA14" s="3" t="s">
        <v>109</v>
      </c>
      <c r="AB14" s="4">
        <v>45478</v>
      </c>
      <c r="AC14" s="3" t="s">
        <v>104</v>
      </c>
    </row>
    <row r="15" spans="1:29" ht="31.5" x14ac:dyDescent="0.25">
      <c r="A15" s="3">
        <v>2024</v>
      </c>
      <c r="B15" s="4">
        <v>45383</v>
      </c>
      <c r="C15" s="4">
        <v>45473</v>
      </c>
      <c r="D15" s="3" t="s">
        <v>75</v>
      </c>
      <c r="E15" s="5" t="s">
        <v>136</v>
      </c>
      <c r="F15" s="6" t="s">
        <v>98</v>
      </c>
      <c r="G15" s="7" t="s">
        <v>99</v>
      </c>
      <c r="H15" s="7" t="s">
        <v>100</v>
      </c>
      <c r="I15" s="8" t="s">
        <v>84</v>
      </c>
      <c r="J15" s="9" t="s">
        <v>111</v>
      </c>
      <c r="K15" s="9" t="s">
        <v>112</v>
      </c>
      <c r="L15" s="9" t="s">
        <v>113</v>
      </c>
      <c r="M15" s="3" t="s">
        <v>87</v>
      </c>
      <c r="N15" s="3" t="s">
        <v>104</v>
      </c>
      <c r="O15" s="6">
        <v>1</v>
      </c>
      <c r="P15" s="10">
        <v>45265</v>
      </c>
      <c r="Q15" s="4">
        <f t="shared" si="0"/>
        <v>45265</v>
      </c>
      <c r="R15" s="3" t="s">
        <v>104</v>
      </c>
      <c r="S15" s="11" t="s">
        <v>137</v>
      </c>
      <c r="T15" s="12">
        <f>100+100</f>
        <v>200</v>
      </c>
      <c r="U15" s="13">
        <f t="shared" si="1"/>
        <v>200</v>
      </c>
      <c r="V15" s="11" t="s">
        <v>138</v>
      </c>
      <c r="W15" s="11" t="s">
        <v>107</v>
      </c>
      <c r="X15" s="11" t="s">
        <v>108</v>
      </c>
      <c r="Y15" s="3" t="s">
        <v>89</v>
      </c>
      <c r="Z15" s="11" t="s">
        <v>108</v>
      </c>
      <c r="AA15" s="3" t="s">
        <v>109</v>
      </c>
      <c r="AB15" s="4">
        <v>45478</v>
      </c>
      <c r="AC15" s="3" t="s">
        <v>104</v>
      </c>
    </row>
    <row r="16" spans="1:29" ht="31.5" x14ac:dyDescent="0.25">
      <c r="A16" s="3">
        <v>2024</v>
      </c>
      <c r="B16" s="4">
        <v>45383</v>
      </c>
      <c r="C16" s="4">
        <v>45473</v>
      </c>
      <c r="D16" s="3" t="s">
        <v>75</v>
      </c>
      <c r="E16" s="5" t="s">
        <v>139</v>
      </c>
      <c r="F16" s="6" t="s">
        <v>98</v>
      </c>
      <c r="G16" s="7" t="s">
        <v>99</v>
      </c>
      <c r="H16" s="7" t="s">
        <v>100</v>
      </c>
      <c r="I16" s="8" t="s">
        <v>84</v>
      </c>
      <c r="J16" s="9" t="s">
        <v>111</v>
      </c>
      <c r="K16" s="9" t="s">
        <v>112</v>
      </c>
      <c r="L16" s="9" t="s">
        <v>113</v>
      </c>
      <c r="M16" s="3" t="s">
        <v>87</v>
      </c>
      <c r="N16" s="3" t="s">
        <v>104</v>
      </c>
      <c r="O16" s="6">
        <v>1</v>
      </c>
      <c r="P16" s="10">
        <v>45265</v>
      </c>
      <c r="Q16" s="4">
        <f t="shared" si="0"/>
        <v>45265</v>
      </c>
      <c r="R16" s="3" t="s">
        <v>104</v>
      </c>
      <c r="S16" s="11" t="s">
        <v>140</v>
      </c>
      <c r="T16" s="12">
        <v>120</v>
      </c>
      <c r="U16" s="13">
        <f t="shared" si="1"/>
        <v>120</v>
      </c>
      <c r="V16" s="11" t="s">
        <v>115</v>
      </c>
      <c r="W16" s="11" t="s">
        <v>107</v>
      </c>
      <c r="X16" s="11" t="s">
        <v>108</v>
      </c>
      <c r="Y16" s="3" t="s">
        <v>89</v>
      </c>
      <c r="Z16" s="11" t="s">
        <v>108</v>
      </c>
      <c r="AA16" s="3" t="s">
        <v>109</v>
      </c>
      <c r="AB16" s="4">
        <v>45478</v>
      </c>
      <c r="AC16" s="3" t="s">
        <v>104</v>
      </c>
    </row>
    <row r="17" spans="1:29" ht="31.5" x14ac:dyDescent="0.25">
      <c r="A17" s="3">
        <v>2024</v>
      </c>
      <c r="B17" s="4">
        <v>45383</v>
      </c>
      <c r="C17" s="4">
        <v>45473</v>
      </c>
      <c r="D17" s="3" t="s">
        <v>75</v>
      </c>
      <c r="E17" s="5" t="s">
        <v>141</v>
      </c>
      <c r="F17" s="6" t="s">
        <v>98</v>
      </c>
      <c r="G17" s="7" t="s">
        <v>99</v>
      </c>
      <c r="H17" s="7" t="s">
        <v>100</v>
      </c>
      <c r="I17" s="8" t="s">
        <v>84</v>
      </c>
      <c r="J17" s="9" t="s">
        <v>111</v>
      </c>
      <c r="K17" s="9" t="s">
        <v>112</v>
      </c>
      <c r="L17" s="9" t="s">
        <v>113</v>
      </c>
      <c r="M17" s="3" t="s">
        <v>87</v>
      </c>
      <c r="N17" s="3" t="s">
        <v>104</v>
      </c>
      <c r="O17" s="6">
        <v>1</v>
      </c>
      <c r="P17" s="10">
        <v>45295</v>
      </c>
      <c r="Q17" s="4">
        <f t="shared" si="0"/>
        <v>45295</v>
      </c>
      <c r="R17" s="3" t="s">
        <v>104</v>
      </c>
      <c r="S17" s="11" t="s">
        <v>142</v>
      </c>
      <c r="T17" s="12">
        <v>100</v>
      </c>
      <c r="U17" s="13">
        <f t="shared" si="1"/>
        <v>100</v>
      </c>
      <c r="V17" s="11" t="s">
        <v>143</v>
      </c>
      <c r="W17" s="11" t="s">
        <v>107</v>
      </c>
      <c r="X17" s="11" t="s">
        <v>108</v>
      </c>
      <c r="Y17" s="3" t="s">
        <v>89</v>
      </c>
      <c r="Z17" s="11" t="s">
        <v>108</v>
      </c>
      <c r="AA17" s="3" t="s">
        <v>109</v>
      </c>
      <c r="AB17" s="4">
        <v>45478</v>
      </c>
      <c r="AC17" s="3" t="s">
        <v>104</v>
      </c>
    </row>
    <row r="18" spans="1:29" ht="31.5" x14ac:dyDescent="0.25">
      <c r="A18" s="3">
        <v>2024</v>
      </c>
      <c r="B18" s="4">
        <v>45383</v>
      </c>
      <c r="C18" s="4">
        <v>45473</v>
      </c>
      <c r="D18" s="3" t="s">
        <v>75</v>
      </c>
      <c r="E18" s="5" t="s">
        <v>144</v>
      </c>
      <c r="F18" s="6" t="s">
        <v>98</v>
      </c>
      <c r="G18" s="7" t="s">
        <v>99</v>
      </c>
      <c r="H18" s="7" t="s">
        <v>100</v>
      </c>
      <c r="I18" s="8" t="s">
        <v>84</v>
      </c>
      <c r="J18" s="9" t="s">
        <v>145</v>
      </c>
      <c r="K18" s="9" t="s">
        <v>146</v>
      </c>
      <c r="L18" s="9" t="s">
        <v>147</v>
      </c>
      <c r="M18" s="3" t="s">
        <v>86</v>
      </c>
      <c r="N18" s="3" t="s">
        <v>104</v>
      </c>
      <c r="O18" s="6">
        <v>1</v>
      </c>
      <c r="P18" s="10">
        <v>45316</v>
      </c>
      <c r="Q18" s="4">
        <f t="shared" si="0"/>
        <v>45316</v>
      </c>
      <c r="R18" s="3" t="s">
        <v>104</v>
      </c>
      <c r="S18" s="11" t="s">
        <v>148</v>
      </c>
      <c r="T18" s="12">
        <f>100+580</f>
        <v>680</v>
      </c>
      <c r="U18" s="13">
        <f t="shared" si="1"/>
        <v>680</v>
      </c>
      <c r="V18" s="11" t="s">
        <v>149</v>
      </c>
      <c r="W18" s="11" t="s">
        <v>107</v>
      </c>
      <c r="X18" s="11" t="s">
        <v>108</v>
      </c>
      <c r="Y18" s="3" t="s">
        <v>89</v>
      </c>
      <c r="Z18" s="11" t="s">
        <v>108</v>
      </c>
      <c r="AA18" s="3" t="s">
        <v>109</v>
      </c>
      <c r="AB18" s="4">
        <v>45478</v>
      </c>
      <c r="AC18" s="3" t="s">
        <v>104</v>
      </c>
    </row>
    <row r="19" spans="1:29" ht="31.5" x14ac:dyDescent="0.25">
      <c r="A19" s="3">
        <v>2024</v>
      </c>
      <c r="B19" s="4">
        <v>45383</v>
      </c>
      <c r="C19" s="4">
        <v>45473</v>
      </c>
      <c r="D19" s="3" t="s">
        <v>75</v>
      </c>
      <c r="E19" s="5" t="s">
        <v>150</v>
      </c>
      <c r="F19" s="6" t="s">
        <v>98</v>
      </c>
      <c r="G19" s="7" t="s">
        <v>99</v>
      </c>
      <c r="H19" s="7" t="s">
        <v>100</v>
      </c>
      <c r="I19" s="8" t="s">
        <v>84</v>
      </c>
      <c r="J19" s="9" t="s">
        <v>151</v>
      </c>
      <c r="K19" s="9" t="s">
        <v>103</v>
      </c>
      <c r="L19" s="9" t="s">
        <v>152</v>
      </c>
      <c r="M19" s="3" t="s">
        <v>86</v>
      </c>
      <c r="N19" s="3" t="s">
        <v>104</v>
      </c>
      <c r="O19" s="6">
        <v>1</v>
      </c>
      <c r="P19" s="10">
        <v>45370</v>
      </c>
      <c r="Q19" s="4">
        <f t="shared" si="0"/>
        <v>45370</v>
      </c>
      <c r="R19" s="3" t="s">
        <v>104</v>
      </c>
      <c r="S19" s="11" t="s">
        <v>153</v>
      </c>
      <c r="T19" s="12">
        <f>100+371</f>
        <v>471</v>
      </c>
      <c r="U19" s="13">
        <f t="shared" si="1"/>
        <v>471</v>
      </c>
      <c r="V19" s="11" t="s">
        <v>154</v>
      </c>
      <c r="W19" s="11" t="s">
        <v>107</v>
      </c>
      <c r="X19" s="11" t="s">
        <v>108</v>
      </c>
      <c r="Y19" s="3" t="s">
        <v>89</v>
      </c>
      <c r="Z19" s="11" t="s">
        <v>108</v>
      </c>
      <c r="AA19" s="3" t="s">
        <v>109</v>
      </c>
      <c r="AB19" s="4">
        <v>45478</v>
      </c>
      <c r="AC19" s="3" t="s">
        <v>104</v>
      </c>
    </row>
    <row r="20" spans="1:29" ht="31.5" x14ac:dyDescent="0.25">
      <c r="A20" s="3">
        <v>2024</v>
      </c>
      <c r="B20" s="4">
        <v>45383</v>
      </c>
      <c r="C20" s="4">
        <v>45473</v>
      </c>
      <c r="D20" s="3" t="s">
        <v>75</v>
      </c>
      <c r="E20" s="5" t="s">
        <v>155</v>
      </c>
      <c r="F20" s="6" t="s">
        <v>98</v>
      </c>
      <c r="G20" s="7" t="s">
        <v>99</v>
      </c>
      <c r="H20" s="7" t="s">
        <v>100</v>
      </c>
      <c r="I20" s="8" t="s">
        <v>84</v>
      </c>
      <c r="J20" s="9" t="s">
        <v>156</v>
      </c>
      <c r="K20" s="9" t="s">
        <v>157</v>
      </c>
      <c r="L20" s="9" t="s">
        <v>158</v>
      </c>
      <c r="M20" s="3" t="s">
        <v>87</v>
      </c>
      <c r="N20" s="3" t="s">
        <v>104</v>
      </c>
      <c r="O20" s="6">
        <v>1</v>
      </c>
      <c r="P20" s="10">
        <v>45296</v>
      </c>
      <c r="Q20" s="4">
        <f t="shared" si="0"/>
        <v>45296</v>
      </c>
      <c r="R20" s="3" t="s">
        <v>104</v>
      </c>
      <c r="S20" s="11" t="s">
        <v>159</v>
      </c>
      <c r="T20" s="12">
        <f>100+117.7</f>
        <v>217.7</v>
      </c>
      <c r="U20" s="13">
        <f t="shared" si="1"/>
        <v>217.7</v>
      </c>
      <c r="V20" s="11" t="s">
        <v>160</v>
      </c>
      <c r="W20" s="11" t="s">
        <v>107</v>
      </c>
      <c r="X20" s="11" t="s">
        <v>108</v>
      </c>
      <c r="Y20" s="3" t="s">
        <v>89</v>
      </c>
      <c r="Z20" s="11" t="s">
        <v>108</v>
      </c>
      <c r="AA20" s="3" t="s">
        <v>109</v>
      </c>
      <c r="AB20" s="4">
        <v>45478</v>
      </c>
      <c r="AC20" s="3" t="s">
        <v>104</v>
      </c>
    </row>
    <row r="21" spans="1:29" ht="31.5" x14ac:dyDescent="0.25">
      <c r="A21" s="3">
        <v>2024</v>
      </c>
      <c r="B21" s="4">
        <v>45383</v>
      </c>
      <c r="C21" s="4">
        <v>45473</v>
      </c>
      <c r="D21" s="3" t="s">
        <v>75</v>
      </c>
      <c r="E21" s="5" t="s">
        <v>161</v>
      </c>
      <c r="F21" s="6" t="s">
        <v>98</v>
      </c>
      <c r="G21" s="7" t="s">
        <v>99</v>
      </c>
      <c r="H21" s="7" t="s">
        <v>100</v>
      </c>
      <c r="I21" s="8" t="s">
        <v>84</v>
      </c>
      <c r="J21" s="9" t="s">
        <v>162</v>
      </c>
      <c r="K21" s="9" t="s">
        <v>163</v>
      </c>
      <c r="L21" s="9" t="s">
        <v>164</v>
      </c>
      <c r="M21" s="3" t="s">
        <v>87</v>
      </c>
      <c r="N21" s="3" t="s">
        <v>104</v>
      </c>
      <c r="O21" s="6">
        <v>1</v>
      </c>
      <c r="P21" s="10">
        <v>45336</v>
      </c>
      <c r="Q21" s="4">
        <f>P21</f>
        <v>45336</v>
      </c>
      <c r="R21" s="3" t="s">
        <v>104</v>
      </c>
      <c r="S21" s="11" t="s">
        <v>165</v>
      </c>
      <c r="T21" s="12">
        <f>100+24</f>
        <v>124</v>
      </c>
      <c r="U21" s="13">
        <f>T21</f>
        <v>124</v>
      </c>
      <c r="V21" s="11" t="s">
        <v>166</v>
      </c>
      <c r="W21" s="11" t="s">
        <v>107</v>
      </c>
      <c r="X21" s="11" t="s">
        <v>108</v>
      </c>
      <c r="Y21" s="3" t="s">
        <v>89</v>
      </c>
      <c r="Z21" s="11" t="s">
        <v>108</v>
      </c>
      <c r="AA21" s="3" t="s">
        <v>109</v>
      </c>
      <c r="AB21" s="4">
        <v>45478</v>
      </c>
      <c r="AC21" s="3" t="s">
        <v>104</v>
      </c>
    </row>
    <row r="22" spans="1:29" ht="31.5" x14ac:dyDescent="0.25">
      <c r="A22" s="3">
        <v>2024</v>
      </c>
      <c r="B22" s="4">
        <v>45383</v>
      </c>
      <c r="C22" s="4">
        <v>45473</v>
      </c>
      <c r="D22" s="3" t="s">
        <v>75</v>
      </c>
      <c r="E22" s="5" t="s">
        <v>167</v>
      </c>
      <c r="F22" s="6" t="s">
        <v>98</v>
      </c>
      <c r="G22" s="7" t="s">
        <v>99</v>
      </c>
      <c r="H22" s="7" t="s">
        <v>100</v>
      </c>
      <c r="I22" s="8" t="s">
        <v>84</v>
      </c>
      <c r="J22" s="9" t="s">
        <v>168</v>
      </c>
      <c r="K22" s="9" t="s">
        <v>169</v>
      </c>
      <c r="L22" s="9" t="s">
        <v>170</v>
      </c>
      <c r="M22" s="3" t="s">
        <v>86</v>
      </c>
      <c r="N22" s="3" t="s">
        <v>104</v>
      </c>
      <c r="O22" s="6">
        <v>1</v>
      </c>
      <c r="P22" s="10">
        <v>45351</v>
      </c>
      <c r="Q22" s="4">
        <f t="shared" si="0"/>
        <v>45351</v>
      </c>
      <c r="R22" s="3" t="s">
        <v>104</v>
      </c>
      <c r="S22" s="11" t="s">
        <v>171</v>
      </c>
      <c r="T22" s="12">
        <v>150</v>
      </c>
      <c r="U22" s="13">
        <f t="shared" si="1"/>
        <v>150</v>
      </c>
      <c r="V22" s="11" t="s">
        <v>172</v>
      </c>
      <c r="W22" s="11" t="s">
        <v>107</v>
      </c>
      <c r="X22" s="11" t="s">
        <v>108</v>
      </c>
      <c r="Y22" s="3" t="s">
        <v>89</v>
      </c>
      <c r="Z22" s="11" t="s">
        <v>108</v>
      </c>
      <c r="AA22" s="3" t="s">
        <v>109</v>
      </c>
      <c r="AB22" s="4">
        <v>45478</v>
      </c>
      <c r="AC22" s="3" t="s">
        <v>104</v>
      </c>
    </row>
    <row r="23" spans="1:29" ht="31.5" x14ac:dyDescent="0.25">
      <c r="A23" s="3">
        <v>2024</v>
      </c>
      <c r="B23" s="4">
        <v>45383</v>
      </c>
      <c r="C23" s="4">
        <v>45473</v>
      </c>
      <c r="D23" s="3" t="s">
        <v>75</v>
      </c>
      <c r="E23" s="5" t="s">
        <v>173</v>
      </c>
      <c r="F23" s="6" t="s">
        <v>98</v>
      </c>
      <c r="G23" s="7" t="s">
        <v>99</v>
      </c>
      <c r="H23" s="7" t="s">
        <v>100</v>
      </c>
      <c r="I23" s="8" t="s">
        <v>84</v>
      </c>
      <c r="J23" s="9" t="s">
        <v>174</v>
      </c>
      <c r="K23" s="9" t="s">
        <v>175</v>
      </c>
      <c r="L23" s="9" t="s">
        <v>176</v>
      </c>
      <c r="M23" s="3" t="s">
        <v>87</v>
      </c>
      <c r="N23" s="3" t="s">
        <v>104</v>
      </c>
      <c r="O23" s="6">
        <v>1</v>
      </c>
      <c r="P23" s="10">
        <v>45349</v>
      </c>
      <c r="Q23" s="4">
        <f>P23</f>
        <v>45349</v>
      </c>
      <c r="R23" s="3" t="s">
        <v>104</v>
      </c>
      <c r="S23" s="11" t="s">
        <v>177</v>
      </c>
      <c r="T23" s="12">
        <f>100+50+127.65+1200</f>
        <v>1477.65</v>
      </c>
      <c r="U23" s="13">
        <f>T23</f>
        <v>1477.65</v>
      </c>
      <c r="V23" s="11" t="s">
        <v>178</v>
      </c>
      <c r="W23" s="11" t="s">
        <v>107</v>
      </c>
      <c r="X23" s="11" t="s">
        <v>108</v>
      </c>
      <c r="Y23" s="3" t="s">
        <v>89</v>
      </c>
      <c r="Z23" s="11" t="s">
        <v>108</v>
      </c>
      <c r="AA23" s="3" t="s">
        <v>109</v>
      </c>
      <c r="AB23" s="4">
        <v>45478</v>
      </c>
      <c r="AC23" s="3" t="s">
        <v>104</v>
      </c>
    </row>
    <row r="24" spans="1:29" ht="31.5" x14ac:dyDescent="0.25">
      <c r="A24" s="3">
        <v>2024</v>
      </c>
      <c r="B24" s="4">
        <v>45383</v>
      </c>
      <c r="C24" s="4">
        <v>45473</v>
      </c>
      <c r="D24" s="3" t="s">
        <v>75</v>
      </c>
      <c r="E24" s="5" t="s">
        <v>179</v>
      </c>
      <c r="F24" s="6" t="s">
        <v>98</v>
      </c>
      <c r="G24" s="7" t="s">
        <v>99</v>
      </c>
      <c r="H24" s="7" t="s">
        <v>100</v>
      </c>
      <c r="I24" s="8" t="s">
        <v>84</v>
      </c>
      <c r="J24" s="9" t="s">
        <v>180</v>
      </c>
      <c r="K24" s="9" t="s">
        <v>181</v>
      </c>
      <c r="L24" s="9" t="s">
        <v>182</v>
      </c>
      <c r="M24" s="3" t="s">
        <v>87</v>
      </c>
      <c r="N24" s="3" t="s">
        <v>104</v>
      </c>
      <c r="O24" s="6">
        <v>1</v>
      </c>
      <c r="P24" s="10">
        <v>45370</v>
      </c>
      <c r="Q24" s="4">
        <f t="shared" ref="Q24" si="4">P24</f>
        <v>45370</v>
      </c>
      <c r="R24" s="3" t="s">
        <v>104</v>
      </c>
      <c r="S24" s="11" t="s">
        <v>183</v>
      </c>
      <c r="T24" s="12">
        <v>100</v>
      </c>
      <c r="U24" s="13">
        <f t="shared" ref="U24" si="5">T24</f>
        <v>100</v>
      </c>
      <c r="V24" s="11" t="s">
        <v>184</v>
      </c>
      <c r="W24" s="11" t="s">
        <v>107</v>
      </c>
      <c r="X24" s="11" t="s">
        <v>108</v>
      </c>
      <c r="Y24" s="3" t="s">
        <v>89</v>
      </c>
      <c r="Z24" s="11" t="s">
        <v>108</v>
      </c>
      <c r="AA24" s="3" t="s">
        <v>109</v>
      </c>
      <c r="AB24" s="4">
        <v>45478</v>
      </c>
      <c r="AC24" s="3" t="s">
        <v>104</v>
      </c>
    </row>
    <row r="25" spans="1:29" ht="31.5" x14ac:dyDescent="0.25">
      <c r="A25" s="3">
        <v>2024</v>
      </c>
      <c r="B25" s="4">
        <v>45383</v>
      </c>
      <c r="C25" s="4">
        <v>45473</v>
      </c>
      <c r="D25" s="3" t="s">
        <v>75</v>
      </c>
      <c r="E25" s="5" t="s">
        <v>185</v>
      </c>
      <c r="F25" s="6" t="s">
        <v>98</v>
      </c>
      <c r="G25" s="7" t="s">
        <v>99</v>
      </c>
      <c r="H25" s="7" t="s">
        <v>100</v>
      </c>
      <c r="I25" s="8" t="s">
        <v>84</v>
      </c>
      <c r="J25" s="9" t="s">
        <v>186</v>
      </c>
      <c r="K25" s="9" t="s">
        <v>187</v>
      </c>
      <c r="L25" s="9" t="s">
        <v>188</v>
      </c>
      <c r="M25" s="3" t="s">
        <v>87</v>
      </c>
      <c r="N25" s="3" t="s">
        <v>104</v>
      </c>
      <c r="O25" s="6">
        <v>1</v>
      </c>
      <c r="P25" s="10">
        <v>45371</v>
      </c>
      <c r="Q25" s="4">
        <f t="shared" si="0"/>
        <v>45371</v>
      </c>
      <c r="R25" s="3" t="s">
        <v>104</v>
      </c>
      <c r="S25" s="11" t="s">
        <v>189</v>
      </c>
      <c r="T25" s="12">
        <v>100</v>
      </c>
      <c r="U25" s="13">
        <f t="shared" si="1"/>
        <v>100</v>
      </c>
      <c r="V25" s="11" t="s">
        <v>190</v>
      </c>
      <c r="W25" s="11" t="s">
        <v>107</v>
      </c>
      <c r="X25" s="11" t="s">
        <v>108</v>
      </c>
      <c r="Y25" s="3" t="s">
        <v>89</v>
      </c>
      <c r="Z25" s="11" t="s">
        <v>108</v>
      </c>
      <c r="AA25" s="3" t="s">
        <v>109</v>
      </c>
      <c r="AB25" s="4">
        <v>45478</v>
      </c>
      <c r="AC25" s="3" t="s">
        <v>104</v>
      </c>
    </row>
    <row r="26" spans="1:29" ht="31.5" x14ac:dyDescent="0.25">
      <c r="A26" s="3">
        <v>2024</v>
      </c>
      <c r="B26" s="4">
        <v>45383</v>
      </c>
      <c r="C26" s="4">
        <v>45473</v>
      </c>
      <c r="D26" s="3" t="s">
        <v>75</v>
      </c>
      <c r="E26" s="5" t="s">
        <v>191</v>
      </c>
      <c r="F26" s="6" t="s">
        <v>98</v>
      </c>
      <c r="G26" s="7" t="s">
        <v>99</v>
      </c>
      <c r="H26" s="7" t="s">
        <v>100</v>
      </c>
      <c r="I26" s="8" t="s">
        <v>84</v>
      </c>
      <c r="J26" s="9" t="s">
        <v>192</v>
      </c>
      <c r="K26" s="9" t="s">
        <v>193</v>
      </c>
      <c r="L26" s="9" t="s">
        <v>170</v>
      </c>
      <c r="M26" s="3" t="s">
        <v>86</v>
      </c>
      <c r="N26" s="3" t="s">
        <v>104</v>
      </c>
      <c r="O26" s="6">
        <v>1</v>
      </c>
      <c r="P26" s="10">
        <v>45383</v>
      </c>
      <c r="Q26" s="4">
        <f>P26</f>
        <v>45383</v>
      </c>
      <c r="R26" s="3" t="s">
        <v>104</v>
      </c>
      <c r="S26" s="11" t="s">
        <v>194</v>
      </c>
      <c r="T26" s="12">
        <v>150</v>
      </c>
      <c r="U26" s="13">
        <f>T26</f>
        <v>150</v>
      </c>
      <c r="V26" s="11" t="s">
        <v>195</v>
      </c>
      <c r="W26" s="11" t="s">
        <v>107</v>
      </c>
      <c r="X26" s="11" t="s">
        <v>108</v>
      </c>
      <c r="Y26" s="3" t="s">
        <v>89</v>
      </c>
      <c r="Z26" s="11" t="s">
        <v>108</v>
      </c>
      <c r="AA26" s="3" t="s">
        <v>109</v>
      </c>
      <c r="AB26" s="4">
        <v>45478</v>
      </c>
      <c r="AC26" s="3" t="s">
        <v>104</v>
      </c>
    </row>
    <row r="27" spans="1:29" ht="31.5" x14ac:dyDescent="0.25">
      <c r="A27" s="3">
        <v>2024</v>
      </c>
      <c r="B27" s="4">
        <v>45383</v>
      </c>
      <c r="C27" s="4">
        <v>45473</v>
      </c>
      <c r="D27" s="3" t="s">
        <v>75</v>
      </c>
      <c r="E27" s="5" t="s">
        <v>196</v>
      </c>
      <c r="F27" s="6" t="s">
        <v>98</v>
      </c>
      <c r="G27" s="7" t="s">
        <v>99</v>
      </c>
      <c r="H27" s="7" t="s">
        <v>100</v>
      </c>
      <c r="I27" s="8" t="s">
        <v>84</v>
      </c>
      <c r="J27" s="9" t="s">
        <v>197</v>
      </c>
      <c r="K27" s="9" t="s">
        <v>187</v>
      </c>
      <c r="L27" s="9" t="s">
        <v>198</v>
      </c>
      <c r="M27" s="3" t="s">
        <v>86</v>
      </c>
      <c r="N27" s="3" t="s">
        <v>104</v>
      </c>
      <c r="O27" s="6">
        <v>1</v>
      </c>
      <c r="P27" s="10">
        <v>45373</v>
      </c>
      <c r="Q27" s="4">
        <f t="shared" si="0"/>
        <v>45373</v>
      </c>
      <c r="R27" s="3" t="s">
        <v>104</v>
      </c>
      <c r="S27" s="11" t="s">
        <v>199</v>
      </c>
      <c r="T27" s="12">
        <v>100</v>
      </c>
      <c r="U27" s="13">
        <f t="shared" si="1"/>
        <v>100</v>
      </c>
      <c r="V27" s="11" t="s">
        <v>200</v>
      </c>
      <c r="W27" s="11" t="s">
        <v>107</v>
      </c>
      <c r="X27" s="11" t="s">
        <v>108</v>
      </c>
      <c r="Y27" s="3" t="s">
        <v>89</v>
      </c>
      <c r="Z27" s="11" t="s">
        <v>108</v>
      </c>
      <c r="AA27" s="3" t="s">
        <v>109</v>
      </c>
      <c r="AB27" s="4">
        <v>45478</v>
      </c>
      <c r="AC27" s="3" t="s">
        <v>104</v>
      </c>
    </row>
    <row r="28" spans="1:29" ht="31.5" x14ac:dyDescent="0.25">
      <c r="A28" s="3">
        <v>2024</v>
      </c>
      <c r="B28" s="4">
        <v>45383</v>
      </c>
      <c r="C28" s="4">
        <v>45473</v>
      </c>
      <c r="D28" s="3" t="s">
        <v>75</v>
      </c>
      <c r="E28" s="5" t="s">
        <v>201</v>
      </c>
      <c r="F28" s="6" t="s">
        <v>98</v>
      </c>
      <c r="G28" s="7" t="s">
        <v>99</v>
      </c>
      <c r="H28" s="7" t="s">
        <v>100</v>
      </c>
      <c r="I28" s="8" t="s">
        <v>84</v>
      </c>
      <c r="J28" s="9" t="s">
        <v>202</v>
      </c>
      <c r="K28" s="9" t="s">
        <v>104</v>
      </c>
      <c r="L28" s="9" t="s">
        <v>104</v>
      </c>
      <c r="M28" s="3" t="s">
        <v>86</v>
      </c>
      <c r="N28" s="3" t="s">
        <v>104</v>
      </c>
      <c r="O28" s="6">
        <v>1</v>
      </c>
      <c r="P28" s="10">
        <v>45376</v>
      </c>
      <c r="Q28" s="4">
        <f>P28</f>
        <v>45376</v>
      </c>
      <c r="R28" s="3" t="s">
        <v>104</v>
      </c>
      <c r="S28" s="11" t="s">
        <v>203</v>
      </c>
      <c r="T28" s="12">
        <v>7320</v>
      </c>
      <c r="U28" s="13">
        <f>T28</f>
        <v>7320</v>
      </c>
      <c r="V28" s="11" t="s">
        <v>204</v>
      </c>
      <c r="W28" s="11" t="s">
        <v>107</v>
      </c>
      <c r="X28" s="11" t="s">
        <v>108</v>
      </c>
      <c r="Y28" s="3" t="s">
        <v>89</v>
      </c>
      <c r="Z28" s="11" t="s">
        <v>108</v>
      </c>
      <c r="AA28" s="3" t="s">
        <v>109</v>
      </c>
      <c r="AB28" s="4">
        <v>45478</v>
      </c>
      <c r="AC28" s="3" t="s">
        <v>104</v>
      </c>
    </row>
    <row r="29" spans="1:29" ht="31.5" x14ac:dyDescent="0.25">
      <c r="A29" s="3">
        <v>2024</v>
      </c>
      <c r="B29" s="4">
        <v>45383</v>
      </c>
      <c r="C29" s="4">
        <v>45473</v>
      </c>
      <c r="D29" s="3" t="s">
        <v>75</v>
      </c>
      <c r="E29" s="5" t="s">
        <v>205</v>
      </c>
      <c r="F29" s="6" t="s">
        <v>98</v>
      </c>
      <c r="G29" s="7" t="s">
        <v>99</v>
      </c>
      <c r="H29" s="7" t="s">
        <v>100</v>
      </c>
      <c r="I29" s="8" t="s">
        <v>84</v>
      </c>
      <c r="J29" s="9" t="s">
        <v>206</v>
      </c>
      <c r="K29" s="9" t="s">
        <v>207</v>
      </c>
      <c r="L29" s="9" t="s">
        <v>208</v>
      </c>
      <c r="M29" s="3" t="s">
        <v>86</v>
      </c>
      <c r="N29" s="3" t="s">
        <v>104</v>
      </c>
      <c r="O29" s="6">
        <v>1</v>
      </c>
      <c r="P29" s="10">
        <v>45377</v>
      </c>
      <c r="Q29" s="4">
        <f t="shared" ref="Q29" si="6">P29</f>
        <v>45377</v>
      </c>
      <c r="R29" s="3" t="s">
        <v>104</v>
      </c>
      <c r="S29" s="11" t="s">
        <v>209</v>
      </c>
      <c r="T29" s="12">
        <f>100+1715</f>
        <v>1815</v>
      </c>
      <c r="U29" s="13">
        <f t="shared" ref="U29" si="7">T29</f>
        <v>1815</v>
      </c>
      <c r="V29" s="11" t="s">
        <v>210</v>
      </c>
      <c r="W29" s="11" t="s">
        <v>107</v>
      </c>
      <c r="X29" s="11" t="s">
        <v>108</v>
      </c>
      <c r="Y29" s="3" t="s">
        <v>89</v>
      </c>
      <c r="Z29" s="11" t="s">
        <v>108</v>
      </c>
      <c r="AA29" s="3" t="s">
        <v>109</v>
      </c>
      <c r="AB29" s="4">
        <v>45478</v>
      </c>
      <c r="AC29" s="3" t="s">
        <v>104</v>
      </c>
    </row>
    <row r="30" spans="1:29" ht="31.5" x14ac:dyDescent="0.25">
      <c r="A30" s="3">
        <v>2024</v>
      </c>
      <c r="B30" s="4">
        <v>45383</v>
      </c>
      <c r="C30" s="4">
        <v>45473</v>
      </c>
      <c r="D30" s="3" t="s">
        <v>75</v>
      </c>
      <c r="E30" s="5" t="s">
        <v>211</v>
      </c>
      <c r="F30" s="6" t="s">
        <v>98</v>
      </c>
      <c r="G30" s="7" t="s">
        <v>99</v>
      </c>
      <c r="H30" s="7" t="s">
        <v>100</v>
      </c>
      <c r="I30" s="8" t="s">
        <v>84</v>
      </c>
      <c r="J30" s="9" t="s">
        <v>212</v>
      </c>
      <c r="K30" s="9" t="s">
        <v>207</v>
      </c>
      <c r="L30" s="9" t="s">
        <v>122</v>
      </c>
      <c r="M30" s="3" t="s">
        <v>86</v>
      </c>
      <c r="N30" s="3" t="s">
        <v>104</v>
      </c>
      <c r="O30" s="6">
        <v>1</v>
      </c>
      <c r="P30" s="10">
        <v>45383</v>
      </c>
      <c r="Q30" s="4">
        <f t="shared" si="0"/>
        <v>45383</v>
      </c>
      <c r="R30" s="3" t="s">
        <v>104</v>
      </c>
      <c r="S30" s="11" t="s">
        <v>213</v>
      </c>
      <c r="T30" s="12">
        <f>100+69</f>
        <v>169</v>
      </c>
      <c r="U30" s="13">
        <f t="shared" si="1"/>
        <v>169</v>
      </c>
      <c r="V30" s="11" t="s">
        <v>214</v>
      </c>
      <c r="W30" s="11" t="s">
        <v>107</v>
      </c>
      <c r="X30" s="11" t="s">
        <v>108</v>
      </c>
      <c r="Y30" s="3" t="s">
        <v>89</v>
      </c>
      <c r="Z30" s="11" t="s">
        <v>108</v>
      </c>
      <c r="AA30" s="3" t="s">
        <v>109</v>
      </c>
      <c r="AB30" s="4">
        <v>45478</v>
      </c>
      <c r="AC30" s="3" t="s">
        <v>104</v>
      </c>
    </row>
    <row r="31" spans="1:29" ht="31.5" x14ac:dyDescent="0.25">
      <c r="A31" s="3">
        <v>2024</v>
      </c>
      <c r="B31" s="4">
        <v>45383</v>
      </c>
      <c r="C31" s="4">
        <v>45473</v>
      </c>
      <c r="D31" s="3" t="s">
        <v>75</v>
      </c>
      <c r="E31" s="5" t="s">
        <v>215</v>
      </c>
      <c r="F31" s="6" t="s">
        <v>98</v>
      </c>
      <c r="G31" s="7" t="s">
        <v>99</v>
      </c>
      <c r="H31" s="7" t="s">
        <v>100</v>
      </c>
      <c r="I31" s="8" t="s">
        <v>84</v>
      </c>
      <c r="J31" s="9" t="s">
        <v>216</v>
      </c>
      <c r="K31" s="9" t="s">
        <v>217</v>
      </c>
      <c r="L31" s="9" t="s">
        <v>152</v>
      </c>
      <c r="M31" s="3" t="s">
        <v>86</v>
      </c>
      <c r="N31" s="3" t="s">
        <v>104</v>
      </c>
      <c r="O31" s="6">
        <v>1</v>
      </c>
      <c r="P31" s="10">
        <v>45383</v>
      </c>
      <c r="Q31" s="4">
        <f t="shared" si="0"/>
        <v>45383</v>
      </c>
      <c r="R31" s="3" t="s">
        <v>104</v>
      </c>
      <c r="S31" s="11" t="s">
        <v>218</v>
      </c>
      <c r="T31" s="12">
        <f>120</f>
        <v>120</v>
      </c>
      <c r="U31" s="13">
        <f t="shared" si="1"/>
        <v>120</v>
      </c>
      <c r="V31" s="11" t="s">
        <v>219</v>
      </c>
      <c r="W31" s="11" t="s">
        <v>107</v>
      </c>
      <c r="X31" s="11" t="s">
        <v>108</v>
      </c>
      <c r="Y31" s="3" t="s">
        <v>89</v>
      </c>
      <c r="Z31" s="11" t="s">
        <v>108</v>
      </c>
      <c r="AA31" s="3" t="s">
        <v>109</v>
      </c>
      <c r="AB31" s="4">
        <v>45478</v>
      </c>
      <c r="AC31" s="3" t="s">
        <v>104</v>
      </c>
    </row>
    <row r="32" spans="1:29" ht="31.5" x14ac:dyDescent="0.25">
      <c r="A32" s="3">
        <v>2024</v>
      </c>
      <c r="B32" s="4">
        <v>45383</v>
      </c>
      <c r="C32" s="4">
        <v>45473</v>
      </c>
      <c r="D32" s="3" t="s">
        <v>75</v>
      </c>
      <c r="E32" s="5" t="s">
        <v>220</v>
      </c>
      <c r="F32" s="6" t="s">
        <v>98</v>
      </c>
      <c r="G32" s="7" t="s">
        <v>99</v>
      </c>
      <c r="H32" s="7" t="s">
        <v>100</v>
      </c>
      <c r="I32" s="8" t="s">
        <v>84</v>
      </c>
      <c r="J32" s="9" t="s">
        <v>221</v>
      </c>
      <c r="K32" s="9" t="s">
        <v>222</v>
      </c>
      <c r="L32" s="9" t="s">
        <v>102</v>
      </c>
      <c r="M32" s="3" t="s">
        <v>87</v>
      </c>
      <c r="N32" s="3" t="s">
        <v>104</v>
      </c>
      <c r="O32" s="6">
        <v>1</v>
      </c>
      <c r="P32" s="10">
        <v>45387</v>
      </c>
      <c r="Q32" s="4">
        <f t="shared" si="0"/>
        <v>45387</v>
      </c>
      <c r="R32" s="3" t="s">
        <v>104</v>
      </c>
      <c r="S32" s="11" t="s">
        <v>223</v>
      </c>
      <c r="T32" s="12">
        <f>150+187.5</f>
        <v>337.5</v>
      </c>
      <c r="U32" s="13">
        <f t="shared" si="1"/>
        <v>337.5</v>
      </c>
      <c r="V32" s="11" t="s">
        <v>224</v>
      </c>
      <c r="W32" s="11" t="s">
        <v>107</v>
      </c>
      <c r="X32" s="11" t="s">
        <v>108</v>
      </c>
      <c r="Y32" s="3" t="s">
        <v>89</v>
      </c>
      <c r="Z32" s="11" t="s">
        <v>108</v>
      </c>
      <c r="AA32" s="3" t="s">
        <v>109</v>
      </c>
      <c r="AB32" s="4">
        <v>45478</v>
      </c>
      <c r="AC32" s="3" t="s">
        <v>104</v>
      </c>
    </row>
    <row r="33" spans="1:29" ht="31.5" x14ac:dyDescent="0.25">
      <c r="A33" s="3">
        <v>2024</v>
      </c>
      <c r="B33" s="4">
        <v>45383</v>
      </c>
      <c r="C33" s="4">
        <v>45473</v>
      </c>
      <c r="D33" s="3" t="s">
        <v>75</v>
      </c>
      <c r="E33" s="5" t="s">
        <v>225</v>
      </c>
      <c r="F33" s="6" t="s">
        <v>98</v>
      </c>
      <c r="G33" s="7" t="s">
        <v>99</v>
      </c>
      <c r="H33" s="7" t="s">
        <v>100</v>
      </c>
      <c r="I33" s="8" t="s">
        <v>84</v>
      </c>
      <c r="J33" s="9" t="s">
        <v>226</v>
      </c>
      <c r="K33" s="9" t="s">
        <v>103</v>
      </c>
      <c r="L33" s="9" t="s">
        <v>217</v>
      </c>
      <c r="M33" s="3" t="s">
        <v>87</v>
      </c>
      <c r="N33" s="3" t="s">
        <v>104</v>
      </c>
      <c r="O33" s="6">
        <v>1</v>
      </c>
      <c r="P33" s="10">
        <v>45384</v>
      </c>
      <c r="Q33" s="4">
        <f>P33</f>
        <v>45384</v>
      </c>
      <c r="R33" s="3" t="s">
        <v>104</v>
      </c>
      <c r="S33" s="11" t="s">
        <v>227</v>
      </c>
      <c r="T33" s="12">
        <f>100+160</f>
        <v>260</v>
      </c>
      <c r="U33" s="13">
        <f>T33</f>
        <v>260</v>
      </c>
      <c r="V33" s="11" t="s">
        <v>228</v>
      </c>
      <c r="W33" s="11" t="s">
        <v>107</v>
      </c>
      <c r="X33" s="11" t="s">
        <v>108</v>
      </c>
      <c r="Y33" s="3" t="s">
        <v>89</v>
      </c>
      <c r="Z33" s="11" t="s">
        <v>108</v>
      </c>
      <c r="AA33" s="3" t="s">
        <v>109</v>
      </c>
      <c r="AB33" s="4">
        <v>45478</v>
      </c>
      <c r="AC33" s="3" t="s">
        <v>104</v>
      </c>
    </row>
    <row r="34" spans="1:29" ht="31.5" x14ac:dyDescent="0.25">
      <c r="A34" s="3">
        <v>2024</v>
      </c>
      <c r="B34" s="4">
        <v>45383</v>
      </c>
      <c r="C34" s="4">
        <v>45473</v>
      </c>
      <c r="D34" s="3" t="s">
        <v>75</v>
      </c>
      <c r="E34" s="5" t="s">
        <v>229</v>
      </c>
      <c r="F34" s="6" t="s">
        <v>98</v>
      </c>
      <c r="G34" s="7" t="s">
        <v>99</v>
      </c>
      <c r="H34" s="7" t="s">
        <v>100</v>
      </c>
      <c r="I34" s="8" t="s">
        <v>84</v>
      </c>
      <c r="J34" s="9" t="s">
        <v>230</v>
      </c>
      <c r="K34" s="9" t="s">
        <v>102</v>
      </c>
      <c r="L34" s="9" t="s">
        <v>231</v>
      </c>
      <c r="M34" s="3" t="s">
        <v>86</v>
      </c>
      <c r="N34" s="3" t="s">
        <v>104</v>
      </c>
      <c r="O34" s="6">
        <v>1</v>
      </c>
      <c r="P34" s="10">
        <v>45392</v>
      </c>
      <c r="Q34" s="4">
        <f t="shared" si="0"/>
        <v>45392</v>
      </c>
      <c r="R34" s="3" t="s">
        <v>104</v>
      </c>
      <c r="S34" s="11" t="s">
        <v>232</v>
      </c>
      <c r="T34" s="12">
        <v>150</v>
      </c>
      <c r="U34" s="13">
        <f t="shared" si="1"/>
        <v>150</v>
      </c>
      <c r="V34" s="11" t="s">
        <v>233</v>
      </c>
      <c r="W34" s="11" t="s">
        <v>107</v>
      </c>
      <c r="X34" s="11" t="s">
        <v>108</v>
      </c>
      <c r="Y34" s="3" t="s">
        <v>89</v>
      </c>
      <c r="Z34" s="11" t="s">
        <v>108</v>
      </c>
      <c r="AA34" s="3" t="s">
        <v>109</v>
      </c>
      <c r="AB34" s="4">
        <v>45478</v>
      </c>
      <c r="AC34" s="3" t="s">
        <v>104</v>
      </c>
    </row>
    <row r="35" spans="1:29" ht="31.5" x14ac:dyDescent="0.25">
      <c r="A35" s="3">
        <v>2024</v>
      </c>
      <c r="B35" s="4">
        <v>45383</v>
      </c>
      <c r="C35" s="4">
        <v>45473</v>
      </c>
      <c r="D35" s="3" t="s">
        <v>75</v>
      </c>
      <c r="E35" s="5" t="s">
        <v>234</v>
      </c>
      <c r="F35" s="6" t="s">
        <v>98</v>
      </c>
      <c r="G35" s="7" t="s">
        <v>99</v>
      </c>
      <c r="H35" s="7" t="s">
        <v>100</v>
      </c>
      <c r="I35" s="8" t="s">
        <v>84</v>
      </c>
      <c r="J35" s="9" t="s">
        <v>235</v>
      </c>
      <c r="K35" s="9" t="s">
        <v>236</v>
      </c>
      <c r="L35" s="9" t="s">
        <v>237</v>
      </c>
      <c r="M35" s="3" t="s">
        <v>86</v>
      </c>
      <c r="N35" s="3" t="s">
        <v>104</v>
      </c>
      <c r="O35" s="6">
        <v>1</v>
      </c>
      <c r="P35" s="10">
        <v>45393</v>
      </c>
      <c r="Q35" s="4">
        <f>P35</f>
        <v>45393</v>
      </c>
      <c r="R35" s="3" t="s">
        <v>104</v>
      </c>
      <c r="S35" s="11" t="s">
        <v>238</v>
      </c>
      <c r="T35" s="12">
        <v>150</v>
      </c>
      <c r="U35" s="13">
        <f>T35</f>
        <v>150</v>
      </c>
      <c r="V35" s="11" t="s">
        <v>239</v>
      </c>
      <c r="W35" s="11" t="s">
        <v>107</v>
      </c>
      <c r="X35" s="11" t="s">
        <v>108</v>
      </c>
      <c r="Y35" s="3" t="s">
        <v>89</v>
      </c>
      <c r="Z35" s="11" t="s">
        <v>108</v>
      </c>
      <c r="AA35" s="3" t="s">
        <v>109</v>
      </c>
      <c r="AB35" s="4">
        <v>45478</v>
      </c>
      <c r="AC35" s="3" t="s">
        <v>104</v>
      </c>
    </row>
    <row r="36" spans="1:29" ht="31.5" x14ac:dyDescent="0.25">
      <c r="A36" s="3">
        <v>2024</v>
      </c>
      <c r="B36" s="4">
        <v>45383</v>
      </c>
      <c r="C36" s="4">
        <v>45473</v>
      </c>
      <c r="D36" s="3" t="s">
        <v>75</v>
      </c>
      <c r="E36" s="5" t="s">
        <v>240</v>
      </c>
      <c r="F36" s="6" t="s">
        <v>98</v>
      </c>
      <c r="G36" s="7" t="s">
        <v>99</v>
      </c>
      <c r="H36" s="7" t="s">
        <v>100</v>
      </c>
      <c r="I36" s="8" t="s">
        <v>84</v>
      </c>
      <c r="J36" s="9" t="s">
        <v>241</v>
      </c>
      <c r="K36" s="9" t="s">
        <v>242</v>
      </c>
      <c r="L36" s="9" t="s">
        <v>243</v>
      </c>
      <c r="M36" s="3" t="s">
        <v>86</v>
      </c>
      <c r="N36" s="3" t="s">
        <v>104</v>
      </c>
      <c r="O36" s="6">
        <v>1</v>
      </c>
      <c r="P36" s="10">
        <v>45400</v>
      </c>
      <c r="Q36" s="4">
        <f t="shared" si="0"/>
        <v>45400</v>
      </c>
      <c r="R36" s="3" t="s">
        <v>104</v>
      </c>
      <c r="S36" s="11" t="s">
        <v>244</v>
      </c>
      <c r="T36" s="12">
        <v>100</v>
      </c>
      <c r="U36" s="13">
        <f t="shared" si="1"/>
        <v>100</v>
      </c>
      <c r="V36" s="11" t="s">
        <v>245</v>
      </c>
      <c r="W36" s="11" t="s">
        <v>107</v>
      </c>
      <c r="X36" s="11" t="s">
        <v>108</v>
      </c>
      <c r="Y36" s="3" t="s">
        <v>89</v>
      </c>
      <c r="Z36" s="11" t="s">
        <v>108</v>
      </c>
      <c r="AA36" s="3" t="s">
        <v>109</v>
      </c>
      <c r="AB36" s="4">
        <v>45478</v>
      </c>
      <c r="AC36" s="3" t="s">
        <v>104</v>
      </c>
    </row>
    <row r="37" spans="1:29" ht="31.5" x14ac:dyDescent="0.25">
      <c r="A37" s="3">
        <v>2024</v>
      </c>
      <c r="B37" s="4">
        <v>45383</v>
      </c>
      <c r="C37" s="4">
        <v>45473</v>
      </c>
      <c r="D37" s="3" t="s">
        <v>75</v>
      </c>
      <c r="E37" s="5" t="s">
        <v>246</v>
      </c>
      <c r="F37" s="6" t="s">
        <v>98</v>
      </c>
      <c r="G37" s="7" t="s">
        <v>99</v>
      </c>
      <c r="H37" s="7" t="s">
        <v>100</v>
      </c>
      <c r="I37" s="8" t="s">
        <v>84</v>
      </c>
      <c r="J37" s="9" t="s">
        <v>247</v>
      </c>
      <c r="K37" s="9" t="s">
        <v>248</v>
      </c>
      <c r="L37" s="9" t="s">
        <v>248</v>
      </c>
      <c r="M37" s="3" t="s">
        <v>86</v>
      </c>
      <c r="N37" s="3" t="s">
        <v>104</v>
      </c>
      <c r="O37" s="6">
        <v>1</v>
      </c>
      <c r="P37" s="10">
        <v>45406</v>
      </c>
      <c r="Q37" s="4">
        <f t="shared" si="0"/>
        <v>45406</v>
      </c>
      <c r="R37" s="3" t="s">
        <v>104</v>
      </c>
      <c r="S37" s="11" t="s">
        <v>249</v>
      </c>
      <c r="T37" s="12">
        <f>100+50</f>
        <v>150</v>
      </c>
      <c r="U37" s="13">
        <f t="shared" si="1"/>
        <v>150</v>
      </c>
      <c r="V37" s="11" t="s">
        <v>250</v>
      </c>
      <c r="W37" s="11" t="s">
        <v>107</v>
      </c>
      <c r="X37" s="11" t="s">
        <v>108</v>
      </c>
      <c r="Y37" s="3" t="s">
        <v>89</v>
      </c>
      <c r="Z37" s="11" t="s">
        <v>108</v>
      </c>
      <c r="AA37" s="3" t="s">
        <v>109</v>
      </c>
      <c r="AB37" s="4">
        <v>45478</v>
      </c>
      <c r="AC37" s="3" t="s">
        <v>104</v>
      </c>
    </row>
    <row r="38" spans="1:29" ht="31.5" x14ac:dyDescent="0.25">
      <c r="A38" s="3">
        <v>2024</v>
      </c>
      <c r="B38" s="4">
        <v>45383</v>
      </c>
      <c r="C38" s="4">
        <v>45473</v>
      </c>
      <c r="D38" s="3" t="s">
        <v>75</v>
      </c>
      <c r="E38" s="5" t="s">
        <v>251</v>
      </c>
      <c r="F38" s="6" t="s">
        <v>98</v>
      </c>
      <c r="G38" s="7" t="s">
        <v>99</v>
      </c>
      <c r="H38" s="7" t="s">
        <v>100</v>
      </c>
      <c r="I38" s="8" t="s">
        <v>84</v>
      </c>
      <c r="J38" s="9" t="s">
        <v>252</v>
      </c>
      <c r="K38" s="9" t="s">
        <v>170</v>
      </c>
      <c r="L38" s="9" t="s">
        <v>103</v>
      </c>
      <c r="M38" s="3" t="s">
        <v>86</v>
      </c>
      <c r="N38" s="3" t="s">
        <v>104</v>
      </c>
      <c r="O38" s="6">
        <v>1</v>
      </c>
      <c r="P38" s="10">
        <v>45401</v>
      </c>
      <c r="Q38" s="4">
        <f>P38</f>
        <v>45401</v>
      </c>
      <c r="R38" s="3" t="s">
        <v>104</v>
      </c>
      <c r="S38" s="11" t="s">
        <v>253</v>
      </c>
      <c r="T38" s="12">
        <v>150</v>
      </c>
      <c r="U38" s="13">
        <f>T38</f>
        <v>150</v>
      </c>
      <c r="V38" s="11" t="s">
        <v>254</v>
      </c>
      <c r="W38" s="11" t="s">
        <v>107</v>
      </c>
      <c r="X38" s="11" t="s">
        <v>108</v>
      </c>
      <c r="Y38" s="3" t="s">
        <v>89</v>
      </c>
      <c r="Z38" s="11" t="s">
        <v>108</v>
      </c>
      <c r="AA38" s="3" t="s">
        <v>109</v>
      </c>
      <c r="AB38" s="4">
        <v>45478</v>
      </c>
      <c r="AC38" s="3" t="s">
        <v>104</v>
      </c>
    </row>
    <row r="39" spans="1:29" ht="31.5" x14ac:dyDescent="0.25">
      <c r="A39" s="3">
        <v>2024</v>
      </c>
      <c r="B39" s="4">
        <v>45383</v>
      </c>
      <c r="C39" s="4">
        <v>45473</v>
      </c>
      <c r="D39" s="3" t="s">
        <v>75</v>
      </c>
      <c r="E39" s="5" t="s">
        <v>255</v>
      </c>
      <c r="F39" s="6" t="s">
        <v>98</v>
      </c>
      <c r="G39" s="7" t="s">
        <v>99</v>
      </c>
      <c r="H39" s="7" t="s">
        <v>100</v>
      </c>
      <c r="I39" s="8" t="s">
        <v>84</v>
      </c>
      <c r="J39" s="9" t="s">
        <v>256</v>
      </c>
      <c r="K39" s="9" t="s">
        <v>257</v>
      </c>
      <c r="L39" s="9" t="s">
        <v>258</v>
      </c>
      <c r="M39" s="3" t="s">
        <v>86</v>
      </c>
      <c r="N39" s="3" t="s">
        <v>104</v>
      </c>
      <c r="O39" s="6">
        <v>1</v>
      </c>
      <c r="P39" s="10">
        <v>45401</v>
      </c>
      <c r="Q39" s="4">
        <f>P39</f>
        <v>45401</v>
      </c>
      <c r="R39" s="3" t="s">
        <v>104</v>
      </c>
      <c r="S39" s="11" t="s">
        <v>259</v>
      </c>
      <c r="T39" s="12">
        <f>100+100</f>
        <v>200</v>
      </c>
      <c r="U39" s="13">
        <f>T39</f>
        <v>200</v>
      </c>
      <c r="V39" s="11" t="s">
        <v>260</v>
      </c>
      <c r="W39" s="11" t="s">
        <v>107</v>
      </c>
      <c r="X39" s="11" t="s">
        <v>108</v>
      </c>
      <c r="Y39" s="3" t="s">
        <v>89</v>
      </c>
      <c r="Z39" s="11" t="s">
        <v>108</v>
      </c>
      <c r="AA39" s="3" t="s">
        <v>109</v>
      </c>
      <c r="AB39" s="4">
        <v>45478</v>
      </c>
      <c r="AC39" s="3" t="s">
        <v>104</v>
      </c>
    </row>
    <row r="40" spans="1:29" ht="31.5" x14ac:dyDescent="0.25">
      <c r="A40" s="3">
        <v>2024</v>
      </c>
      <c r="B40" s="4">
        <v>45383</v>
      </c>
      <c r="C40" s="4">
        <v>45473</v>
      </c>
      <c r="D40" s="3" t="s">
        <v>75</v>
      </c>
      <c r="E40" s="5" t="s">
        <v>261</v>
      </c>
      <c r="F40" s="6" t="s">
        <v>98</v>
      </c>
      <c r="G40" s="7" t="s">
        <v>99</v>
      </c>
      <c r="H40" s="7" t="s">
        <v>100</v>
      </c>
      <c r="I40" s="8" t="s">
        <v>84</v>
      </c>
      <c r="J40" s="9" t="s">
        <v>262</v>
      </c>
      <c r="K40" s="9" t="s">
        <v>263</v>
      </c>
      <c r="L40" s="9" t="s">
        <v>263</v>
      </c>
      <c r="M40" s="3" t="s">
        <v>87</v>
      </c>
      <c r="N40" s="3" t="s">
        <v>104</v>
      </c>
      <c r="O40" s="6">
        <v>1</v>
      </c>
      <c r="P40" s="10">
        <v>45406</v>
      </c>
      <c r="Q40" s="4">
        <f t="shared" si="0"/>
        <v>45406</v>
      </c>
      <c r="R40" s="3" t="s">
        <v>104</v>
      </c>
      <c r="S40" s="11" t="s">
        <v>264</v>
      </c>
      <c r="T40" s="12">
        <v>100</v>
      </c>
      <c r="U40" s="13">
        <f t="shared" si="1"/>
        <v>100</v>
      </c>
      <c r="V40" s="11" t="s">
        <v>265</v>
      </c>
      <c r="W40" s="11" t="s">
        <v>107</v>
      </c>
      <c r="X40" s="11" t="s">
        <v>108</v>
      </c>
      <c r="Y40" s="3" t="s">
        <v>89</v>
      </c>
      <c r="Z40" s="11" t="s">
        <v>108</v>
      </c>
      <c r="AA40" s="3" t="s">
        <v>109</v>
      </c>
      <c r="AB40" s="4">
        <v>45478</v>
      </c>
      <c r="AC40" s="3" t="s">
        <v>104</v>
      </c>
    </row>
    <row r="41" spans="1:29" ht="31.5" x14ac:dyDescent="0.25">
      <c r="A41" s="3">
        <v>2024</v>
      </c>
      <c r="B41" s="4">
        <v>45383</v>
      </c>
      <c r="C41" s="4">
        <v>45473</v>
      </c>
      <c r="D41" s="3" t="s">
        <v>75</v>
      </c>
      <c r="E41" s="5" t="s">
        <v>266</v>
      </c>
      <c r="F41" s="6" t="s">
        <v>98</v>
      </c>
      <c r="G41" s="7" t="s">
        <v>99</v>
      </c>
      <c r="H41" s="7" t="s">
        <v>100</v>
      </c>
      <c r="I41" s="8" t="s">
        <v>84</v>
      </c>
      <c r="J41" s="9" t="s">
        <v>267</v>
      </c>
      <c r="K41" s="9" t="s">
        <v>268</v>
      </c>
      <c r="L41" s="9" t="s">
        <v>269</v>
      </c>
      <c r="M41" s="3" t="s">
        <v>87</v>
      </c>
      <c r="N41" s="3" t="s">
        <v>104</v>
      </c>
      <c r="O41" s="6">
        <v>1</v>
      </c>
      <c r="P41" s="10">
        <v>45406</v>
      </c>
      <c r="Q41" s="4">
        <f>P41</f>
        <v>45406</v>
      </c>
      <c r="R41" s="3" t="s">
        <v>104</v>
      </c>
      <c r="S41" s="11" t="s">
        <v>270</v>
      </c>
      <c r="T41" s="12">
        <f>100+500</f>
        <v>600</v>
      </c>
      <c r="U41" s="13">
        <f>T41</f>
        <v>600</v>
      </c>
      <c r="V41" s="11" t="s">
        <v>271</v>
      </c>
      <c r="W41" s="11" t="s">
        <v>107</v>
      </c>
      <c r="X41" s="11" t="s">
        <v>108</v>
      </c>
      <c r="Y41" s="3" t="s">
        <v>89</v>
      </c>
      <c r="Z41" s="11" t="s">
        <v>108</v>
      </c>
      <c r="AA41" s="3" t="s">
        <v>109</v>
      </c>
      <c r="AB41" s="4">
        <v>45478</v>
      </c>
      <c r="AC41" s="3" t="s">
        <v>104</v>
      </c>
    </row>
    <row r="42" spans="1:29" ht="31.5" x14ac:dyDescent="0.25">
      <c r="A42" s="3">
        <v>2024</v>
      </c>
      <c r="B42" s="4">
        <v>45383</v>
      </c>
      <c r="C42" s="4">
        <v>45473</v>
      </c>
      <c r="D42" s="3" t="s">
        <v>75</v>
      </c>
      <c r="E42" s="5" t="s">
        <v>272</v>
      </c>
      <c r="F42" s="6" t="s">
        <v>98</v>
      </c>
      <c r="G42" s="7" t="s">
        <v>99</v>
      </c>
      <c r="H42" s="7" t="s">
        <v>100</v>
      </c>
      <c r="I42" s="8" t="s">
        <v>84</v>
      </c>
      <c r="J42" s="9" t="s">
        <v>273</v>
      </c>
      <c r="K42" s="9" t="s">
        <v>274</v>
      </c>
      <c r="L42" s="9" t="s">
        <v>275</v>
      </c>
      <c r="M42" s="3" t="s">
        <v>87</v>
      </c>
      <c r="N42" s="3" t="s">
        <v>104</v>
      </c>
      <c r="O42" s="6">
        <v>1</v>
      </c>
      <c r="P42" s="10">
        <v>45404</v>
      </c>
      <c r="Q42" s="4">
        <f t="shared" si="0"/>
        <v>45404</v>
      </c>
      <c r="R42" s="3" t="s">
        <v>104</v>
      </c>
      <c r="S42" s="11" t="s">
        <v>276</v>
      </c>
      <c r="T42" s="12">
        <f>100+159</f>
        <v>259</v>
      </c>
      <c r="U42" s="13">
        <f t="shared" si="1"/>
        <v>259</v>
      </c>
      <c r="V42" s="11" t="s">
        <v>277</v>
      </c>
      <c r="W42" s="11" t="s">
        <v>107</v>
      </c>
      <c r="X42" s="11" t="s">
        <v>108</v>
      </c>
      <c r="Y42" s="3" t="s">
        <v>89</v>
      </c>
      <c r="Z42" s="11" t="s">
        <v>108</v>
      </c>
      <c r="AA42" s="3" t="s">
        <v>109</v>
      </c>
      <c r="AB42" s="4">
        <v>45478</v>
      </c>
      <c r="AC42" s="3" t="s">
        <v>104</v>
      </c>
    </row>
    <row r="43" spans="1:29" ht="31.5" x14ac:dyDescent="0.25">
      <c r="A43" s="3">
        <v>2024</v>
      </c>
      <c r="B43" s="4">
        <v>45383</v>
      </c>
      <c r="C43" s="4">
        <v>45473</v>
      </c>
      <c r="D43" s="3" t="s">
        <v>75</v>
      </c>
      <c r="E43" s="5" t="s">
        <v>278</v>
      </c>
      <c r="F43" s="6" t="s">
        <v>98</v>
      </c>
      <c r="G43" s="7" t="s">
        <v>99</v>
      </c>
      <c r="H43" s="7" t="s">
        <v>100</v>
      </c>
      <c r="I43" s="8" t="s">
        <v>84</v>
      </c>
      <c r="J43" s="9" t="s">
        <v>279</v>
      </c>
      <c r="K43" s="9" t="s">
        <v>104</v>
      </c>
      <c r="L43" s="9" t="s">
        <v>104</v>
      </c>
      <c r="M43" s="3" t="s">
        <v>86</v>
      </c>
      <c r="N43" s="3" t="s">
        <v>104</v>
      </c>
      <c r="O43" s="6">
        <v>1</v>
      </c>
      <c r="P43" s="10">
        <v>45404</v>
      </c>
      <c r="Q43" s="4">
        <f t="shared" si="0"/>
        <v>45404</v>
      </c>
      <c r="R43" s="3" t="s">
        <v>104</v>
      </c>
      <c r="S43" s="11" t="s">
        <v>280</v>
      </c>
      <c r="T43" s="12">
        <v>100</v>
      </c>
      <c r="U43" s="13">
        <f t="shared" si="1"/>
        <v>100</v>
      </c>
      <c r="V43" s="11" t="s">
        <v>281</v>
      </c>
      <c r="W43" s="11" t="s">
        <v>107</v>
      </c>
      <c r="X43" s="11" t="s">
        <v>108</v>
      </c>
      <c r="Y43" s="3" t="s">
        <v>89</v>
      </c>
      <c r="Z43" s="11" t="s">
        <v>108</v>
      </c>
      <c r="AA43" s="3" t="s">
        <v>109</v>
      </c>
      <c r="AB43" s="4">
        <v>45478</v>
      </c>
      <c r="AC43" s="3" t="s">
        <v>104</v>
      </c>
    </row>
    <row r="44" spans="1:29" ht="31.5" x14ac:dyDescent="0.25">
      <c r="A44" s="3">
        <v>2024</v>
      </c>
      <c r="B44" s="4">
        <v>45383</v>
      </c>
      <c r="C44" s="4">
        <v>45473</v>
      </c>
      <c r="D44" s="3" t="s">
        <v>75</v>
      </c>
      <c r="E44" s="5" t="s">
        <v>282</v>
      </c>
      <c r="F44" s="6" t="s">
        <v>98</v>
      </c>
      <c r="G44" s="7" t="s">
        <v>99</v>
      </c>
      <c r="H44" s="7" t="s">
        <v>100</v>
      </c>
      <c r="I44" s="8" t="s">
        <v>84</v>
      </c>
      <c r="J44" s="9" t="s">
        <v>283</v>
      </c>
      <c r="K44" s="9" t="s">
        <v>103</v>
      </c>
      <c r="L44" s="9" t="s">
        <v>284</v>
      </c>
      <c r="M44" s="3" t="s">
        <v>86</v>
      </c>
      <c r="N44" s="3" t="s">
        <v>104</v>
      </c>
      <c r="O44" s="6">
        <v>1</v>
      </c>
      <c r="P44" s="10">
        <v>45401</v>
      </c>
      <c r="Q44" s="4">
        <f t="shared" si="0"/>
        <v>45401</v>
      </c>
      <c r="R44" s="3" t="s">
        <v>104</v>
      </c>
      <c r="S44" s="11" t="s">
        <v>285</v>
      </c>
      <c r="T44" s="12">
        <v>100</v>
      </c>
      <c r="U44" s="13">
        <f t="shared" si="1"/>
        <v>100</v>
      </c>
      <c r="V44" s="11" t="s">
        <v>286</v>
      </c>
      <c r="W44" s="11" t="s">
        <v>107</v>
      </c>
      <c r="X44" s="11" t="s">
        <v>108</v>
      </c>
      <c r="Y44" s="3" t="s">
        <v>89</v>
      </c>
      <c r="Z44" s="11" t="s">
        <v>108</v>
      </c>
      <c r="AA44" s="3" t="s">
        <v>109</v>
      </c>
      <c r="AB44" s="4">
        <v>45478</v>
      </c>
      <c r="AC44" s="3" t="s">
        <v>104</v>
      </c>
    </row>
    <row r="45" spans="1:29" ht="31.5" x14ac:dyDescent="0.25">
      <c r="A45" s="3">
        <v>2024</v>
      </c>
      <c r="B45" s="4">
        <v>45383</v>
      </c>
      <c r="C45" s="4">
        <v>45473</v>
      </c>
      <c r="D45" s="3" t="s">
        <v>75</v>
      </c>
      <c r="E45" s="5" t="s">
        <v>287</v>
      </c>
      <c r="F45" s="6" t="s">
        <v>98</v>
      </c>
      <c r="G45" s="7" t="s">
        <v>99</v>
      </c>
      <c r="H45" s="7" t="s">
        <v>100</v>
      </c>
      <c r="I45" s="8" t="s">
        <v>84</v>
      </c>
      <c r="J45" s="9" t="s">
        <v>288</v>
      </c>
      <c r="K45" s="9" t="s">
        <v>289</v>
      </c>
      <c r="L45" s="9" t="s">
        <v>290</v>
      </c>
      <c r="M45" s="3" t="s">
        <v>87</v>
      </c>
      <c r="N45" s="3" t="s">
        <v>104</v>
      </c>
      <c r="O45" s="6">
        <v>1</v>
      </c>
      <c r="P45" s="10">
        <v>45401</v>
      </c>
      <c r="Q45" s="4">
        <f>P45</f>
        <v>45401</v>
      </c>
      <c r="R45" s="3" t="s">
        <v>104</v>
      </c>
      <c r="S45" s="11" t="s">
        <v>291</v>
      </c>
      <c r="T45" s="12">
        <v>100</v>
      </c>
      <c r="U45" s="13">
        <f>T45</f>
        <v>100</v>
      </c>
      <c r="V45" s="11" t="s">
        <v>292</v>
      </c>
      <c r="W45" s="11" t="s">
        <v>107</v>
      </c>
      <c r="X45" s="11" t="s">
        <v>108</v>
      </c>
      <c r="Y45" s="3" t="s">
        <v>89</v>
      </c>
      <c r="Z45" s="11" t="s">
        <v>108</v>
      </c>
      <c r="AA45" s="3" t="s">
        <v>109</v>
      </c>
      <c r="AB45" s="4">
        <v>45478</v>
      </c>
      <c r="AC45" s="3" t="s">
        <v>104</v>
      </c>
    </row>
    <row r="46" spans="1:29" ht="31.5" x14ac:dyDescent="0.25">
      <c r="A46" s="3">
        <v>2024</v>
      </c>
      <c r="B46" s="4">
        <v>45383</v>
      </c>
      <c r="C46" s="4">
        <v>45473</v>
      </c>
      <c r="D46" s="3" t="s">
        <v>75</v>
      </c>
      <c r="E46" s="5" t="s">
        <v>293</v>
      </c>
      <c r="F46" s="6" t="s">
        <v>98</v>
      </c>
      <c r="G46" s="7" t="s">
        <v>99</v>
      </c>
      <c r="H46" s="7" t="s">
        <v>100</v>
      </c>
      <c r="I46" s="8" t="s">
        <v>84</v>
      </c>
      <c r="J46" s="9" t="s">
        <v>294</v>
      </c>
      <c r="K46" s="9" t="s">
        <v>295</v>
      </c>
      <c r="L46" s="9" t="s">
        <v>296</v>
      </c>
      <c r="M46" s="3" t="s">
        <v>86</v>
      </c>
      <c r="N46" s="3" t="s">
        <v>104</v>
      </c>
      <c r="O46" s="6">
        <v>1</v>
      </c>
      <c r="P46" s="10">
        <v>45404</v>
      </c>
      <c r="Q46" s="4">
        <f t="shared" si="0"/>
        <v>45404</v>
      </c>
      <c r="R46" s="3" t="s">
        <v>104</v>
      </c>
      <c r="S46" s="11" t="s">
        <v>297</v>
      </c>
      <c r="T46" s="12">
        <v>100</v>
      </c>
      <c r="U46" s="13">
        <f t="shared" si="1"/>
        <v>100</v>
      </c>
      <c r="V46" s="11" t="s">
        <v>298</v>
      </c>
      <c r="W46" s="11" t="s">
        <v>107</v>
      </c>
      <c r="X46" s="11" t="s">
        <v>108</v>
      </c>
      <c r="Y46" s="3" t="s">
        <v>89</v>
      </c>
      <c r="Z46" s="11" t="s">
        <v>108</v>
      </c>
      <c r="AA46" s="3" t="s">
        <v>109</v>
      </c>
      <c r="AB46" s="4">
        <v>45478</v>
      </c>
      <c r="AC46" s="3" t="s">
        <v>104</v>
      </c>
    </row>
    <row r="47" spans="1:29" ht="31.5" x14ac:dyDescent="0.25">
      <c r="A47" s="3">
        <v>2024</v>
      </c>
      <c r="B47" s="4">
        <v>45383</v>
      </c>
      <c r="C47" s="4">
        <v>45473</v>
      </c>
      <c r="D47" s="3" t="s">
        <v>75</v>
      </c>
      <c r="E47" s="5" t="s">
        <v>299</v>
      </c>
      <c r="F47" s="6" t="s">
        <v>98</v>
      </c>
      <c r="G47" s="7" t="s">
        <v>99</v>
      </c>
      <c r="H47" s="7" t="s">
        <v>100</v>
      </c>
      <c r="I47" s="8" t="s">
        <v>84</v>
      </c>
      <c r="J47" s="9" t="s">
        <v>300</v>
      </c>
      <c r="K47" s="9" t="s">
        <v>103</v>
      </c>
      <c r="L47" s="9" t="s">
        <v>152</v>
      </c>
      <c r="M47" s="3" t="s">
        <v>86</v>
      </c>
      <c r="N47" s="3" t="s">
        <v>104</v>
      </c>
      <c r="O47" s="6">
        <v>1</v>
      </c>
      <c r="P47" s="10">
        <v>45406</v>
      </c>
      <c r="Q47" s="4">
        <f>P47</f>
        <v>45406</v>
      </c>
      <c r="R47" s="3" t="s">
        <v>104</v>
      </c>
      <c r="S47" s="11" t="s">
        <v>301</v>
      </c>
      <c r="T47" s="12">
        <v>150</v>
      </c>
      <c r="U47" s="13">
        <f>T47</f>
        <v>150</v>
      </c>
      <c r="V47" s="11" t="s">
        <v>302</v>
      </c>
      <c r="W47" s="11" t="s">
        <v>107</v>
      </c>
      <c r="X47" s="11" t="s">
        <v>108</v>
      </c>
      <c r="Y47" s="3" t="s">
        <v>89</v>
      </c>
      <c r="Z47" s="11" t="s">
        <v>108</v>
      </c>
      <c r="AA47" s="3" t="s">
        <v>109</v>
      </c>
      <c r="AB47" s="4">
        <v>45478</v>
      </c>
      <c r="AC47" s="3" t="s">
        <v>104</v>
      </c>
    </row>
    <row r="48" spans="1:29" ht="31.5" x14ac:dyDescent="0.25">
      <c r="A48" s="3">
        <v>2024</v>
      </c>
      <c r="B48" s="4">
        <v>45383</v>
      </c>
      <c r="C48" s="4">
        <v>45473</v>
      </c>
      <c r="D48" s="3" t="s">
        <v>75</v>
      </c>
      <c r="E48" s="5" t="s">
        <v>303</v>
      </c>
      <c r="F48" s="6" t="s">
        <v>98</v>
      </c>
      <c r="G48" s="7" t="s">
        <v>99</v>
      </c>
      <c r="H48" s="7" t="s">
        <v>100</v>
      </c>
      <c r="I48" s="8" t="s">
        <v>84</v>
      </c>
      <c r="J48" s="9" t="s">
        <v>304</v>
      </c>
      <c r="K48" s="9" t="s">
        <v>305</v>
      </c>
      <c r="L48" s="9" t="s">
        <v>306</v>
      </c>
      <c r="M48" s="3" t="s">
        <v>87</v>
      </c>
      <c r="N48" s="3" t="s">
        <v>104</v>
      </c>
      <c r="O48" s="6">
        <v>1</v>
      </c>
      <c r="P48" s="10">
        <v>45406</v>
      </c>
      <c r="Q48" s="4">
        <f>P48</f>
        <v>45406</v>
      </c>
      <c r="R48" s="3" t="s">
        <v>104</v>
      </c>
      <c r="S48" s="11" t="s">
        <v>307</v>
      </c>
      <c r="T48" s="12">
        <v>100</v>
      </c>
      <c r="U48" s="13">
        <f>T48</f>
        <v>100</v>
      </c>
      <c r="V48" s="11" t="s">
        <v>308</v>
      </c>
      <c r="W48" s="11" t="s">
        <v>107</v>
      </c>
      <c r="X48" s="11" t="s">
        <v>108</v>
      </c>
      <c r="Y48" s="3" t="s">
        <v>89</v>
      </c>
      <c r="Z48" s="11" t="s">
        <v>108</v>
      </c>
      <c r="AA48" s="3" t="s">
        <v>109</v>
      </c>
      <c r="AB48" s="4">
        <v>45478</v>
      </c>
      <c r="AC48" s="3" t="s">
        <v>104</v>
      </c>
    </row>
    <row r="49" spans="1:29" ht="31.5" x14ac:dyDescent="0.25">
      <c r="A49" s="3">
        <v>2024</v>
      </c>
      <c r="B49" s="4">
        <v>45383</v>
      </c>
      <c r="C49" s="4">
        <v>45473</v>
      </c>
      <c r="D49" s="3" t="s">
        <v>75</v>
      </c>
      <c r="E49" s="5" t="s">
        <v>309</v>
      </c>
      <c r="F49" s="6" t="s">
        <v>98</v>
      </c>
      <c r="G49" s="7" t="s">
        <v>99</v>
      </c>
      <c r="H49" s="7" t="s">
        <v>100</v>
      </c>
      <c r="I49" s="8" t="s">
        <v>84</v>
      </c>
      <c r="J49" s="9" t="s">
        <v>310</v>
      </c>
      <c r="K49" s="9" t="s">
        <v>311</v>
      </c>
      <c r="L49" s="9" t="s">
        <v>312</v>
      </c>
      <c r="M49" s="3" t="s">
        <v>86</v>
      </c>
      <c r="N49" s="3" t="s">
        <v>104</v>
      </c>
      <c r="O49" s="6">
        <v>1</v>
      </c>
      <c r="P49" s="10">
        <v>45406</v>
      </c>
      <c r="Q49" s="4">
        <f>P49</f>
        <v>45406</v>
      </c>
      <c r="R49" s="3" t="s">
        <v>104</v>
      </c>
      <c r="S49" s="11" t="s">
        <v>313</v>
      </c>
      <c r="T49" s="12">
        <v>100</v>
      </c>
      <c r="U49" s="13">
        <f>T49</f>
        <v>100</v>
      </c>
      <c r="V49" s="11" t="s">
        <v>314</v>
      </c>
      <c r="W49" s="11" t="s">
        <v>107</v>
      </c>
      <c r="X49" s="11" t="s">
        <v>108</v>
      </c>
      <c r="Y49" s="3" t="s">
        <v>89</v>
      </c>
      <c r="Z49" s="11" t="s">
        <v>108</v>
      </c>
      <c r="AA49" s="3" t="s">
        <v>109</v>
      </c>
      <c r="AB49" s="4">
        <v>45478</v>
      </c>
      <c r="AC49" s="3" t="s">
        <v>104</v>
      </c>
    </row>
    <row r="50" spans="1:29" ht="31.5" x14ac:dyDescent="0.25">
      <c r="A50" s="3">
        <v>2024</v>
      </c>
      <c r="B50" s="4">
        <v>45383</v>
      </c>
      <c r="C50" s="4">
        <v>45473</v>
      </c>
      <c r="D50" s="3" t="s">
        <v>75</v>
      </c>
      <c r="E50" s="5" t="s">
        <v>315</v>
      </c>
      <c r="F50" s="6" t="s">
        <v>98</v>
      </c>
      <c r="G50" s="7" t="s">
        <v>99</v>
      </c>
      <c r="H50" s="7" t="s">
        <v>100</v>
      </c>
      <c r="I50" s="8" t="s">
        <v>84</v>
      </c>
      <c r="J50" s="9" t="s">
        <v>316</v>
      </c>
      <c r="K50" s="9" t="s">
        <v>317</v>
      </c>
      <c r="L50" s="9" t="s">
        <v>317</v>
      </c>
      <c r="M50" s="3" t="s">
        <v>87</v>
      </c>
      <c r="N50" s="3" t="s">
        <v>104</v>
      </c>
      <c r="O50" s="6">
        <v>1</v>
      </c>
      <c r="P50" s="10">
        <v>45406</v>
      </c>
      <c r="Q50" s="4">
        <f>P50</f>
        <v>45406</v>
      </c>
      <c r="R50" s="3" t="s">
        <v>104</v>
      </c>
      <c r="S50" s="11" t="s">
        <v>318</v>
      </c>
      <c r="T50" s="12">
        <v>150</v>
      </c>
      <c r="U50" s="13">
        <f>T50</f>
        <v>150</v>
      </c>
      <c r="V50" s="11" t="s">
        <v>319</v>
      </c>
      <c r="W50" s="11" t="s">
        <v>107</v>
      </c>
      <c r="X50" s="11" t="s">
        <v>108</v>
      </c>
      <c r="Y50" s="3" t="s">
        <v>89</v>
      </c>
      <c r="Z50" s="11" t="s">
        <v>108</v>
      </c>
      <c r="AA50" s="3" t="s">
        <v>109</v>
      </c>
      <c r="AB50" s="4">
        <v>45478</v>
      </c>
      <c r="AC50" s="3" t="s">
        <v>104</v>
      </c>
    </row>
    <row r="51" spans="1:29" ht="31.5" x14ac:dyDescent="0.25">
      <c r="A51" s="3">
        <v>2024</v>
      </c>
      <c r="B51" s="4">
        <v>45383</v>
      </c>
      <c r="C51" s="4">
        <v>45473</v>
      </c>
      <c r="D51" s="3" t="s">
        <v>75</v>
      </c>
      <c r="E51" s="5" t="s">
        <v>320</v>
      </c>
      <c r="F51" s="6" t="s">
        <v>98</v>
      </c>
      <c r="G51" s="7" t="s">
        <v>99</v>
      </c>
      <c r="H51" s="7" t="s">
        <v>100</v>
      </c>
      <c r="I51" s="8" t="s">
        <v>84</v>
      </c>
      <c r="J51" s="9" t="s">
        <v>321</v>
      </c>
      <c r="K51" s="9" t="s">
        <v>176</v>
      </c>
      <c r="L51" s="9" t="s">
        <v>322</v>
      </c>
      <c r="M51" s="3" t="s">
        <v>87</v>
      </c>
      <c r="N51" s="3" t="s">
        <v>104</v>
      </c>
      <c r="O51" s="6">
        <v>1</v>
      </c>
      <c r="P51" s="10">
        <v>45406</v>
      </c>
      <c r="Q51" s="4">
        <f>P51</f>
        <v>45406</v>
      </c>
      <c r="R51" s="3" t="s">
        <v>104</v>
      </c>
      <c r="S51" s="11" t="s">
        <v>323</v>
      </c>
      <c r="T51" s="12">
        <v>109</v>
      </c>
      <c r="U51" s="13">
        <f>T51</f>
        <v>109</v>
      </c>
      <c r="V51" s="11" t="s">
        <v>324</v>
      </c>
      <c r="W51" s="11" t="s">
        <v>107</v>
      </c>
      <c r="X51" s="11" t="s">
        <v>108</v>
      </c>
      <c r="Y51" s="3" t="s">
        <v>89</v>
      </c>
      <c r="Z51" s="11" t="s">
        <v>108</v>
      </c>
      <c r="AA51" s="3" t="s">
        <v>109</v>
      </c>
      <c r="AB51" s="4">
        <v>45478</v>
      </c>
      <c r="AC51" s="3" t="s">
        <v>104</v>
      </c>
    </row>
    <row r="52" spans="1:29" ht="31.5" x14ac:dyDescent="0.25">
      <c r="A52" s="3">
        <v>2024</v>
      </c>
      <c r="B52" s="4">
        <v>45383</v>
      </c>
      <c r="C52" s="4">
        <v>45473</v>
      </c>
      <c r="D52" s="3" t="s">
        <v>75</v>
      </c>
      <c r="E52" s="5" t="s">
        <v>325</v>
      </c>
      <c r="F52" s="6" t="s">
        <v>98</v>
      </c>
      <c r="G52" s="7" t="s">
        <v>99</v>
      </c>
      <c r="H52" s="7" t="s">
        <v>100</v>
      </c>
      <c r="I52" s="8" t="s">
        <v>84</v>
      </c>
      <c r="J52" s="9" t="s">
        <v>186</v>
      </c>
      <c r="K52" s="9" t="s">
        <v>188</v>
      </c>
      <c r="L52" s="9" t="s">
        <v>326</v>
      </c>
      <c r="M52" s="3" t="s">
        <v>87</v>
      </c>
      <c r="N52" s="3" t="s">
        <v>104</v>
      </c>
      <c r="O52" s="6">
        <v>1</v>
      </c>
      <c r="P52" s="10">
        <v>45408</v>
      </c>
      <c r="Q52" s="4">
        <f t="shared" si="0"/>
        <v>45408</v>
      </c>
      <c r="R52" s="3" t="s">
        <v>104</v>
      </c>
      <c r="S52" s="11" t="s">
        <v>327</v>
      </c>
      <c r="T52" s="12">
        <f>100+5</f>
        <v>105</v>
      </c>
      <c r="U52" s="13">
        <f t="shared" si="1"/>
        <v>105</v>
      </c>
      <c r="V52" s="11" t="s">
        <v>328</v>
      </c>
      <c r="W52" s="11" t="s">
        <v>107</v>
      </c>
      <c r="X52" s="11" t="s">
        <v>108</v>
      </c>
      <c r="Y52" s="3" t="s">
        <v>89</v>
      </c>
      <c r="Z52" s="11" t="s">
        <v>108</v>
      </c>
      <c r="AA52" s="3" t="s">
        <v>109</v>
      </c>
      <c r="AB52" s="4">
        <v>45478</v>
      </c>
      <c r="AC52" s="3" t="s">
        <v>104</v>
      </c>
    </row>
    <row r="53" spans="1:29" ht="31.5" x14ac:dyDescent="0.25">
      <c r="A53" s="3">
        <v>2024</v>
      </c>
      <c r="B53" s="4">
        <v>45383</v>
      </c>
      <c r="C53" s="4">
        <v>45473</v>
      </c>
      <c r="D53" s="3" t="s">
        <v>75</v>
      </c>
      <c r="E53" s="5" t="s">
        <v>329</v>
      </c>
      <c r="F53" s="6" t="s">
        <v>98</v>
      </c>
      <c r="G53" s="7" t="s">
        <v>99</v>
      </c>
      <c r="H53" s="7" t="s">
        <v>100</v>
      </c>
      <c r="I53" s="8" t="s">
        <v>84</v>
      </c>
      <c r="J53" s="9" t="s">
        <v>330</v>
      </c>
      <c r="K53" s="9" t="s">
        <v>331</v>
      </c>
      <c r="L53" s="9" t="s">
        <v>170</v>
      </c>
      <c r="M53" s="3" t="s">
        <v>86</v>
      </c>
      <c r="N53" s="3" t="s">
        <v>104</v>
      </c>
      <c r="O53" s="6">
        <v>1</v>
      </c>
      <c r="P53" s="10">
        <v>45411</v>
      </c>
      <c r="Q53" s="4">
        <f>P53</f>
        <v>45411</v>
      </c>
      <c r="R53" s="3" t="s">
        <v>104</v>
      </c>
      <c r="S53" s="11" t="s">
        <v>332</v>
      </c>
      <c r="T53" s="12">
        <v>100</v>
      </c>
      <c r="U53" s="13">
        <f>T53</f>
        <v>100</v>
      </c>
      <c r="V53" s="11" t="s">
        <v>333</v>
      </c>
      <c r="W53" s="11" t="s">
        <v>107</v>
      </c>
      <c r="X53" s="11" t="s">
        <v>108</v>
      </c>
      <c r="Y53" s="3" t="s">
        <v>89</v>
      </c>
      <c r="Z53" s="11" t="s">
        <v>108</v>
      </c>
      <c r="AA53" s="3" t="s">
        <v>109</v>
      </c>
      <c r="AB53" s="4">
        <v>45478</v>
      </c>
      <c r="AC53" s="3" t="s">
        <v>104</v>
      </c>
    </row>
    <row r="54" spans="1:29" ht="31.5" x14ac:dyDescent="0.25">
      <c r="A54" s="3">
        <v>2024</v>
      </c>
      <c r="B54" s="4">
        <v>45383</v>
      </c>
      <c r="C54" s="4">
        <v>45473</v>
      </c>
      <c r="D54" s="3" t="s">
        <v>75</v>
      </c>
      <c r="E54" s="5" t="s">
        <v>334</v>
      </c>
      <c r="F54" s="6" t="s">
        <v>98</v>
      </c>
      <c r="G54" s="7" t="s">
        <v>99</v>
      </c>
      <c r="H54" s="7" t="s">
        <v>100</v>
      </c>
      <c r="I54" s="8" t="s">
        <v>84</v>
      </c>
      <c r="J54" s="9" t="s">
        <v>330</v>
      </c>
      <c r="K54" s="9" t="s">
        <v>331</v>
      </c>
      <c r="L54" s="9" t="s">
        <v>170</v>
      </c>
      <c r="M54" s="3" t="s">
        <v>86</v>
      </c>
      <c r="N54" s="3" t="s">
        <v>104</v>
      </c>
      <c r="O54" s="6">
        <v>1</v>
      </c>
      <c r="P54" s="10">
        <v>45411</v>
      </c>
      <c r="Q54" s="4">
        <f>P54</f>
        <v>45411</v>
      </c>
      <c r="R54" s="3" t="s">
        <v>104</v>
      </c>
      <c r="S54" s="11" t="s">
        <v>335</v>
      </c>
      <c r="T54" s="12">
        <v>100</v>
      </c>
      <c r="U54" s="13">
        <f>T54</f>
        <v>100</v>
      </c>
      <c r="V54" s="11" t="s">
        <v>336</v>
      </c>
      <c r="W54" s="11" t="s">
        <v>107</v>
      </c>
      <c r="X54" s="11" t="s">
        <v>108</v>
      </c>
      <c r="Y54" s="3" t="s">
        <v>89</v>
      </c>
      <c r="Z54" s="11" t="s">
        <v>108</v>
      </c>
      <c r="AA54" s="3" t="s">
        <v>109</v>
      </c>
      <c r="AB54" s="4">
        <v>45478</v>
      </c>
      <c r="AC54" s="3" t="s">
        <v>104</v>
      </c>
    </row>
    <row r="55" spans="1:29" ht="31.5" x14ac:dyDescent="0.25">
      <c r="A55" s="3">
        <v>2024</v>
      </c>
      <c r="B55" s="4">
        <v>45383</v>
      </c>
      <c r="C55" s="4">
        <v>45473</v>
      </c>
      <c r="D55" s="3" t="s">
        <v>75</v>
      </c>
      <c r="E55" s="5" t="s">
        <v>337</v>
      </c>
      <c r="F55" s="6" t="s">
        <v>98</v>
      </c>
      <c r="G55" s="7" t="s">
        <v>99</v>
      </c>
      <c r="H55" s="7" t="s">
        <v>100</v>
      </c>
      <c r="I55" s="8" t="s">
        <v>84</v>
      </c>
      <c r="J55" s="9" t="s">
        <v>338</v>
      </c>
      <c r="K55" s="9" t="s">
        <v>331</v>
      </c>
      <c r="L55" s="9" t="s">
        <v>170</v>
      </c>
      <c r="M55" s="3" t="s">
        <v>86</v>
      </c>
      <c r="N55" s="3" t="s">
        <v>104</v>
      </c>
      <c r="O55" s="6">
        <v>1</v>
      </c>
      <c r="P55" s="10">
        <v>45411</v>
      </c>
      <c r="Q55" s="4">
        <f>P55</f>
        <v>45411</v>
      </c>
      <c r="R55" s="3" t="s">
        <v>104</v>
      </c>
      <c r="S55" s="11" t="s">
        <v>339</v>
      </c>
      <c r="T55" s="12">
        <f>100+184</f>
        <v>284</v>
      </c>
      <c r="U55" s="13">
        <f>T55</f>
        <v>284</v>
      </c>
      <c r="V55" s="11" t="s">
        <v>340</v>
      </c>
      <c r="W55" s="11" t="s">
        <v>107</v>
      </c>
      <c r="X55" s="11" t="s">
        <v>108</v>
      </c>
      <c r="Y55" s="3" t="s">
        <v>89</v>
      </c>
      <c r="Z55" s="11" t="s">
        <v>108</v>
      </c>
      <c r="AA55" s="3" t="s">
        <v>109</v>
      </c>
      <c r="AB55" s="4">
        <v>45478</v>
      </c>
      <c r="AC55" s="3" t="s">
        <v>104</v>
      </c>
    </row>
    <row r="56" spans="1:29" ht="31.5" x14ac:dyDescent="0.25">
      <c r="A56" s="3">
        <v>2024</v>
      </c>
      <c r="B56" s="4">
        <v>45383</v>
      </c>
      <c r="C56" s="4">
        <v>45473</v>
      </c>
      <c r="D56" s="3" t="s">
        <v>75</v>
      </c>
      <c r="E56" s="5" t="s">
        <v>341</v>
      </c>
      <c r="F56" s="6" t="s">
        <v>98</v>
      </c>
      <c r="G56" s="7" t="s">
        <v>99</v>
      </c>
      <c r="H56" s="7" t="s">
        <v>100</v>
      </c>
      <c r="I56" s="8" t="s">
        <v>84</v>
      </c>
      <c r="J56" s="9" t="s">
        <v>186</v>
      </c>
      <c r="K56" s="9" t="s">
        <v>188</v>
      </c>
      <c r="L56" s="9" t="s">
        <v>326</v>
      </c>
      <c r="M56" s="3" t="s">
        <v>87</v>
      </c>
      <c r="N56" s="3" t="s">
        <v>104</v>
      </c>
      <c r="O56" s="6">
        <v>1</v>
      </c>
      <c r="P56" s="10">
        <v>45405</v>
      </c>
      <c r="Q56" s="4">
        <f t="shared" si="0"/>
        <v>45405</v>
      </c>
      <c r="R56" s="3" t="s">
        <v>104</v>
      </c>
      <c r="S56" s="11" t="s">
        <v>342</v>
      </c>
      <c r="T56" s="12">
        <f>100+5</f>
        <v>105</v>
      </c>
      <c r="U56" s="13">
        <f t="shared" si="1"/>
        <v>105</v>
      </c>
      <c r="V56" s="11" t="s">
        <v>343</v>
      </c>
      <c r="W56" s="11" t="s">
        <v>107</v>
      </c>
      <c r="X56" s="11" t="s">
        <v>108</v>
      </c>
      <c r="Y56" s="3" t="s">
        <v>89</v>
      </c>
      <c r="Z56" s="11" t="s">
        <v>108</v>
      </c>
      <c r="AA56" s="3" t="s">
        <v>109</v>
      </c>
      <c r="AB56" s="4">
        <v>45478</v>
      </c>
      <c r="AC56" s="3" t="s">
        <v>104</v>
      </c>
    </row>
    <row r="57" spans="1:29" ht="31.5" x14ac:dyDescent="0.25">
      <c r="A57" s="3">
        <v>2024</v>
      </c>
      <c r="B57" s="4">
        <v>45383</v>
      </c>
      <c r="C57" s="4">
        <v>45473</v>
      </c>
      <c r="D57" s="3" t="s">
        <v>75</v>
      </c>
      <c r="E57" s="5" t="s">
        <v>344</v>
      </c>
      <c r="F57" s="6" t="s">
        <v>98</v>
      </c>
      <c r="G57" s="7" t="s">
        <v>99</v>
      </c>
      <c r="H57" s="7" t="s">
        <v>100</v>
      </c>
      <c r="I57" s="8" t="s">
        <v>84</v>
      </c>
      <c r="J57" s="9" t="s">
        <v>345</v>
      </c>
      <c r="K57" s="9" t="s">
        <v>269</v>
      </c>
      <c r="L57" s="9" t="s">
        <v>122</v>
      </c>
      <c r="M57" s="3" t="s">
        <v>87</v>
      </c>
      <c r="N57" s="3" t="s">
        <v>104</v>
      </c>
      <c r="O57" s="6">
        <v>1</v>
      </c>
      <c r="P57" s="10">
        <v>45411</v>
      </c>
      <c r="Q57" s="4">
        <f>P57</f>
        <v>45411</v>
      </c>
      <c r="R57" s="3" t="s">
        <v>104</v>
      </c>
      <c r="S57" s="11" t="s">
        <v>346</v>
      </c>
      <c r="T57" s="12">
        <v>100</v>
      </c>
      <c r="U57" s="13">
        <f>T57</f>
        <v>100</v>
      </c>
      <c r="V57" s="11" t="s">
        <v>347</v>
      </c>
      <c r="W57" s="11" t="s">
        <v>107</v>
      </c>
      <c r="X57" s="11" t="s">
        <v>108</v>
      </c>
      <c r="Y57" s="3" t="s">
        <v>89</v>
      </c>
      <c r="Z57" s="11" t="s">
        <v>108</v>
      </c>
      <c r="AA57" s="3" t="s">
        <v>109</v>
      </c>
      <c r="AB57" s="4">
        <v>45478</v>
      </c>
      <c r="AC57" s="3" t="s">
        <v>104</v>
      </c>
    </row>
    <row r="58" spans="1:29" ht="31.5" x14ac:dyDescent="0.25">
      <c r="A58" s="3">
        <v>2024</v>
      </c>
      <c r="B58" s="4">
        <v>45383</v>
      </c>
      <c r="C58" s="4">
        <v>45473</v>
      </c>
      <c r="D58" s="3" t="s">
        <v>75</v>
      </c>
      <c r="E58" s="5" t="s">
        <v>348</v>
      </c>
      <c r="F58" s="6" t="s">
        <v>98</v>
      </c>
      <c r="G58" s="7" t="s">
        <v>99</v>
      </c>
      <c r="H58" s="7" t="s">
        <v>100</v>
      </c>
      <c r="I58" s="8" t="s">
        <v>84</v>
      </c>
      <c r="J58" s="9" t="s">
        <v>349</v>
      </c>
      <c r="K58" s="9" t="s">
        <v>350</v>
      </c>
      <c r="L58" s="9" t="s">
        <v>306</v>
      </c>
      <c r="M58" s="3" t="s">
        <v>86</v>
      </c>
      <c r="N58" s="3" t="s">
        <v>104</v>
      </c>
      <c r="O58" s="6">
        <v>1</v>
      </c>
      <c r="P58" s="10">
        <v>45412</v>
      </c>
      <c r="Q58" s="4">
        <f>P58</f>
        <v>45412</v>
      </c>
      <c r="R58" s="3" t="s">
        <v>104</v>
      </c>
      <c r="S58" s="11" t="s">
        <v>351</v>
      </c>
      <c r="T58" s="12">
        <f>100+170</f>
        <v>270</v>
      </c>
      <c r="U58" s="13">
        <f>T58</f>
        <v>270</v>
      </c>
      <c r="V58" s="11" t="s">
        <v>352</v>
      </c>
      <c r="W58" s="11" t="s">
        <v>107</v>
      </c>
      <c r="X58" s="11" t="s">
        <v>108</v>
      </c>
      <c r="Y58" s="3" t="s">
        <v>89</v>
      </c>
      <c r="Z58" s="11" t="s">
        <v>108</v>
      </c>
      <c r="AA58" s="3" t="s">
        <v>109</v>
      </c>
      <c r="AB58" s="4">
        <v>45478</v>
      </c>
      <c r="AC58" s="3" t="s">
        <v>104</v>
      </c>
    </row>
    <row r="59" spans="1:29" ht="31.5" x14ac:dyDescent="0.25">
      <c r="A59" s="3">
        <v>2024</v>
      </c>
      <c r="B59" s="4">
        <v>45383</v>
      </c>
      <c r="C59" s="4">
        <v>45473</v>
      </c>
      <c r="D59" s="3" t="s">
        <v>75</v>
      </c>
      <c r="E59" s="5" t="s">
        <v>353</v>
      </c>
      <c r="F59" s="6" t="s">
        <v>98</v>
      </c>
      <c r="G59" s="7" t="s">
        <v>99</v>
      </c>
      <c r="H59" s="7" t="s">
        <v>100</v>
      </c>
      <c r="I59" s="8" t="s">
        <v>84</v>
      </c>
      <c r="J59" s="9" t="s">
        <v>354</v>
      </c>
      <c r="K59" s="9" t="s">
        <v>104</v>
      </c>
      <c r="L59" s="9" t="s">
        <v>104</v>
      </c>
      <c r="M59" s="3" t="s">
        <v>86</v>
      </c>
      <c r="N59" s="3" t="s">
        <v>104</v>
      </c>
      <c r="O59" s="6">
        <v>1</v>
      </c>
      <c r="P59" s="10">
        <v>45406</v>
      </c>
      <c r="Q59" s="4">
        <f>P59</f>
        <v>45406</v>
      </c>
      <c r="R59" s="3" t="s">
        <v>104</v>
      </c>
      <c r="S59" s="11" t="s">
        <v>355</v>
      </c>
      <c r="T59" s="12">
        <f>100+203</f>
        <v>303</v>
      </c>
      <c r="U59" s="13">
        <f>T59</f>
        <v>303</v>
      </c>
      <c r="V59" s="11" t="s">
        <v>356</v>
      </c>
      <c r="W59" s="11" t="s">
        <v>107</v>
      </c>
      <c r="X59" s="11" t="s">
        <v>108</v>
      </c>
      <c r="Y59" s="3" t="s">
        <v>89</v>
      </c>
      <c r="Z59" s="11" t="s">
        <v>108</v>
      </c>
      <c r="AA59" s="3" t="s">
        <v>109</v>
      </c>
      <c r="AB59" s="4">
        <v>45478</v>
      </c>
      <c r="AC59" s="3" t="s">
        <v>104</v>
      </c>
    </row>
    <row r="60" spans="1:29" ht="31.5" x14ac:dyDescent="0.25">
      <c r="A60" s="3">
        <v>2024</v>
      </c>
      <c r="B60" s="4">
        <v>45383</v>
      </c>
      <c r="C60" s="4">
        <v>45473</v>
      </c>
      <c r="D60" s="3" t="s">
        <v>75</v>
      </c>
      <c r="E60" s="5" t="s">
        <v>357</v>
      </c>
      <c r="F60" s="6" t="s">
        <v>98</v>
      </c>
      <c r="G60" s="7" t="s">
        <v>99</v>
      </c>
      <c r="H60" s="7" t="s">
        <v>100</v>
      </c>
      <c r="I60" s="8" t="s">
        <v>84</v>
      </c>
      <c r="J60" s="9" t="s">
        <v>358</v>
      </c>
      <c r="K60" s="9" t="s">
        <v>359</v>
      </c>
      <c r="L60" s="9" t="s">
        <v>360</v>
      </c>
      <c r="M60" s="3" t="s">
        <v>87</v>
      </c>
      <c r="N60" s="3" t="s">
        <v>104</v>
      </c>
      <c r="O60" s="6">
        <v>1</v>
      </c>
      <c r="P60" s="10">
        <v>45352</v>
      </c>
      <c r="Q60" s="4">
        <f t="shared" si="0"/>
        <v>45352</v>
      </c>
      <c r="R60" s="3" t="s">
        <v>104</v>
      </c>
      <c r="S60" s="11" t="s">
        <v>361</v>
      </c>
      <c r="T60" s="12">
        <v>100</v>
      </c>
      <c r="U60" s="13">
        <f t="shared" si="1"/>
        <v>100</v>
      </c>
      <c r="V60" s="11" t="s">
        <v>362</v>
      </c>
      <c r="W60" s="11" t="s">
        <v>107</v>
      </c>
      <c r="X60" s="11" t="s">
        <v>108</v>
      </c>
      <c r="Y60" s="3" t="s">
        <v>89</v>
      </c>
      <c r="Z60" s="11" t="s">
        <v>108</v>
      </c>
      <c r="AA60" s="3" t="s">
        <v>109</v>
      </c>
      <c r="AB60" s="4">
        <v>45478</v>
      </c>
      <c r="AC60" s="3" t="s">
        <v>104</v>
      </c>
    </row>
    <row r="61" spans="1:29" ht="31.5" x14ac:dyDescent="0.25">
      <c r="A61" s="3">
        <v>2024</v>
      </c>
      <c r="B61" s="4">
        <v>45383</v>
      </c>
      <c r="C61" s="4">
        <v>45473</v>
      </c>
      <c r="D61" s="3" t="s">
        <v>75</v>
      </c>
      <c r="E61" s="5" t="s">
        <v>363</v>
      </c>
      <c r="F61" s="6" t="s">
        <v>98</v>
      </c>
      <c r="G61" s="7" t="s">
        <v>99</v>
      </c>
      <c r="H61" s="7" t="s">
        <v>100</v>
      </c>
      <c r="I61" s="8" t="s">
        <v>84</v>
      </c>
      <c r="J61" s="9" t="s">
        <v>364</v>
      </c>
      <c r="K61" s="9" t="s">
        <v>269</v>
      </c>
      <c r="L61" s="9" t="s">
        <v>207</v>
      </c>
      <c r="M61" s="3" t="s">
        <v>86</v>
      </c>
      <c r="N61" s="3" t="s">
        <v>104</v>
      </c>
      <c r="O61" s="6">
        <v>1</v>
      </c>
      <c r="P61" s="10">
        <v>45352</v>
      </c>
      <c r="Q61" s="4">
        <f t="shared" si="0"/>
        <v>45352</v>
      </c>
      <c r="R61" s="3" t="s">
        <v>104</v>
      </c>
      <c r="S61" s="11" t="s">
        <v>365</v>
      </c>
      <c r="T61" s="12">
        <v>100</v>
      </c>
      <c r="U61" s="13">
        <f t="shared" si="1"/>
        <v>100</v>
      </c>
      <c r="V61" s="11" t="s">
        <v>366</v>
      </c>
      <c r="W61" s="11" t="s">
        <v>107</v>
      </c>
      <c r="X61" s="11" t="s">
        <v>108</v>
      </c>
      <c r="Y61" s="3" t="s">
        <v>89</v>
      </c>
      <c r="Z61" s="11" t="s">
        <v>108</v>
      </c>
      <c r="AA61" s="3" t="s">
        <v>109</v>
      </c>
      <c r="AB61" s="4">
        <v>45478</v>
      </c>
      <c r="AC61" s="3" t="s">
        <v>104</v>
      </c>
    </row>
    <row r="62" spans="1:29" ht="31.5" x14ac:dyDescent="0.25">
      <c r="A62" s="3">
        <v>2024</v>
      </c>
      <c r="B62" s="4">
        <v>45383</v>
      </c>
      <c r="C62" s="4">
        <v>45473</v>
      </c>
      <c r="D62" s="3" t="s">
        <v>75</v>
      </c>
      <c r="E62" s="5" t="s">
        <v>367</v>
      </c>
      <c r="F62" s="6" t="s">
        <v>98</v>
      </c>
      <c r="G62" s="7" t="s">
        <v>99</v>
      </c>
      <c r="H62" s="7" t="s">
        <v>100</v>
      </c>
      <c r="I62" s="8" t="s">
        <v>84</v>
      </c>
      <c r="J62" s="9" t="s">
        <v>364</v>
      </c>
      <c r="K62" s="9" t="s">
        <v>269</v>
      </c>
      <c r="L62" s="9" t="s">
        <v>207</v>
      </c>
      <c r="M62" s="3" t="s">
        <v>87</v>
      </c>
      <c r="N62" s="3" t="s">
        <v>104</v>
      </c>
      <c r="O62" s="6">
        <v>1</v>
      </c>
      <c r="P62" s="10">
        <v>45352</v>
      </c>
      <c r="Q62" s="4">
        <f t="shared" si="0"/>
        <v>45352</v>
      </c>
      <c r="R62" s="3" t="s">
        <v>104</v>
      </c>
      <c r="S62" s="11" t="s">
        <v>368</v>
      </c>
      <c r="T62" s="12">
        <f>100+19</f>
        <v>119</v>
      </c>
      <c r="U62" s="13">
        <f t="shared" si="1"/>
        <v>119</v>
      </c>
      <c r="V62" s="11" t="s">
        <v>369</v>
      </c>
      <c r="W62" s="11" t="s">
        <v>107</v>
      </c>
      <c r="X62" s="11" t="s">
        <v>108</v>
      </c>
      <c r="Y62" s="3" t="s">
        <v>89</v>
      </c>
      <c r="Z62" s="11" t="s">
        <v>108</v>
      </c>
      <c r="AA62" s="3" t="s">
        <v>109</v>
      </c>
      <c r="AB62" s="4">
        <v>45478</v>
      </c>
      <c r="AC62" s="3" t="s">
        <v>104</v>
      </c>
    </row>
    <row r="63" spans="1:29" ht="31.5" x14ac:dyDescent="0.25">
      <c r="A63" s="3">
        <v>2024</v>
      </c>
      <c r="B63" s="4">
        <v>45383</v>
      </c>
      <c r="C63" s="4">
        <v>45473</v>
      </c>
      <c r="D63" s="3" t="s">
        <v>75</v>
      </c>
      <c r="E63" s="5" t="s">
        <v>370</v>
      </c>
      <c r="F63" s="6" t="s">
        <v>98</v>
      </c>
      <c r="G63" s="7" t="s">
        <v>99</v>
      </c>
      <c r="H63" s="7" t="s">
        <v>100</v>
      </c>
      <c r="I63" s="8" t="s">
        <v>84</v>
      </c>
      <c r="J63" s="9" t="s">
        <v>371</v>
      </c>
      <c r="K63" s="9" t="s">
        <v>181</v>
      </c>
      <c r="L63" s="9" t="s">
        <v>103</v>
      </c>
      <c r="M63" s="3" t="s">
        <v>87</v>
      </c>
      <c r="N63" s="3" t="s">
        <v>104</v>
      </c>
      <c r="O63" s="6">
        <v>1</v>
      </c>
      <c r="P63" s="10">
        <v>45399</v>
      </c>
      <c r="Q63" s="4">
        <f>P63</f>
        <v>45399</v>
      </c>
      <c r="R63" s="3" t="s">
        <v>104</v>
      </c>
      <c r="S63" s="11" t="s">
        <v>372</v>
      </c>
      <c r="T63" s="12">
        <f>100+44.6</f>
        <v>144.6</v>
      </c>
      <c r="U63" s="13">
        <f>T63</f>
        <v>144.6</v>
      </c>
      <c r="V63" s="11" t="s">
        <v>373</v>
      </c>
      <c r="W63" s="11" t="s">
        <v>107</v>
      </c>
      <c r="X63" s="11" t="s">
        <v>108</v>
      </c>
      <c r="Y63" s="3" t="s">
        <v>89</v>
      </c>
      <c r="Z63" s="11" t="s">
        <v>108</v>
      </c>
      <c r="AA63" s="3" t="s">
        <v>109</v>
      </c>
      <c r="AB63" s="4">
        <v>45478</v>
      </c>
      <c r="AC63" s="3" t="s">
        <v>104</v>
      </c>
    </row>
    <row r="64" spans="1:29" ht="31.5" x14ac:dyDescent="0.25">
      <c r="A64" s="3">
        <v>2024</v>
      </c>
      <c r="B64" s="4">
        <v>45383</v>
      </c>
      <c r="C64" s="4">
        <v>45473</v>
      </c>
      <c r="D64" s="3" t="s">
        <v>75</v>
      </c>
      <c r="E64" s="5" t="s">
        <v>374</v>
      </c>
      <c r="F64" s="6" t="s">
        <v>98</v>
      </c>
      <c r="G64" s="7" t="s">
        <v>99</v>
      </c>
      <c r="H64" s="7" t="s">
        <v>100</v>
      </c>
      <c r="I64" s="8" t="s">
        <v>84</v>
      </c>
      <c r="J64" s="9" t="s">
        <v>375</v>
      </c>
      <c r="K64" s="9" t="s">
        <v>376</v>
      </c>
      <c r="L64" s="9" t="s">
        <v>377</v>
      </c>
      <c r="M64" s="3" t="s">
        <v>87</v>
      </c>
      <c r="N64" s="3" t="s">
        <v>104</v>
      </c>
      <c r="O64" s="6">
        <v>1</v>
      </c>
      <c r="P64" s="10">
        <v>45349</v>
      </c>
      <c r="Q64" s="4">
        <f t="shared" si="0"/>
        <v>45349</v>
      </c>
      <c r="R64" s="3" t="s">
        <v>104</v>
      </c>
      <c r="S64" s="11" t="s">
        <v>378</v>
      </c>
      <c r="T64" s="12">
        <f>100+17.5</f>
        <v>117.5</v>
      </c>
      <c r="U64" s="13">
        <f t="shared" si="1"/>
        <v>117.5</v>
      </c>
      <c r="V64" s="11" t="s">
        <v>379</v>
      </c>
      <c r="W64" s="11" t="s">
        <v>107</v>
      </c>
      <c r="X64" s="11" t="s">
        <v>108</v>
      </c>
      <c r="Y64" s="3" t="s">
        <v>89</v>
      </c>
      <c r="Z64" s="11" t="s">
        <v>108</v>
      </c>
      <c r="AA64" s="3" t="s">
        <v>109</v>
      </c>
      <c r="AB64" s="4">
        <v>45478</v>
      </c>
      <c r="AC64" s="3" t="s">
        <v>104</v>
      </c>
    </row>
    <row r="65" spans="1:29" ht="31.5" x14ac:dyDescent="0.25">
      <c r="A65" s="3">
        <v>2024</v>
      </c>
      <c r="B65" s="4">
        <v>45383</v>
      </c>
      <c r="C65" s="4">
        <v>45473</v>
      </c>
      <c r="D65" s="3" t="s">
        <v>75</v>
      </c>
      <c r="E65" s="5" t="s">
        <v>380</v>
      </c>
      <c r="F65" s="6" t="s">
        <v>98</v>
      </c>
      <c r="G65" s="7" t="s">
        <v>99</v>
      </c>
      <c r="H65" s="7" t="s">
        <v>100</v>
      </c>
      <c r="I65" s="8" t="s">
        <v>84</v>
      </c>
      <c r="J65" s="9" t="s">
        <v>375</v>
      </c>
      <c r="K65" s="9" t="s">
        <v>376</v>
      </c>
      <c r="L65" s="9" t="s">
        <v>377</v>
      </c>
      <c r="M65" s="3" t="s">
        <v>87</v>
      </c>
      <c r="N65" s="3" t="s">
        <v>104</v>
      </c>
      <c r="O65" s="6">
        <v>1</v>
      </c>
      <c r="P65" s="10">
        <v>45349</v>
      </c>
      <c r="Q65" s="4">
        <f t="shared" si="0"/>
        <v>45349</v>
      </c>
      <c r="R65" s="3" t="s">
        <v>104</v>
      </c>
      <c r="S65" s="11" t="s">
        <v>381</v>
      </c>
      <c r="T65" s="12">
        <f>100+17.5</f>
        <v>117.5</v>
      </c>
      <c r="U65" s="13">
        <f t="shared" si="1"/>
        <v>117.5</v>
      </c>
      <c r="V65" s="11" t="s">
        <v>382</v>
      </c>
      <c r="W65" s="11" t="s">
        <v>107</v>
      </c>
      <c r="X65" s="11" t="s">
        <v>108</v>
      </c>
      <c r="Y65" s="3" t="s">
        <v>89</v>
      </c>
      <c r="Z65" s="11" t="s">
        <v>108</v>
      </c>
      <c r="AA65" s="3" t="s">
        <v>109</v>
      </c>
      <c r="AB65" s="4">
        <v>45478</v>
      </c>
      <c r="AC65" s="3" t="s">
        <v>104</v>
      </c>
    </row>
    <row r="66" spans="1:29" ht="31.5" x14ac:dyDescent="0.25">
      <c r="A66" s="3">
        <v>2024</v>
      </c>
      <c r="B66" s="4">
        <v>45383</v>
      </c>
      <c r="C66" s="4">
        <v>45473</v>
      </c>
      <c r="D66" s="3" t="s">
        <v>75</v>
      </c>
      <c r="E66" s="5" t="s">
        <v>383</v>
      </c>
      <c r="F66" s="6" t="s">
        <v>98</v>
      </c>
      <c r="G66" s="7" t="s">
        <v>99</v>
      </c>
      <c r="H66" s="7" t="s">
        <v>100</v>
      </c>
      <c r="I66" s="8" t="s">
        <v>84</v>
      </c>
      <c r="J66" s="9" t="s">
        <v>375</v>
      </c>
      <c r="K66" s="9" t="s">
        <v>376</v>
      </c>
      <c r="L66" s="9" t="s">
        <v>377</v>
      </c>
      <c r="M66" s="3" t="s">
        <v>87</v>
      </c>
      <c r="N66" s="3" t="s">
        <v>104</v>
      </c>
      <c r="O66" s="6">
        <v>1</v>
      </c>
      <c r="P66" s="10">
        <v>45349</v>
      </c>
      <c r="Q66" s="4">
        <f t="shared" si="0"/>
        <v>45349</v>
      </c>
      <c r="R66" s="3" t="s">
        <v>104</v>
      </c>
      <c r="S66" s="11" t="s">
        <v>384</v>
      </c>
      <c r="T66" s="12">
        <v>100</v>
      </c>
      <c r="U66" s="13">
        <f t="shared" si="1"/>
        <v>100</v>
      </c>
      <c r="V66" s="11" t="s">
        <v>385</v>
      </c>
      <c r="W66" s="11" t="s">
        <v>107</v>
      </c>
      <c r="X66" s="11" t="s">
        <v>108</v>
      </c>
      <c r="Y66" s="3" t="s">
        <v>89</v>
      </c>
      <c r="Z66" s="11" t="s">
        <v>108</v>
      </c>
      <c r="AA66" s="3" t="s">
        <v>109</v>
      </c>
      <c r="AB66" s="4">
        <v>45478</v>
      </c>
      <c r="AC66" s="3" t="s">
        <v>104</v>
      </c>
    </row>
    <row r="67" spans="1:29" ht="31.5" x14ac:dyDescent="0.25">
      <c r="A67" s="3">
        <v>2024</v>
      </c>
      <c r="B67" s="4">
        <v>45383</v>
      </c>
      <c r="C67" s="4">
        <v>45473</v>
      </c>
      <c r="D67" s="3" t="s">
        <v>75</v>
      </c>
      <c r="E67" s="5" t="s">
        <v>386</v>
      </c>
      <c r="F67" s="6" t="s">
        <v>98</v>
      </c>
      <c r="G67" s="7" t="s">
        <v>99</v>
      </c>
      <c r="H67" s="7" t="s">
        <v>100</v>
      </c>
      <c r="I67" s="8" t="s">
        <v>84</v>
      </c>
      <c r="J67" s="9" t="s">
        <v>349</v>
      </c>
      <c r="K67" s="9" t="s">
        <v>350</v>
      </c>
      <c r="L67" s="9" t="s">
        <v>306</v>
      </c>
      <c r="M67" s="3" t="s">
        <v>86</v>
      </c>
      <c r="N67" s="3" t="s">
        <v>104</v>
      </c>
      <c r="O67" s="6">
        <v>1</v>
      </c>
      <c r="P67" s="10">
        <v>45370</v>
      </c>
      <c r="Q67" s="4">
        <f>P67</f>
        <v>45370</v>
      </c>
      <c r="R67" s="3" t="s">
        <v>104</v>
      </c>
      <c r="S67" s="11" t="s">
        <v>387</v>
      </c>
      <c r="T67" s="12">
        <v>100</v>
      </c>
      <c r="U67" s="13">
        <f>T67</f>
        <v>100</v>
      </c>
      <c r="V67" s="11" t="s">
        <v>388</v>
      </c>
      <c r="W67" s="11" t="s">
        <v>107</v>
      </c>
      <c r="X67" s="11" t="s">
        <v>108</v>
      </c>
      <c r="Y67" s="3" t="s">
        <v>89</v>
      </c>
      <c r="Z67" s="11" t="s">
        <v>108</v>
      </c>
      <c r="AA67" s="3" t="s">
        <v>109</v>
      </c>
      <c r="AB67" s="4">
        <v>45478</v>
      </c>
      <c r="AC67" s="3" t="s">
        <v>104</v>
      </c>
    </row>
    <row r="68" spans="1:29" ht="31.5" x14ac:dyDescent="0.25">
      <c r="A68" s="3">
        <v>2024</v>
      </c>
      <c r="B68" s="4">
        <v>45383</v>
      </c>
      <c r="C68" s="4">
        <v>45473</v>
      </c>
      <c r="D68" s="3" t="s">
        <v>75</v>
      </c>
      <c r="E68" s="5" t="s">
        <v>389</v>
      </c>
      <c r="F68" s="6" t="s">
        <v>98</v>
      </c>
      <c r="G68" s="7" t="s">
        <v>99</v>
      </c>
      <c r="H68" s="7" t="s">
        <v>100</v>
      </c>
      <c r="I68" s="8" t="s">
        <v>84</v>
      </c>
      <c r="J68" s="9" t="s">
        <v>390</v>
      </c>
      <c r="K68" s="9" t="s">
        <v>391</v>
      </c>
      <c r="L68" s="9" t="s">
        <v>392</v>
      </c>
      <c r="M68" s="3" t="s">
        <v>86</v>
      </c>
      <c r="N68" s="3" t="s">
        <v>104</v>
      </c>
      <c r="O68" s="6">
        <v>1</v>
      </c>
      <c r="P68" s="10">
        <v>45420</v>
      </c>
      <c r="Q68" s="4">
        <f>P68</f>
        <v>45420</v>
      </c>
      <c r="R68" s="3" t="s">
        <v>104</v>
      </c>
      <c r="S68" s="11" t="s">
        <v>393</v>
      </c>
      <c r="T68" s="12">
        <v>100</v>
      </c>
      <c r="U68" s="13">
        <f>T68</f>
        <v>100</v>
      </c>
      <c r="V68" s="11" t="s">
        <v>394</v>
      </c>
      <c r="W68" s="11" t="s">
        <v>107</v>
      </c>
      <c r="X68" s="11" t="s">
        <v>108</v>
      </c>
      <c r="Y68" s="3" t="s">
        <v>89</v>
      </c>
      <c r="Z68" s="11" t="s">
        <v>108</v>
      </c>
      <c r="AA68" s="3" t="s">
        <v>109</v>
      </c>
      <c r="AB68" s="4">
        <v>45478</v>
      </c>
      <c r="AC68" s="3" t="s">
        <v>104</v>
      </c>
    </row>
    <row r="69" spans="1:29" ht="31.5" x14ac:dyDescent="0.25">
      <c r="A69" s="3">
        <v>2024</v>
      </c>
      <c r="B69" s="4">
        <v>45383</v>
      </c>
      <c r="C69" s="4">
        <v>45473</v>
      </c>
      <c r="D69" s="3" t="s">
        <v>75</v>
      </c>
      <c r="E69" s="5" t="s">
        <v>395</v>
      </c>
      <c r="F69" s="6" t="s">
        <v>98</v>
      </c>
      <c r="G69" s="7" t="s">
        <v>99</v>
      </c>
      <c r="H69" s="7" t="s">
        <v>100</v>
      </c>
      <c r="I69" s="8" t="s">
        <v>84</v>
      </c>
      <c r="J69" s="9" t="s">
        <v>396</v>
      </c>
      <c r="K69" s="9" t="s">
        <v>397</v>
      </c>
      <c r="L69" s="9" t="s">
        <v>326</v>
      </c>
      <c r="M69" s="3" t="s">
        <v>87</v>
      </c>
      <c r="N69" s="3" t="s">
        <v>104</v>
      </c>
      <c r="O69" s="6">
        <v>1</v>
      </c>
      <c r="P69" s="10">
        <v>45427</v>
      </c>
      <c r="Q69" s="4">
        <f t="shared" ref="Q69:Q132" si="8">P69</f>
        <v>45427</v>
      </c>
      <c r="R69" s="3" t="s">
        <v>104</v>
      </c>
      <c r="S69" s="11" t="s">
        <v>398</v>
      </c>
      <c r="T69" s="12">
        <f>100+48.5</f>
        <v>148.5</v>
      </c>
      <c r="U69" s="13">
        <f t="shared" ref="U69:U92" si="9">T69</f>
        <v>148.5</v>
      </c>
      <c r="V69" s="11" t="s">
        <v>399</v>
      </c>
      <c r="W69" s="11" t="s">
        <v>107</v>
      </c>
      <c r="X69" s="11" t="s">
        <v>108</v>
      </c>
      <c r="Y69" s="3" t="s">
        <v>89</v>
      </c>
      <c r="Z69" s="11" t="s">
        <v>108</v>
      </c>
      <c r="AA69" s="3" t="s">
        <v>109</v>
      </c>
      <c r="AB69" s="4">
        <v>45478</v>
      </c>
      <c r="AC69" s="3" t="s">
        <v>104</v>
      </c>
    </row>
    <row r="70" spans="1:29" ht="31.5" x14ac:dyDescent="0.25">
      <c r="A70" s="3">
        <v>2024</v>
      </c>
      <c r="B70" s="4">
        <v>45383</v>
      </c>
      <c r="C70" s="4">
        <v>45473</v>
      </c>
      <c r="D70" s="3" t="s">
        <v>75</v>
      </c>
      <c r="E70" s="5" t="s">
        <v>400</v>
      </c>
      <c r="F70" s="6" t="s">
        <v>98</v>
      </c>
      <c r="G70" s="7" t="s">
        <v>99</v>
      </c>
      <c r="H70" s="7" t="s">
        <v>100</v>
      </c>
      <c r="I70" s="8" t="s">
        <v>84</v>
      </c>
      <c r="J70" s="9" t="s">
        <v>401</v>
      </c>
      <c r="K70" s="9" t="s">
        <v>402</v>
      </c>
      <c r="L70" s="9" t="s">
        <v>269</v>
      </c>
      <c r="M70" s="3" t="s">
        <v>86</v>
      </c>
      <c r="N70" s="3" t="s">
        <v>104</v>
      </c>
      <c r="O70" s="6">
        <v>1</v>
      </c>
      <c r="P70" s="10">
        <v>45429</v>
      </c>
      <c r="Q70" s="4">
        <f t="shared" si="8"/>
        <v>45429</v>
      </c>
      <c r="R70" s="3" t="s">
        <v>104</v>
      </c>
      <c r="S70" s="11" t="s">
        <v>403</v>
      </c>
      <c r="T70" s="12">
        <v>100</v>
      </c>
      <c r="U70" s="13">
        <f t="shared" si="9"/>
        <v>100</v>
      </c>
      <c r="V70" s="11" t="s">
        <v>404</v>
      </c>
      <c r="W70" s="11" t="s">
        <v>107</v>
      </c>
      <c r="X70" s="11" t="s">
        <v>108</v>
      </c>
      <c r="Y70" s="3" t="s">
        <v>89</v>
      </c>
      <c r="Z70" s="11" t="s">
        <v>108</v>
      </c>
      <c r="AA70" s="3" t="s">
        <v>109</v>
      </c>
      <c r="AB70" s="4">
        <v>45478</v>
      </c>
      <c r="AC70" s="3" t="s">
        <v>104</v>
      </c>
    </row>
    <row r="71" spans="1:29" ht="31.5" x14ac:dyDescent="0.25">
      <c r="A71" s="3">
        <v>2024</v>
      </c>
      <c r="B71" s="4">
        <v>45383</v>
      </c>
      <c r="C71" s="4">
        <v>45473</v>
      </c>
      <c r="D71" s="3" t="s">
        <v>75</v>
      </c>
      <c r="E71" s="5" t="s">
        <v>405</v>
      </c>
      <c r="F71" s="6" t="s">
        <v>98</v>
      </c>
      <c r="G71" s="7" t="s">
        <v>99</v>
      </c>
      <c r="H71" s="7" t="s">
        <v>100</v>
      </c>
      <c r="I71" s="8" t="s">
        <v>84</v>
      </c>
      <c r="J71" s="9" t="s">
        <v>406</v>
      </c>
      <c r="K71" s="9" t="s">
        <v>248</v>
      </c>
      <c r="L71" s="9" t="s">
        <v>269</v>
      </c>
      <c r="M71" s="3" t="s">
        <v>87</v>
      </c>
      <c r="N71" s="3" t="s">
        <v>104</v>
      </c>
      <c r="O71" s="6">
        <v>1</v>
      </c>
      <c r="P71" s="10">
        <v>45432</v>
      </c>
      <c r="Q71" s="4">
        <f t="shared" si="8"/>
        <v>45432</v>
      </c>
      <c r="R71" s="3" t="s">
        <v>104</v>
      </c>
      <c r="S71" s="11" t="s">
        <v>407</v>
      </c>
      <c r="T71" s="12">
        <v>100</v>
      </c>
      <c r="U71" s="13">
        <f t="shared" si="9"/>
        <v>100</v>
      </c>
      <c r="V71" s="11" t="s">
        <v>408</v>
      </c>
      <c r="W71" s="11" t="s">
        <v>107</v>
      </c>
      <c r="X71" s="11" t="s">
        <v>108</v>
      </c>
      <c r="Y71" s="3" t="s">
        <v>89</v>
      </c>
      <c r="Z71" s="11" t="s">
        <v>108</v>
      </c>
      <c r="AA71" s="3" t="s">
        <v>109</v>
      </c>
      <c r="AB71" s="4">
        <v>45478</v>
      </c>
      <c r="AC71" s="3" t="s">
        <v>104</v>
      </c>
    </row>
    <row r="72" spans="1:29" ht="31.5" x14ac:dyDescent="0.25">
      <c r="A72" s="3">
        <v>2024</v>
      </c>
      <c r="B72" s="4">
        <v>45383</v>
      </c>
      <c r="C72" s="4">
        <v>45473</v>
      </c>
      <c r="D72" s="3" t="s">
        <v>75</v>
      </c>
      <c r="E72" s="5" t="s">
        <v>409</v>
      </c>
      <c r="F72" s="6" t="s">
        <v>98</v>
      </c>
      <c r="G72" s="7" t="s">
        <v>99</v>
      </c>
      <c r="H72" s="7" t="s">
        <v>100</v>
      </c>
      <c r="I72" s="8" t="s">
        <v>84</v>
      </c>
      <c r="J72" s="9" t="s">
        <v>410</v>
      </c>
      <c r="K72" s="9" t="s">
        <v>103</v>
      </c>
      <c r="L72" s="9" t="s">
        <v>122</v>
      </c>
      <c r="M72" s="3" t="s">
        <v>87</v>
      </c>
      <c r="N72" s="3" t="s">
        <v>104</v>
      </c>
      <c r="O72" s="6">
        <v>1</v>
      </c>
      <c r="P72" s="10">
        <v>45436</v>
      </c>
      <c r="Q72" s="4">
        <f t="shared" si="8"/>
        <v>45436</v>
      </c>
      <c r="R72" s="3" t="s">
        <v>104</v>
      </c>
      <c r="S72" s="11" t="s">
        <v>411</v>
      </c>
      <c r="T72" s="12">
        <v>150</v>
      </c>
      <c r="U72" s="13">
        <f t="shared" si="9"/>
        <v>150</v>
      </c>
      <c r="V72" s="11" t="s">
        <v>412</v>
      </c>
      <c r="W72" s="11" t="s">
        <v>107</v>
      </c>
      <c r="X72" s="11" t="s">
        <v>108</v>
      </c>
      <c r="Y72" s="3" t="s">
        <v>89</v>
      </c>
      <c r="Z72" s="11" t="s">
        <v>108</v>
      </c>
      <c r="AA72" s="3" t="s">
        <v>109</v>
      </c>
      <c r="AB72" s="4">
        <v>45478</v>
      </c>
      <c r="AC72" s="3" t="s">
        <v>104</v>
      </c>
    </row>
    <row r="73" spans="1:29" ht="31.5" x14ac:dyDescent="0.25">
      <c r="A73" s="3">
        <v>2024</v>
      </c>
      <c r="B73" s="4">
        <v>45383</v>
      </c>
      <c r="C73" s="4">
        <v>45473</v>
      </c>
      <c r="D73" s="3" t="s">
        <v>75</v>
      </c>
      <c r="E73" s="5" t="s">
        <v>413</v>
      </c>
      <c r="F73" s="6" t="s">
        <v>98</v>
      </c>
      <c r="G73" s="7" t="s">
        <v>99</v>
      </c>
      <c r="H73" s="7" t="s">
        <v>100</v>
      </c>
      <c r="I73" s="8" t="s">
        <v>84</v>
      </c>
      <c r="J73" s="9" t="s">
        <v>414</v>
      </c>
      <c r="K73" s="9" t="s">
        <v>415</v>
      </c>
      <c r="L73" s="9" t="s">
        <v>377</v>
      </c>
      <c r="M73" s="3" t="s">
        <v>87</v>
      </c>
      <c r="N73" s="3" t="s">
        <v>104</v>
      </c>
      <c r="O73" s="6">
        <v>1</v>
      </c>
      <c r="P73" s="10">
        <v>45436</v>
      </c>
      <c r="Q73" s="4">
        <f t="shared" si="8"/>
        <v>45436</v>
      </c>
      <c r="R73" s="3" t="s">
        <v>104</v>
      </c>
      <c r="S73" s="11" t="s">
        <v>416</v>
      </c>
      <c r="T73" s="12">
        <f>150+231.15</f>
        <v>381.15</v>
      </c>
      <c r="U73" s="13">
        <f t="shared" si="9"/>
        <v>381.15</v>
      </c>
      <c r="V73" s="11" t="s">
        <v>417</v>
      </c>
      <c r="W73" s="11" t="s">
        <v>107</v>
      </c>
      <c r="X73" s="11" t="s">
        <v>108</v>
      </c>
      <c r="Y73" s="3" t="s">
        <v>89</v>
      </c>
      <c r="Z73" s="11" t="s">
        <v>108</v>
      </c>
      <c r="AA73" s="3" t="s">
        <v>109</v>
      </c>
      <c r="AB73" s="4">
        <v>45478</v>
      </c>
      <c r="AC73" s="3" t="s">
        <v>104</v>
      </c>
    </row>
    <row r="74" spans="1:29" ht="31.5" x14ac:dyDescent="0.25">
      <c r="A74" s="3">
        <v>2024</v>
      </c>
      <c r="B74" s="4">
        <v>45383</v>
      </c>
      <c r="C74" s="4">
        <v>45473</v>
      </c>
      <c r="D74" s="3" t="s">
        <v>75</v>
      </c>
      <c r="E74" s="5" t="s">
        <v>418</v>
      </c>
      <c r="F74" s="6" t="s">
        <v>98</v>
      </c>
      <c r="G74" s="7" t="s">
        <v>99</v>
      </c>
      <c r="H74" s="7" t="s">
        <v>100</v>
      </c>
      <c r="I74" s="8" t="s">
        <v>84</v>
      </c>
      <c r="J74" s="9" t="s">
        <v>419</v>
      </c>
      <c r="K74" s="9" t="s">
        <v>420</v>
      </c>
      <c r="L74" s="9" t="s">
        <v>170</v>
      </c>
      <c r="M74" s="3" t="s">
        <v>87</v>
      </c>
      <c r="N74" s="3" t="s">
        <v>104</v>
      </c>
      <c r="O74" s="6">
        <v>1</v>
      </c>
      <c r="P74" s="10">
        <v>45427</v>
      </c>
      <c r="Q74" s="4">
        <f t="shared" si="8"/>
        <v>45427</v>
      </c>
      <c r="R74" s="3" t="s">
        <v>104</v>
      </c>
      <c r="S74" s="11" t="s">
        <v>421</v>
      </c>
      <c r="T74" s="12">
        <v>100</v>
      </c>
      <c r="U74" s="13">
        <f t="shared" si="9"/>
        <v>100</v>
      </c>
      <c r="V74" s="11" t="s">
        <v>422</v>
      </c>
      <c r="W74" s="11" t="s">
        <v>107</v>
      </c>
      <c r="X74" s="11" t="s">
        <v>108</v>
      </c>
      <c r="Y74" s="3" t="s">
        <v>89</v>
      </c>
      <c r="Z74" s="11" t="s">
        <v>108</v>
      </c>
      <c r="AA74" s="3" t="s">
        <v>109</v>
      </c>
      <c r="AB74" s="4">
        <v>45478</v>
      </c>
      <c r="AC74" s="3" t="s">
        <v>104</v>
      </c>
    </row>
    <row r="75" spans="1:29" ht="31.5" x14ac:dyDescent="0.25">
      <c r="A75" s="3">
        <v>2024</v>
      </c>
      <c r="B75" s="4">
        <v>45383</v>
      </c>
      <c r="C75" s="4">
        <v>45473</v>
      </c>
      <c r="D75" s="3" t="s">
        <v>75</v>
      </c>
      <c r="E75" s="5" t="s">
        <v>423</v>
      </c>
      <c r="F75" s="6" t="s">
        <v>98</v>
      </c>
      <c r="G75" s="7" t="s">
        <v>99</v>
      </c>
      <c r="H75" s="7" t="s">
        <v>100</v>
      </c>
      <c r="I75" s="8" t="s">
        <v>84</v>
      </c>
      <c r="J75" s="9" t="s">
        <v>424</v>
      </c>
      <c r="K75" s="9" t="s">
        <v>103</v>
      </c>
      <c r="L75" s="9" t="s">
        <v>425</v>
      </c>
      <c r="M75" s="3" t="s">
        <v>86</v>
      </c>
      <c r="N75" s="3" t="s">
        <v>104</v>
      </c>
      <c r="O75" s="6">
        <v>1</v>
      </c>
      <c r="P75" s="10">
        <v>45442</v>
      </c>
      <c r="Q75" s="4">
        <f t="shared" si="8"/>
        <v>45442</v>
      </c>
      <c r="R75" s="3" t="s">
        <v>104</v>
      </c>
      <c r="S75" s="11" t="s">
        <v>426</v>
      </c>
      <c r="T75" s="12">
        <v>100</v>
      </c>
      <c r="U75" s="13">
        <f t="shared" si="9"/>
        <v>100</v>
      </c>
      <c r="V75" s="11" t="s">
        <v>427</v>
      </c>
      <c r="W75" s="11" t="s">
        <v>107</v>
      </c>
      <c r="X75" s="11" t="s">
        <v>108</v>
      </c>
      <c r="Y75" s="3" t="s">
        <v>89</v>
      </c>
      <c r="Z75" s="11" t="s">
        <v>108</v>
      </c>
      <c r="AA75" s="3" t="s">
        <v>109</v>
      </c>
      <c r="AB75" s="4">
        <v>45478</v>
      </c>
      <c r="AC75" s="3" t="s">
        <v>104</v>
      </c>
    </row>
    <row r="76" spans="1:29" ht="31.5" x14ac:dyDescent="0.25">
      <c r="A76" s="3">
        <v>2024</v>
      </c>
      <c r="B76" s="4">
        <v>45383</v>
      </c>
      <c r="C76" s="4">
        <v>45473</v>
      </c>
      <c r="D76" s="3" t="s">
        <v>75</v>
      </c>
      <c r="E76" s="5" t="s">
        <v>428</v>
      </c>
      <c r="F76" s="6" t="s">
        <v>98</v>
      </c>
      <c r="G76" s="7" t="s">
        <v>99</v>
      </c>
      <c r="H76" s="7" t="s">
        <v>100</v>
      </c>
      <c r="I76" s="8" t="s">
        <v>84</v>
      </c>
      <c r="J76" s="9" t="s">
        <v>429</v>
      </c>
      <c r="K76" s="9" t="s">
        <v>269</v>
      </c>
      <c r="L76" s="9" t="s">
        <v>222</v>
      </c>
      <c r="M76" s="3" t="s">
        <v>87</v>
      </c>
      <c r="N76" s="3" t="s">
        <v>104</v>
      </c>
      <c r="O76" s="6">
        <v>1</v>
      </c>
      <c r="P76" s="10">
        <v>45442</v>
      </c>
      <c r="Q76" s="4">
        <f t="shared" si="8"/>
        <v>45442</v>
      </c>
      <c r="R76" s="3" t="s">
        <v>104</v>
      </c>
      <c r="S76" s="11" t="s">
        <v>430</v>
      </c>
      <c r="T76" s="12">
        <v>150</v>
      </c>
      <c r="U76" s="13">
        <f t="shared" si="9"/>
        <v>150</v>
      </c>
      <c r="V76" s="11" t="s">
        <v>431</v>
      </c>
      <c r="W76" s="11" t="s">
        <v>107</v>
      </c>
      <c r="X76" s="11" t="s">
        <v>108</v>
      </c>
      <c r="Y76" s="3" t="s">
        <v>89</v>
      </c>
      <c r="Z76" s="11" t="s">
        <v>108</v>
      </c>
      <c r="AA76" s="3" t="s">
        <v>109</v>
      </c>
      <c r="AB76" s="4">
        <v>45478</v>
      </c>
      <c r="AC76" s="3" t="s">
        <v>104</v>
      </c>
    </row>
    <row r="77" spans="1:29" ht="31.5" x14ac:dyDescent="0.25">
      <c r="A77" s="3">
        <v>2024</v>
      </c>
      <c r="B77" s="4">
        <v>45383</v>
      </c>
      <c r="C77" s="4">
        <v>45473</v>
      </c>
      <c r="D77" s="3" t="s">
        <v>75</v>
      </c>
      <c r="E77" s="5" t="s">
        <v>432</v>
      </c>
      <c r="F77" s="6" t="s">
        <v>98</v>
      </c>
      <c r="G77" s="7" t="s">
        <v>99</v>
      </c>
      <c r="H77" s="7" t="s">
        <v>100</v>
      </c>
      <c r="I77" s="8" t="s">
        <v>84</v>
      </c>
      <c r="J77" s="9" t="s">
        <v>433</v>
      </c>
      <c r="K77" s="9" t="s">
        <v>242</v>
      </c>
      <c r="L77" s="9" t="s">
        <v>170</v>
      </c>
      <c r="M77" s="3" t="s">
        <v>86</v>
      </c>
      <c r="N77" s="3" t="s">
        <v>104</v>
      </c>
      <c r="O77" s="6">
        <v>1</v>
      </c>
      <c r="P77" s="10">
        <v>45442</v>
      </c>
      <c r="Q77" s="4">
        <f>P77</f>
        <v>45442</v>
      </c>
      <c r="R77" s="3" t="s">
        <v>104</v>
      </c>
      <c r="S77" s="11" t="s">
        <v>434</v>
      </c>
      <c r="T77" s="12">
        <v>100</v>
      </c>
      <c r="U77" s="13">
        <f>T77</f>
        <v>100</v>
      </c>
      <c r="V77" s="11" t="s">
        <v>435</v>
      </c>
      <c r="W77" s="11" t="s">
        <v>107</v>
      </c>
      <c r="X77" s="11" t="s">
        <v>108</v>
      </c>
      <c r="Y77" s="3" t="s">
        <v>89</v>
      </c>
      <c r="Z77" s="11" t="s">
        <v>108</v>
      </c>
      <c r="AA77" s="3" t="s">
        <v>109</v>
      </c>
      <c r="AB77" s="4">
        <v>45478</v>
      </c>
      <c r="AC77" s="3" t="s">
        <v>104</v>
      </c>
    </row>
    <row r="78" spans="1:29" ht="31.5" x14ac:dyDescent="0.25">
      <c r="A78" s="3">
        <v>2024</v>
      </c>
      <c r="B78" s="4">
        <v>45383</v>
      </c>
      <c r="C78" s="4">
        <v>45473</v>
      </c>
      <c r="D78" s="3" t="s">
        <v>75</v>
      </c>
      <c r="E78" s="5" t="s">
        <v>436</v>
      </c>
      <c r="F78" s="6" t="s">
        <v>98</v>
      </c>
      <c r="G78" s="7" t="s">
        <v>99</v>
      </c>
      <c r="H78" s="7" t="s">
        <v>100</v>
      </c>
      <c r="I78" s="8" t="s">
        <v>84</v>
      </c>
      <c r="J78" s="9" t="s">
        <v>437</v>
      </c>
      <c r="K78" s="9" t="s">
        <v>103</v>
      </c>
      <c r="L78" s="9" t="s">
        <v>243</v>
      </c>
      <c r="M78" s="3" t="s">
        <v>86</v>
      </c>
      <c r="N78" s="3" t="s">
        <v>104</v>
      </c>
      <c r="O78" s="6">
        <v>1</v>
      </c>
      <c r="P78" s="10">
        <v>45442</v>
      </c>
      <c r="Q78" s="4">
        <f t="shared" si="8"/>
        <v>45442</v>
      </c>
      <c r="R78" s="3" t="s">
        <v>104</v>
      </c>
      <c r="S78" s="11" t="s">
        <v>438</v>
      </c>
      <c r="T78" s="12">
        <f>100+20</f>
        <v>120</v>
      </c>
      <c r="U78" s="13">
        <f t="shared" si="9"/>
        <v>120</v>
      </c>
      <c r="V78" s="11" t="s">
        <v>439</v>
      </c>
      <c r="W78" s="11" t="s">
        <v>107</v>
      </c>
      <c r="X78" s="11" t="s">
        <v>108</v>
      </c>
      <c r="Y78" s="3" t="s">
        <v>89</v>
      </c>
      <c r="Z78" s="11" t="s">
        <v>108</v>
      </c>
      <c r="AA78" s="3" t="s">
        <v>109</v>
      </c>
      <c r="AB78" s="4">
        <v>45478</v>
      </c>
      <c r="AC78" s="3" t="s">
        <v>104</v>
      </c>
    </row>
    <row r="79" spans="1:29" ht="31.5" x14ac:dyDescent="0.25">
      <c r="A79" s="3">
        <v>2024</v>
      </c>
      <c r="B79" s="4">
        <v>45383</v>
      </c>
      <c r="C79" s="4">
        <v>45473</v>
      </c>
      <c r="D79" s="3" t="s">
        <v>75</v>
      </c>
      <c r="E79" s="5" t="s">
        <v>440</v>
      </c>
      <c r="F79" s="6" t="s">
        <v>98</v>
      </c>
      <c r="G79" s="7" t="s">
        <v>99</v>
      </c>
      <c r="H79" s="7" t="s">
        <v>100</v>
      </c>
      <c r="I79" s="8" t="s">
        <v>84</v>
      </c>
      <c r="J79" s="9" t="s">
        <v>117</v>
      </c>
      <c r="K79" s="9" t="s">
        <v>104</v>
      </c>
      <c r="L79" s="9" t="s">
        <v>104</v>
      </c>
      <c r="M79" s="3" t="s">
        <v>86</v>
      </c>
      <c r="N79" s="3" t="s">
        <v>104</v>
      </c>
      <c r="O79" s="6">
        <v>1</v>
      </c>
      <c r="P79" s="10">
        <v>45453</v>
      </c>
      <c r="Q79" s="4">
        <f t="shared" si="8"/>
        <v>45453</v>
      </c>
      <c r="R79" s="3" t="s">
        <v>104</v>
      </c>
      <c r="S79" s="11" t="s">
        <v>441</v>
      </c>
      <c r="T79" s="12">
        <v>150</v>
      </c>
      <c r="U79" s="13">
        <f t="shared" si="9"/>
        <v>150</v>
      </c>
      <c r="V79" s="11" t="s">
        <v>442</v>
      </c>
      <c r="W79" s="11" t="s">
        <v>107</v>
      </c>
      <c r="X79" s="11" t="s">
        <v>108</v>
      </c>
      <c r="Y79" s="3" t="s">
        <v>89</v>
      </c>
      <c r="Z79" s="11" t="s">
        <v>108</v>
      </c>
      <c r="AA79" s="3" t="s">
        <v>109</v>
      </c>
      <c r="AB79" s="4">
        <v>45478</v>
      </c>
      <c r="AC79" s="3" t="s">
        <v>104</v>
      </c>
    </row>
    <row r="80" spans="1:29" ht="31.5" x14ac:dyDescent="0.25">
      <c r="A80" s="3">
        <v>2024</v>
      </c>
      <c r="B80" s="4">
        <v>45383</v>
      </c>
      <c r="C80" s="4">
        <v>45473</v>
      </c>
      <c r="D80" s="3" t="s">
        <v>75</v>
      </c>
      <c r="E80" s="5" t="s">
        <v>443</v>
      </c>
      <c r="F80" s="6" t="s">
        <v>98</v>
      </c>
      <c r="G80" s="7" t="s">
        <v>99</v>
      </c>
      <c r="H80" s="7" t="s">
        <v>100</v>
      </c>
      <c r="I80" s="8" t="s">
        <v>84</v>
      </c>
      <c r="J80" s="9" t="s">
        <v>117</v>
      </c>
      <c r="K80" s="9" t="s">
        <v>104</v>
      </c>
      <c r="L80" s="9" t="s">
        <v>104</v>
      </c>
      <c r="M80" s="3" t="s">
        <v>86</v>
      </c>
      <c r="N80" s="3" t="s">
        <v>104</v>
      </c>
      <c r="O80" s="6">
        <v>1</v>
      </c>
      <c r="P80" s="10">
        <v>45453</v>
      </c>
      <c r="Q80" s="4">
        <f t="shared" si="8"/>
        <v>45453</v>
      </c>
      <c r="R80" s="3" t="s">
        <v>104</v>
      </c>
      <c r="S80" s="11" t="s">
        <v>444</v>
      </c>
      <c r="T80" s="12">
        <v>150</v>
      </c>
      <c r="U80" s="13">
        <f t="shared" si="9"/>
        <v>150</v>
      </c>
      <c r="V80" s="11" t="s">
        <v>445</v>
      </c>
      <c r="W80" s="11" t="s">
        <v>107</v>
      </c>
      <c r="X80" s="11" t="s">
        <v>108</v>
      </c>
      <c r="Y80" s="3" t="s">
        <v>89</v>
      </c>
      <c r="Z80" s="11" t="s">
        <v>108</v>
      </c>
      <c r="AA80" s="3" t="s">
        <v>109</v>
      </c>
      <c r="AB80" s="4">
        <v>45478</v>
      </c>
      <c r="AC80" s="3" t="s">
        <v>104</v>
      </c>
    </row>
    <row r="81" spans="1:29" ht="31.5" x14ac:dyDescent="0.25">
      <c r="A81" s="3">
        <v>2024</v>
      </c>
      <c r="B81" s="4">
        <v>45383</v>
      </c>
      <c r="C81" s="4">
        <v>45473</v>
      </c>
      <c r="D81" s="3" t="s">
        <v>75</v>
      </c>
      <c r="E81" s="5" t="s">
        <v>446</v>
      </c>
      <c r="F81" s="6" t="s">
        <v>98</v>
      </c>
      <c r="G81" s="7" t="s">
        <v>99</v>
      </c>
      <c r="H81" s="7" t="s">
        <v>100</v>
      </c>
      <c r="I81" s="8" t="s">
        <v>84</v>
      </c>
      <c r="J81" s="9" t="s">
        <v>117</v>
      </c>
      <c r="K81" s="9" t="s">
        <v>104</v>
      </c>
      <c r="L81" s="9" t="s">
        <v>104</v>
      </c>
      <c r="M81" s="3" t="s">
        <v>86</v>
      </c>
      <c r="N81" s="3" t="s">
        <v>104</v>
      </c>
      <c r="O81" s="6">
        <v>1</v>
      </c>
      <c r="P81" s="10">
        <v>45453</v>
      </c>
      <c r="Q81" s="4">
        <f t="shared" si="8"/>
        <v>45453</v>
      </c>
      <c r="R81" s="3" t="s">
        <v>104</v>
      </c>
      <c r="S81" s="11" t="s">
        <v>447</v>
      </c>
      <c r="T81" s="12">
        <v>150</v>
      </c>
      <c r="U81" s="13">
        <f t="shared" si="9"/>
        <v>150</v>
      </c>
      <c r="V81" s="11" t="s">
        <v>448</v>
      </c>
      <c r="W81" s="11" t="s">
        <v>107</v>
      </c>
      <c r="X81" s="11" t="s">
        <v>108</v>
      </c>
      <c r="Y81" s="3" t="s">
        <v>89</v>
      </c>
      <c r="Z81" s="11" t="s">
        <v>108</v>
      </c>
      <c r="AA81" s="3" t="s">
        <v>109</v>
      </c>
      <c r="AB81" s="4">
        <v>45478</v>
      </c>
      <c r="AC81" s="3" t="s">
        <v>104</v>
      </c>
    </row>
    <row r="82" spans="1:29" ht="31.5" x14ac:dyDescent="0.25">
      <c r="A82" s="3">
        <v>2024</v>
      </c>
      <c r="B82" s="4">
        <v>45383</v>
      </c>
      <c r="C82" s="4">
        <v>45473</v>
      </c>
      <c r="D82" s="3" t="s">
        <v>75</v>
      </c>
      <c r="E82" s="5" t="s">
        <v>449</v>
      </c>
      <c r="F82" s="6" t="s">
        <v>98</v>
      </c>
      <c r="G82" s="7" t="s">
        <v>99</v>
      </c>
      <c r="H82" s="7" t="s">
        <v>100</v>
      </c>
      <c r="I82" s="8" t="s">
        <v>84</v>
      </c>
      <c r="J82" s="9" t="s">
        <v>117</v>
      </c>
      <c r="K82" s="9" t="s">
        <v>104</v>
      </c>
      <c r="L82" s="9" t="s">
        <v>104</v>
      </c>
      <c r="M82" s="3" t="s">
        <v>86</v>
      </c>
      <c r="N82" s="3" t="s">
        <v>104</v>
      </c>
      <c r="O82" s="6">
        <v>1</v>
      </c>
      <c r="P82" s="10">
        <v>45453</v>
      </c>
      <c r="Q82" s="4">
        <f t="shared" si="8"/>
        <v>45453</v>
      </c>
      <c r="R82" s="3" t="s">
        <v>104</v>
      </c>
      <c r="S82" s="11" t="s">
        <v>441</v>
      </c>
      <c r="T82" s="12">
        <v>150</v>
      </c>
      <c r="U82" s="13">
        <f t="shared" si="9"/>
        <v>150</v>
      </c>
      <c r="V82" s="11" t="s">
        <v>450</v>
      </c>
      <c r="W82" s="11" t="s">
        <v>107</v>
      </c>
      <c r="X82" s="11" t="s">
        <v>108</v>
      </c>
      <c r="Y82" s="3" t="s">
        <v>89</v>
      </c>
      <c r="Z82" s="11" t="s">
        <v>108</v>
      </c>
      <c r="AA82" s="3" t="s">
        <v>109</v>
      </c>
      <c r="AB82" s="4">
        <v>45478</v>
      </c>
      <c r="AC82" s="3" t="s">
        <v>104</v>
      </c>
    </row>
    <row r="83" spans="1:29" ht="31.5" x14ac:dyDescent="0.25">
      <c r="A83" s="3">
        <v>2024</v>
      </c>
      <c r="B83" s="4">
        <v>45383</v>
      </c>
      <c r="C83" s="4">
        <v>45473</v>
      </c>
      <c r="D83" s="3" t="s">
        <v>75</v>
      </c>
      <c r="E83" s="5" t="s">
        <v>451</v>
      </c>
      <c r="F83" s="6" t="s">
        <v>98</v>
      </c>
      <c r="G83" s="7" t="s">
        <v>99</v>
      </c>
      <c r="H83" s="7" t="s">
        <v>100</v>
      </c>
      <c r="I83" s="8" t="s">
        <v>84</v>
      </c>
      <c r="J83" s="9" t="s">
        <v>452</v>
      </c>
      <c r="K83" s="9" t="s">
        <v>242</v>
      </c>
      <c r="L83" s="9" t="s">
        <v>453</v>
      </c>
      <c r="M83" s="3" t="s">
        <v>87</v>
      </c>
      <c r="N83" s="3" t="s">
        <v>104</v>
      </c>
      <c r="O83" s="6">
        <v>1</v>
      </c>
      <c r="P83" s="10">
        <v>45448</v>
      </c>
      <c r="Q83" s="4">
        <f t="shared" si="8"/>
        <v>45448</v>
      </c>
      <c r="R83" s="3" t="s">
        <v>104</v>
      </c>
      <c r="S83" s="11" t="s">
        <v>454</v>
      </c>
      <c r="T83" s="12">
        <v>100</v>
      </c>
      <c r="U83" s="13">
        <f t="shared" si="9"/>
        <v>100</v>
      </c>
      <c r="V83" s="11" t="s">
        <v>455</v>
      </c>
      <c r="W83" s="11" t="s">
        <v>107</v>
      </c>
      <c r="X83" s="11" t="s">
        <v>108</v>
      </c>
      <c r="Y83" s="3" t="s">
        <v>89</v>
      </c>
      <c r="Z83" s="11" t="s">
        <v>108</v>
      </c>
      <c r="AA83" s="3" t="s">
        <v>109</v>
      </c>
      <c r="AB83" s="4">
        <v>45478</v>
      </c>
      <c r="AC83" s="3" t="s">
        <v>104</v>
      </c>
    </row>
    <row r="84" spans="1:29" ht="31.5" x14ac:dyDescent="0.25">
      <c r="A84" s="3">
        <v>2024</v>
      </c>
      <c r="B84" s="4">
        <v>45383</v>
      </c>
      <c r="C84" s="4">
        <v>45473</v>
      </c>
      <c r="D84" s="3" t="s">
        <v>75</v>
      </c>
      <c r="E84" s="5" t="s">
        <v>456</v>
      </c>
      <c r="F84" s="6" t="s">
        <v>98</v>
      </c>
      <c r="G84" s="7" t="s">
        <v>99</v>
      </c>
      <c r="H84" s="7" t="s">
        <v>100</v>
      </c>
      <c r="I84" s="8" t="s">
        <v>84</v>
      </c>
      <c r="J84" s="9" t="s">
        <v>279</v>
      </c>
      <c r="K84" s="9" t="s">
        <v>104</v>
      </c>
      <c r="L84" s="9" t="s">
        <v>104</v>
      </c>
      <c r="M84" s="3" t="s">
        <v>86</v>
      </c>
      <c r="N84" s="3" t="s">
        <v>104</v>
      </c>
      <c r="O84" s="6">
        <v>1</v>
      </c>
      <c r="P84" s="10">
        <v>45450</v>
      </c>
      <c r="Q84" s="4">
        <f t="shared" si="8"/>
        <v>45450</v>
      </c>
      <c r="R84" s="3" t="s">
        <v>104</v>
      </c>
      <c r="S84" s="11" t="s">
        <v>457</v>
      </c>
      <c r="T84" s="12">
        <v>100</v>
      </c>
      <c r="U84" s="13">
        <f t="shared" si="9"/>
        <v>100</v>
      </c>
      <c r="V84" s="11" t="s">
        <v>458</v>
      </c>
      <c r="W84" s="11" t="s">
        <v>107</v>
      </c>
      <c r="X84" s="11" t="s">
        <v>108</v>
      </c>
      <c r="Y84" s="3" t="s">
        <v>89</v>
      </c>
      <c r="Z84" s="11" t="s">
        <v>108</v>
      </c>
      <c r="AA84" s="3" t="s">
        <v>109</v>
      </c>
      <c r="AB84" s="4">
        <v>45478</v>
      </c>
      <c r="AC84" s="3" t="s">
        <v>104</v>
      </c>
    </row>
    <row r="85" spans="1:29" ht="31.5" x14ac:dyDescent="0.25">
      <c r="A85" s="3">
        <v>2024</v>
      </c>
      <c r="B85" s="4">
        <v>45383</v>
      </c>
      <c r="C85" s="4">
        <v>45473</v>
      </c>
      <c r="D85" s="3" t="s">
        <v>75</v>
      </c>
      <c r="E85" s="5" t="s">
        <v>459</v>
      </c>
      <c r="F85" s="6" t="s">
        <v>98</v>
      </c>
      <c r="G85" s="7" t="s">
        <v>99</v>
      </c>
      <c r="H85" s="7" t="s">
        <v>100</v>
      </c>
      <c r="I85" s="8" t="s">
        <v>84</v>
      </c>
      <c r="J85" s="9" t="s">
        <v>460</v>
      </c>
      <c r="K85" s="9" t="s">
        <v>461</v>
      </c>
      <c r="L85" s="9" t="s">
        <v>462</v>
      </c>
      <c r="M85" s="3" t="s">
        <v>87</v>
      </c>
      <c r="N85" s="3" t="s">
        <v>104</v>
      </c>
      <c r="O85" s="6">
        <v>1</v>
      </c>
      <c r="P85" s="10">
        <v>45448</v>
      </c>
      <c r="Q85" s="4">
        <f t="shared" si="8"/>
        <v>45448</v>
      </c>
      <c r="R85" s="3" t="s">
        <v>104</v>
      </c>
      <c r="S85" s="11" t="s">
        <v>463</v>
      </c>
      <c r="T85" s="12">
        <v>150</v>
      </c>
      <c r="U85" s="13">
        <f t="shared" si="9"/>
        <v>150</v>
      </c>
      <c r="V85" s="11" t="s">
        <v>464</v>
      </c>
      <c r="W85" s="11" t="s">
        <v>107</v>
      </c>
      <c r="X85" s="11" t="s">
        <v>108</v>
      </c>
      <c r="Y85" s="3" t="s">
        <v>89</v>
      </c>
      <c r="Z85" s="11" t="s">
        <v>108</v>
      </c>
      <c r="AA85" s="3" t="s">
        <v>109</v>
      </c>
      <c r="AB85" s="4">
        <v>45478</v>
      </c>
      <c r="AC85" s="3" t="s">
        <v>104</v>
      </c>
    </row>
    <row r="86" spans="1:29" ht="31.5" x14ac:dyDescent="0.25">
      <c r="A86" s="3">
        <v>2024</v>
      </c>
      <c r="B86" s="4">
        <v>45383</v>
      </c>
      <c r="C86" s="4">
        <v>45473</v>
      </c>
      <c r="D86" s="3" t="s">
        <v>75</v>
      </c>
      <c r="E86" s="5" t="s">
        <v>465</v>
      </c>
      <c r="F86" s="6" t="s">
        <v>98</v>
      </c>
      <c r="G86" s="7" t="s">
        <v>99</v>
      </c>
      <c r="H86" s="7" t="s">
        <v>100</v>
      </c>
      <c r="I86" s="8" t="s">
        <v>84</v>
      </c>
      <c r="J86" s="9" t="s">
        <v>466</v>
      </c>
      <c r="K86" s="9" t="s">
        <v>104</v>
      </c>
      <c r="L86" s="9" t="s">
        <v>104</v>
      </c>
      <c r="M86" s="3" t="s">
        <v>86</v>
      </c>
      <c r="N86" s="3" t="s">
        <v>104</v>
      </c>
      <c r="O86" s="6">
        <v>1</v>
      </c>
      <c r="P86" s="10">
        <v>45455</v>
      </c>
      <c r="Q86" s="4">
        <f t="shared" si="8"/>
        <v>45455</v>
      </c>
      <c r="R86" s="3" t="s">
        <v>104</v>
      </c>
      <c r="S86" s="11" t="s">
        <v>467</v>
      </c>
      <c r="T86" s="12">
        <f>100+100</f>
        <v>200</v>
      </c>
      <c r="U86" s="13">
        <f t="shared" si="9"/>
        <v>200</v>
      </c>
      <c r="V86" s="11" t="s">
        <v>468</v>
      </c>
      <c r="W86" s="11" t="s">
        <v>107</v>
      </c>
      <c r="X86" s="11" t="s">
        <v>108</v>
      </c>
      <c r="Y86" s="3" t="s">
        <v>89</v>
      </c>
      <c r="Z86" s="11" t="s">
        <v>108</v>
      </c>
      <c r="AA86" s="3" t="s">
        <v>109</v>
      </c>
      <c r="AB86" s="4">
        <v>45478</v>
      </c>
      <c r="AC86" s="3" t="s">
        <v>104</v>
      </c>
    </row>
    <row r="87" spans="1:29" ht="31.5" x14ac:dyDescent="0.25">
      <c r="A87" s="3">
        <v>2024</v>
      </c>
      <c r="B87" s="4">
        <v>45383</v>
      </c>
      <c r="C87" s="4">
        <v>45473</v>
      </c>
      <c r="D87" s="3" t="s">
        <v>75</v>
      </c>
      <c r="E87" s="5" t="s">
        <v>469</v>
      </c>
      <c r="F87" s="6" t="s">
        <v>98</v>
      </c>
      <c r="G87" s="7" t="s">
        <v>99</v>
      </c>
      <c r="H87" s="7" t="s">
        <v>100</v>
      </c>
      <c r="I87" s="8" t="s">
        <v>84</v>
      </c>
      <c r="J87" s="9" t="s">
        <v>470</v>
      </c>
      <c r="K87" s="9" t="s">
        <v>103</v>
      </c>
      <c r="L87" s="9" t="s">
        <v>420</v>
      </c>
      <c r="M87" s="3" t="s">
        <v>86</v>
      </c>
      <c r="N87" s="3" t="s">
        <v>104</v>
      </c>
      <c r="O87" s="6">
        <v>1</v>
      </c>
      <c r="P87" s="10">
        <v>45460</v>
      </c>
      <c r="Q87" s="4">
        <f t="shared" si="8"/>
        <v>45460</v>
      </c>
      <c r="R87" s="3" t="s">
        <v>104</v>
      </c>
      <c r="S87" s="11" t="s">
        <v>471</v>
      </c>
      <c r="T87" s="12">
        <f>100+22.1</f>
        <v>122.1</v>
      </c>
      <c r="U87" s="13">
        <f t="shared" si="9"/>
        <v>122.1</v>
      </c>
      <c r="V87" s="11" t="s">
        <v>472</v>
      </c>
      <c r="W87" s="11" t="s">
        <v>107</v>
      </c>
      <c r="X87" s="11" t="s">
        <v>108</v>
      </c>
      <c r="Y87" s="3" t="s">
        <v>89</v>
      </c>
      <c r="Z87" s="11" t="s">
        <v>108</v>
      </c>
      <c r="AA87" s="3" t="s">
        <v>109</v>
      </c>
      <c r="AB87" s="4">
        <v>45478</v>
      </c>
      <c r="AC87" s="3" t="s">
        <v>104</v>
      </c>
    </row>
    <row r="88" spans="1:29" ht="31.5" x14ac:dyDescent="0.25">
      <c r="A88" s="3">
        <v>2024</v>
      </c>
      <c r="B88" s="4">
        <v>45383</v>
      </c>
      <c r="C88" s="4">
        <v>45473</v>
      </c>
      <c r="D88" s="3" t="s">
        <v>75</v>
      </c>
      <c r="E88" s="5" t="s">
        <v>473</v>
      </c>
      <c r="F88" s="6" t="s">
        <v>98</v>
      </c>
      <c r="G88" s="7" t="s">
        <v>99</v>
      </c>
      <c r="H88" s="7" t="s">
        <v>100</v>
      </c>
      <c r="I88" s="8" t="s">
        <v>84</v>
      </c>
      <c r="J88" s="9" t="s">
        <v>474</v>
      </c>
      <c r="K88" s="9" t="s">
        <v>475</v>
      </c>
      <c r="L88" s="9" t="s">
        <v>476</v>
      </c>
      <c r="M88" s="3" t="s">
        <v>86</v>
      </c>
      <c r="N88" s="3" t="s">
        <v>104</v>
      </c>
      <c r="O88" s="6">
        <v>1</v>
      </c>
      <c r="P88" s="10">
        <v>45461</v>
      </c>
      <c r="Q88" s="4">
        <f t="shared" si="8"/>
        <v>45461</v>
      </c>
      <c r="R88" s="3" t="s">
        <v>104</v>
      </c>
      <c r="S88" s="11" t="s">
        <v>477</v>
      </c>
      <c r="T88" s="12">
        <f>100+25</f>
        <v>125</v>
      </c>
      <c r="U88" s="13">
        <f t="shared" si="9"/>
        <v>125</v>
      </c>
      <c r="V88" s="11" t="s">
        <v>478</v>
      </c>
      <c r="W88" s="11" t="s">
        <v>107</v>
      </c>
      <c r="X88" s="11" t="s">
        <v>108</v>
      </c>
      <c r="Y88" s="3" t="s">
        <v>89</v>
      </c>
      <c r="Z88" s="11" t="s">
        <v>108</v>
      </c>
      <c r="AA88" s="3" t="s">
        <v>109</v>
      </c>
      <c r="AB88" s="4">
        <v>45478</v>
      </c>
      <c r="AC88" s="3" t="s">
        <v>104</v>
      </c>
    </row>
    <row r="89" spans="1:29" ht="31.5" x14ac:dyDescent="0.25">
      <c r="A89" s="3">
        <v>2024</v>
      </c>
      <c r="B89" s="4">
        <v>45383</v>
      </c>
      <c r="C89" s="4">
        <v>45473</v>
      </c>
      <c r="D89" s="3" t="s">
        <v>75</v>
      </c>
      <c r="E89" s="5" t="s">
        <v>479</v>
      </c>
      <c r="F89" s="6" t="s">
        <v>98</v>
      </c>
      <c r="G89" s="7" t="s">
        <v>99</v>
      </c>
      <c r="H89" s="7" t="s">
        <v>100</v>
      </c>
      <c r="I89" s="8" t="s">
        <v>84</v>
      </c>
      <c r="J89" s="9" t="s">
        <v>480</v>
      </c>
      <c r="K89" s="9" t="s">
        <v>481</v>
      </c>
      <c r="L89" s="9" t="s">
        <v>169</v>
      </c>
      <c r="M89" s="3" t="s">
        <v>87</v>
      </c>
      <c r="N89" s="3" t="s">
        <v>104</v>
      </c>
      <c r="O89" s="6">
        <v>1</v>
      </c>
      <c r="P89" s="10">
        <v>45461</v>
      </c>
      <c r="Q89" s="4">
        <f t="shared" si="8"/>
        <v>45461</v>
      </c>
      <c r="R89" s="3" t="s">
        <v>104</v>
      </c>
      <c r="S89" s="11" t="s">
        <v>482</v>
      </c>
      <c r="T89" s="12">
        <v>100</v>
      </c>
      <c r="U89" s="13">
        <f t="shared" si="9"/>
        <v>100</v>
      </c>
      <c r="V89" s="11" t="s">
        <v>483</v>
      </c>
      <c r="W89" s="11" t="s">
        <v>107</v>
      </c>
      <c r="X89" s="11" t="s">
        <v>108</v>
      </c>
      <c r="Y89" s="3" t="s">
        <v>89</v>
      </c>
      <c r="Z89" s="11" t="s">
        <v>108</v>
      </c>
      <c r="AA89" s="3" t="s">
        <v>109</v>
      </c>
      <c r="AB89" s="4">
        <v>45478</v>
      </c>
      <c r="AC89" s="3" t="s">
        <v>104</v>
      </c>
    </row>
    <row r="90" spans="1:29" ht="31.5" x14ac:dyDescent="0.25">
      <c r="A90" s="3">
        <v>2024</v>
      </c>
      <c r="B90" s="4">
        <v>45383</v>
      </c>
      <c r="C90" s="4">
        <v>45473</v>
      </c>
      <c r="D90" s="3" t="s">
        <v>75</v>
      </c>
      <c r="E90" s="5" t="s">
        <v>484</v>
      </c>
      <c r="F90" s="6" t="s">
        <v>98</v>
      </c>
      <c r="G90" s="7" t="s">
        <v>99</v>
      </c>
      <c r="H90" s="7" t="s">
        <v>100</v>
      </c>
      <c r="I90" s="8" t="s">
        <v>84</v>
      </c>
      <c r="J90" s="9" t="s">
        <v>485</v>
      </c>
      <c r="K90" s="9" t="s">
        <v>122</v>
      </c>
      <c r="L90" s="9" t="s">
        <v>296</v>
      </c>
      <c r="M90" s="3" t="s">
        <v>86</v>
      </c>
      <c r="N90" s="3" t="s">
        <v>104</v>
      </c>
      <c r="O90" s="6">
        <v>1</v>
      </c>
      <c r="P90" s="10">
        <v>45450</v>
      </c>
      <c r="Q90" s="4">
        <f t="shared" si="8"/>
        <v>45450</v>
      </c>
      <c r="R90" s="3" t="s">
        <v>104</v>
      </c>
      <c r="S90" s="11" t="s">
        <v>486</v>
      </c>
      <c r="T90" s="12">
        <f>100+50</f>
        <v>150</v>
      </c>
      <c r="U90" s="13">
        <f t="shared" si="9"/>
        <v>150</v>
      </c>
      <c r="V90" s="11" t="s">
        <v>487</v>
      </c>
      <c r="W90" s="11" t="s">
        <v>107</v>
      </c>
      <c r="X90" s="11" t="s">
        <v>108</v>
      </c>
      <c r="Y90" s="3" t="s">
        <v>89</v>
      </c>
      <c r="Z90" s="11" t="s">
        <v>108</v>
      </c>
      <c r="AA90" s="3" t="s">
        <v>109</v>
      </c>
      <c r="AB90" s="4">
        <v>45478</v>
      </c>
      <c r="AC90" s="3" t="s">
        <v>104</v>
      </c>
    </row>
    <row r="91" spans="1:29" ht="31.5" x14ac:dyDescent="0.25">
      <c r="A91" s="3">
        <v>2024</v>
      </c>
      <c r="B91" s="4">
        <v>45383</v>
      </c>
      <c r="C91" s="4">
        <v>45473</v>
      </c>
      <c r="D91" s="3" t="s">
        <v>75</v>
      </c>
      <c r="E91" s="5" t="s">
        <v>488</v>
      </c>
      <c r="F91" s="6" t="s">
        <v>98</v>
      </c>
      <c r="G91" s="7" t="s">
        <v>99</v>
      </c>
      <c r="H91" s="7" t="s">
        <v>100</v>
      </c>
      <c r="I91" s="8" t="s">
        <v>84</v>
      </c>
      <c r="J91" s="9" t="s">
        <v>489</v>
      </c>
      <c r="K91" s="9" t="s">
        <v>490</v>
      </c>
      <c r="L91" s="9" t="s">
        <v>491</v>
      </c>
      <c r="M91" s="3" t="s">
        <v>87</v>
      </c>
      <c r="N91" s="3" t="s">
        <v>104</v>
      </c>
      <c r="O91" s="6">
        <v>1</v>
      </c>
      <c r="P91" s="10">
        <v>45464</v>
      </c>
      <c r="Q91" s="4">
        <f t="shared" si="8"/>
        <v>45464</v>
      </c>
      <c r="R91" s="3" t="s">
        <v>104</v>
      </c>
      <c r="S91" s="11" t="s">
        <v>492</v>
      </c>
      <c r="T91" s="12">
        <f>100</f>
        <v>100</v>
      </c>
      <c r="U91" s="13">
        <f t="shared" si="9"/>
        <v>100</v>
      </c>
      <c r="V91" s="11" t="s">
        <v>493</v>
      </c>
      <c r="W91" s="11" t="s">
        <v>107</v>
      </c>
      <c r="X91" s="11" t="s">
        <v>108</v>
      </c>
      <c r="Y91" s="3" t="s">
        <v>89</v>
      </c>
      <c r="Z91" s="11" t="s">
        <v>108</v>
      </c>
      <c r="AA91" s="3" t="s">
        <v>109</v>
      </c>
      <c r="AB91" s="4">
        <v>45478</v>
      </c>
      <c r="AC91" s="3" t="s">
        <v>104</v>
      </c>
    </row>
    <row r="92" spans="1:29" ht="31.5" x14ac:dyDescent="0.25">
      <c r="A92" s="3">
        <v>2024</v>
      </c>
      <c r="B92" s="4">
        <v>45383</v>
      </c>
      <c r="C92" s="4">
        <v>45473</v>
      </c>
      <c r="D92" s="3" t="s">
        <v>75</v>
      </c>
      <c r="E92" s="5" t="s">
        <v>494</v>
      </c>
      <c r="F92" s="6" t="s">
        <v>98</v>
      </c>
      <c r="G92" s="7" t="s">
        <v>99</v>
      </c>
      <c r="H92" s="7" t="s">
        <v>100</v>
      </c>
      <c r="I92" s="8" t="s">
        <v>84</v>
      </c>
      <c r="J92" s="9" t="s">
        <v>495</v>
      </c>
      <c r="K92" s="9" t="s">
        <v>146</v>
      </c>
      <c r="L92" s="9" t="s">
        <v>496</v>
      </c>
      <c r="M92" s="3" t="s">
        <v>87</v>
      </c>
      <c r="N92" s="3" t="s">
        <v>104</v>
      </c>
      <c r="O92" s="6">
        <v>1</v>
      </c>
      <c r="P92" s="10">
        <v>45467</v>
      </c>
      <c r="Q92" s="4">
        <f t="shared" si="8"/>
        <v>45467</v>
      </c>
      <c r="R92" s="3" t="s">
        <v>104</v>
      </c>
      <c r="S92" s="11" t="s">
        <v>497</v>
      </c>
      <c r="T92" s="12">
        <f>100</f>
        <v>100</v>
      </c>
      <c r="U92" s="13">
        <f t="shared" si="9"/>
        <v>100</v>
      </c>
      <c r="V92" s="11" t="s">
        <v>498</v>
      </c>
      <c r="W92" s="11" t="s">
        <v>107</v>
      </c>
      <c r="X92" s="11" t="s">
        <v>108</v>
      </c>
      <c r="Y92" s="3" t="s">
        <v>89</v>
      </c>
      <c r="Z92" s="11" t="s">
        <v>108</v>
      </c>
      <c r="AA92" s="3" t="s">
        <v>109</v>
      </c>
      <c r="AB92" s="4">
        <v>45478</v>
      </c>
      <c r="AC92" s="3" t="s">
        <v>104</v>
      </c>
    </row>
    <row r="93" spans="1:29" ht="31.5" x14ac:dyDescent="0.25">
      <c r="A93" s="3">
        <v>2024</v>
      </c>
      <c r="B93" s="4">
        <v>45383</v>
      </c>
      <c r="C93" s="4">
        <v>45473</v>
      </c>
      <c r="D93" s="3" t="s">
        <v>75</v>
      </c>
      <c r="E93" s="5" t="s">
        <v>499</v>
      </c>
      <c r="F93" s="6" t="s">
        <v>98</v>
      </c>
      <c r="G93" s="7" t="s">
        <v>99</v>
      </c>
      <c r="H93" s="7" t="s">
        <v>100</v>
      </c>
      <c r="I93" s="8" t="s">
        <v>84</v>
      </c>
      <c r="J93" s="9" t="s">
        <v>500</v>
      </c>
      <c r="K93" s="9" t="s">
        <v>501</v>
      </c>
      <c r="L93" s="9" t="s">
        <v>502</v>
      </c>
      <c r="M93" s="3" t="s">
        <v>87</v>
      </c>
      <c r="N93" s="3" t="s">
        <v>104</v>
      </c>
      <c r="O93" s="6">
        <v>1</v>
      </c>
      <c r="P93" s="10">
        <v>45471</v>
      </c>
      <c r="Q93" s="4">
        <f t="shared" si="8"/>
        <v>45471</v>
      </c>
      <c r="R93" s="3" t="s">
        <v>104</v>
      </c>
      <c r="S93" s="11" t="s">
        <v>503</v>
      </c>
      <c r="T93" s="12">
        <v>100</v>
      </c>
      <c r="U93" s="13">
        <f>T93</f>
        <v>100</v>
      </c>
      <c r="V93" s="11" t="s">
        <v>504</v>
      </c>
      <c r="W93" s="11" t="s">
        <v>107</v>
      </c>
      <c r="X93" s="11" t="s">
        <v>108</v>
      </c>
      <c r="Y93" s="3" t="s">
        <v>89</v>
      </c>
      <c r="Z93" s="11" t="s">
        <v>108</v>
      </c>
      <c r="AA93" s="3" t="s">
        <v>109</v>
      </c>
      <c r="AB93" s="4">
        <v>45478</v>
      </c>
      <c r="AC93" s="3" t="s">
        <v>104</v>
      </c>
    </row>
    <row r="94" spans="1:29" ht="31.5" x14ac:dyDescent="0.25">
      <c r="A94" s="3">
        <v>2024</v>
      </c>
      <c r="B94" s="4">
        <v>45383</v>
      </c>
      <c r="C94" s="4">
        <v>45473</v>
      </c>
      <c r="D94" s="3" t="s">
        <v>75</v>
      </c>
      <c r="E94" s="5" t="s">
        <v>505</v>
      </c>
      <c r="F94" s="6" t="s">
        <v>98</v>
      </c>
      <c r="G94" s="7" t="s">
        <v>99</v>
      </c>
      <c r="H94" s="7" t="s">
        <v>100</v>
      </c>
      <c r="I94" s="8" t="s">
        <v>84</v>
      </c>
      <c r="J94" s="9" t="s">
        <v>506</v>
      </c>
      <c r="K94" s="9" t="s">
        <v>326</v>
      </c>
      <c r="L94" s="9" t="s">
        <v>290</v>
      </c>
      <c r="M94" s="3" t="s">
        <v>87</v>
      </c>
      <c r="N94" s="3" t="s">
        <v>104</v>
      </c>
      <c r="O94" s="6">
        <v>1</v>
      </c>
      <c r="P94" s="10">
        <v>45377</v>
      </c>
      <c r="Q94" s="4">
        <f t="shared" si="8"/>
        <v>45377</v>
      </c>
      <c r="R94" s="3" t="s">
        <v>104</v>
      </c>
      <c r="S94" s="11" t="s">
        <v>507</v>
      </c>
      <c r="T94" s="12">
        <v>100</v>
      </c>
      <c r="U94" s="13">
        <f t="shared" ref="U94:U156" si="10">T94</f>
        <v>100</v>
      </c>
      <c r="V94" s="11" t="s">
        <v>508</v>
      </c>
      <c r="W94" s="11" t="s">
        <v>107</v>
      </c>
      <c r="X94" s="11" t="s">
        <v>108</v>
      </c>
      <c r="Y94" s="3" t="s">
        <v>89</v>
      </c>
      <c r="Z94" s="11" t="s">
        <v>108</v>
      </c>
      <c r="AA94" s="3" t="s">
        <v>109</v>
      </c>
      <c r="AB94" s="4">
        <v>45478</v>
      </c>
      <c r="AC94" s="3" t="s">
        <v>104</v>
      </c>
    </row>
    <row r="95" spans="1:29" ht="31.5" x14ac:dyDescent="0.25">
      <c r="A95" s="3">
        <v>2024</v>
      </c>
      <c r="B95" s="4">
        <v>45383</v>
      </c>
      <c r="C95" s="4">
        <v>45473</v>
      </c>
      <c r="D95" s="3" t="s">
        <v>75</v>
      </c>
      <c r="E95" s="5" t="s">
        <v>509</v>
      </c>
      <c r="F95" s="6" t="s">
        <v>98</v>
      </c>
      <c r="G95" s="7" t="s">
        <v>99</v>
      </c>
      <c r="H95" s="7" t="s">
        <v>100</v>
      </c>
      <c r="I95" s="8" t="s">
        <v>84</v>
      </c>
      <c r="J95" s="9" t="s">
        <v>510</v>
      </c>
      <c r="K95" s="9" t="s">
        <v>103</v>
      </c>
      <c r="L95" s="9" t="s">
        <v>181</v>
      </c>
      <c r="M95" s="3" t="s">
        <v>87</v>
      </c>
      <c r="N95" s="3" t="s">
        <v>104</v>
      </c>
      <c r="O95" s="6">
        <v>1</v>
      </c>
      <c r="P95" s="10">
        <v>45377</v>
      </c>
      <c r="Q95" s="4">
        <f t="shared" si="8"/>
        <v>45377</v>
      </c>
      <c r="R95" s="3" t="s">
        <v>104</v>
      </c>
      <c r="S95" s="11" t="s">
        <v>511</v>
      </c>
      <c r="T95" s="12">
        <v>100</v>
      </c>
      <c r="U95" s="13">
        <f t="shared" si="10"/>
        <v>100</v>
      </c>
      <c r="V95" s="11" t="s">
        <v>512</v>
      </c>
      <c r="W95" s="11" t="s">
        <v>107</v>
      </c>
      <c r="X95" s="11" t="s">
        <v>108</v>
      </c>
      <c r="Y95" s="3" t="s">
        <v>89</v>
      </c>
      <c r="Z95" s="11" t="s">
        <v>108</v>
      </c>
      <c r="AA95" s="3" t="s">
        <v>109</v>
      </c>
      <c r="AB95" s="4">
        <v>45478</v>
      </c>
      <c r="AC95" s="3" t="s">
        <v>104</v>
      </c>
    </row>
    <row r="96" spans="1:29" ht="31.5" x14ac:dyDescent="0.25">
      <c r="A96" s="3">
        <v>2024</v>
      </c>
      <c r="B96" s="4">
        <v>45383</v>
      </c>
      <c r="C96" s="4">
        <v>45473</v>
      </c>
      <c r="D96" s="3" t="s">
        <v>75</v>
      </c>
      <c r="E96" s="5" t="s">
        <v>513</v>
      </c>
      <c r="F96" s="6" t="s">
        <v>98</v>
      </c>
      <c r="G96" s="7" t="s">
        <v>99</v>
      </c>
      <c r="H96" s="7" t="s">
        <v>100</v>
      </c>
      <c r="I96" s="8" t="s">
        <v>84</v>
      </c>
      <c r="J96" s="9" t="s">
        <v>514</v>
      </c>
      <c r="K96" s="9" t="s">
        <v>181</v>
      </c>
      <c r="L96" s="9" t="s">
        <v>515</v>
      </c>
      <c r="M96" s="3" t="s">
        <v>87</v>
      </c>
      <c r="N96" s="3" t="s">
        <v>104</v>
      </c>
      <c r="O96" s="6">
        <v>1</v>
      </c>
      <c r="P96" s="10">
        <v>45383</v>
      </c>
      <c r="Q96" s="4">
        <f t="shared" si="8"/>
        <v>45383</v>
      </c>
      <c r="R96" s="3" t="s">
        <v>104</v>
      </c>
      <c r="S96" s="11" t="s">
        <v>516</v>
      </c>
      <c r="T96" s="12">
        <v>100</v>
      </c>
      <c r="U96" s="13">
        <f t="shared" si="10"/>
        <v>100</v>
      </c>
      <c r="V96" s="11" t="s">
        <v>517</v>
      </c>
      <c r="W96" s="11" t="s">
        <v>107</v>
      </c>
      <c r="X96" s="11" t="s">
        <v>108</v>
      </c>
      <c r="Y96" s="3" t="s">
        <v>89</v>
      </c>
      <c r="Z96" s="11" t="s">
        <v>108</v>
      </c>
      <c r="AA96" s="3" t="s">
        <v>109</v>
      </c>
      <c r="AB96" s="4">
        <v>45478</v>
      </c>
      <c r="AC96" s="3" t="s">
        <v>104</v>
      </c>
    </row>
    <row r="97" spans="1:29" ht="31.5" x14ac:dyDescent="0.25">
      <c r="A97" s="3">
        <v>2024</v>
      </c>
      <c r="B97" s="4">
        <v>45383</v>
      </c>
      <c r="C97" s="4">
        <v>45473</v>
      </c>
      <c r="D97" s="3" t="s">
        <v>75</v>
      </c>
      <c r="E97" s="5" t="s">
        <v>518</v>
      </c>
      <c r="F97" s="6" t="s">
        <v>98</v>
      </c>
      <c r="G97" s="7" t="s">
        <v>99</v>
      </c>
      <c r="H97" s="7" t="s">
        <v>100</v>
      </c>
      <c r="I97" s="8" t="s">
        <v>84</v>
      </c>
      <c r="J97" s="9" t="s">
        <v>519</v>
      </c>
      <c r="K97" s="9" t="s">
        <v>104</v>
      </c>
      <c r="L97" s="9" t="s">
        <v>104</v>
      </c>
      <c r="M97" s="3" t="s">
        <v>86</v>
      </c>
      <c r="N97" s="3" t="s">
        <v>104</v>
      </c>
      <c r="O97" s="6">
        <v>1</v>
      </c>
      <c r="P97" s="10">
        <v>45373</v>
      </c>
      <c r="Q97" s="4">
        <f t="shared" si="8"/>
        <v>45373</v>
      </c>
      <c r="R97" s="3" t="s">
        <v>104</v>
      </c>
      <c r="S97" s="11" t="s">
        <v>520</v>
      </c>
      <c r="T97" s="12">
        <v>150</v>
      </c>
      <c r="U97" s="13">
        <f t="shared" si="10"/>
        <v>150</v>
      </c>
      <c r="V97" s="11" t="s">
        <v>521</v>
      </c>
      <c r="W97" s="11" t="s">
        <v>107</v>
      </c>
      <c r="X97" s="11" t="s">
        <v>108</v>
      </c>
      <c r="Y97" s="3" t="s">
        <v>89</v>
      </c>
      <c r="Z97" s="11" t="s">
        <v>108</v>
      </c>
      <c r="AA97" s="3" t="s">
        <v>109</v>
      </c>
      <c r="AB97" s="4">
        <v>45478</v>
      </c>
      <c r="AC97" s="3" t="s">
        <v>104</v>
      </c>
    </row>
    <row r="98" spans="1:29" ht="31.5" x14ac:dyDescent="0.25">
      <c r="A98" s="3">
        <v>2024</v>
      </c>
      <c r="B98" s="4">
        <v>45383</v>
      </c>
      <c r="C98" s="4">
        <v>45473</v>
      </c>
      <c r="D98" s="3" t="s">
        <v>75</v>
      </c>
      <c r="E98" s="5" t="s">
        <v>522</v>
      </c>
      <c r="F98" s="6" t="s">
        <v>98</v>
      </c>
      <c r="G98" s="7" t="s">
        <v>99</v>
      </c>
      <c r="H98" s="7" t="s">
        <v>100</v>
      </c>
      <c r="I98" s="8" t="s">
        <v>84</v>
      </c>
      <c r="J98" s="9" t="s">
        <v>523</v>
      </c>
      <c r="K98" s="9" t="s">
        <v>181</v>
      </c>
      <c r="L98" s="9" t="s">
        <v>524</v>
      </c>
      <c r="M98" s="3" t="s">
        <v>86</v>
      </c>
      <c r="N98" s="3" t="s">
        <v>104</v>
      </c>
      <c r="O98" s="6">
        <v>1</v>
      </c>
      <c r="P98" s="10">
        <v>45373</v>
      </c>
      <c r="Q98" s="4">
        <f t="shared" si="8"/>
        <v>45373</v>
      </c>
      <c r="R98" s="3" t="s">
        <v>104</v>
      </c>
      <c r="S98" s="11" t="s">
        <v>525</v>
      </c>
      <c r="T98" s="12">
        <v>100</v>
      </c>
      <c r="U98" s="13">
        <f t="shared" si="10"/>
        <v>100</v>
      </c>
      <c r="V98" s="11" t="s">
        <v>526</v>
      </c>
      <c r="W98" s="11" t="s">
        <v>107</v>
      </c>
      <c r="X98" s="11" t="s">
        <v>108</v>
      </c>
      <c r="Y98" s="3" t="s">
        <v>89</v>
      </c>
      <c r="Z98" s="11" t="s">
        <v>108</v>
      </c>
      <c r="AA98" s="3" t="s">
        <v>109</v>
      </c>
      <c r="AB98" s="4">
        <v>45478</v>
      </c>
      <c r="AC98" s="3" t="s">
        <v>104</v>
      </c>
    </row>
    <row r="99" spans="1:29" ht="31.5" x14ac:dyDescent="0.25">
      <c r="A99" s="3">
        <v>2024</v>
      </c>
      <c r="B99" s="4">
        <v>45383</v>
      </c>
      <c r="C99" s="4">
        <v>45473</v>
      </c>
      <c r="D99" s="3" t="s">
        <v>75</v>
      </c>
      <c r="E99" s="5" t="s">
        <v>527</v>
      </c>
      <c r="F99" s="6" t="s">
        <v>98</v>
      </c>
      <c r="G99" s="7" t="s">
        <v>99</v>
      </c>
      <c r="H99" s="7" t="s">
        <v>100</v>
      </c>
      <c r="I99" s="8" t="s">
        <v>84</v>
      </c>
      <c r="J99" s="9" t="s">
        <v>528</v>
      </c>
      <c r="K99" s="9" t="s">
        <v>242</v>
      </c>
      <c r="L99" s="9" t="s">
        <v>170</v>
      </c>
      <c r="M99" s="3" t="s">
        <v>86</v>
      </c>
      <c r="N99" s="3" t="s">
        <v>104</v>
      </c>
      <c r="O99" s="6">
        <v>1</v>
      </c>
      <c r="P99" s="10">
        <v>45383</v>
      </c>
      <c r="Q99" s="4">
        <f t="shared" si="8"/>
        <v>45383</v>
      </c>
      <c r="R99" s="3" t="s">
        <v>104</v>
      </c>
      <c r="S99" s="11" t="s">
        <v>529</v>
      </c>
      <c r="T99" s="12">
        <f>100+117</f>
        <v>217</v>
      </c>
      <c r="U99" s="13">
        <f t="shared" si="10"/>
        <v>217</v>
      </c>
      <c r="V99" s="11" t="s">
        <v>530</v>
      </c>
      <c r="W99" s="11" t="s">
        <v>107</v>
      </c>
      <c r="X99" s="11" t="s">
        <v>108</v>
      </c>
      <c r="Y99" s="3" t="s">
        <v>89</v>
      </c>
      <c r="Z99" s="11" t="s">
        <v>108</v>
      </c>
      <c r="AA99" s="3" t="s">
        <v>109</v>
      </c>
      <c r="AB99" s="4">
        <v>45478</v>
      </c>
      <c r="AC99" s="3" t="s">
        <v>104</v>
      </c>
    </row>
    <row r="100" spans="1:29" ht="31.5" x14ac:dyDescent="0.25">
      <c r="A100" s="3">
        <v>2024</v>
      </c>
      <c r="B100" s="4">
        <v>45383</v>
      </c>
      <c r="C100" s="4">
        <v>45473</v>
      </c>
      <c r="D100" s="3" t="s">
        <v>75</v>
      </c>
      <c r="E100" s="5" t="s">
        <v>531</v>
      </c>
      <c r="F100" s="6" t="s">
        <v>98</v>
      </c>
      <c r="G100" s="7" t="s">
        <v>99</v>
      </c>
      <c r="H100" s="7" t="s">
        <v>100</v>
      </c>
      <c r="I100" s="8" t="s">
        <v>84</v>
      </c>
      <c r="J100" s="9" t="s">
        <v>532</v>
      </c>
      <c r="K100" s="9" t="s">
        <v>462</v>
      </c>
      <c r="L100" s="9" t="s">
        <v>290</v>
      </c>
      <c r="M100" s="3" t="s">
        <v>87</v>
      </c>
      <c r="N100" s="3" t="s">
        <v>104</v>
      </c>
      <c r="O100" s="6">
        <v>1</v>
      </c>
      <c r="P100" s="10">
        <v>45384</v>
      </c>
      <c r="Q100" s="4">
        <f t="shared" si="8"/>
        <v>45384</v>
      </c>
      <c r="R100" s="3" t="s">
        <v>104</v>
      </c>
      <c r="S100" s="11" t="s">
        <v>533</v>
      </c>
      <c r="T100" s="12">
        <f>100+428.5</f>
        <v>528.5</v>
      </c>
      <c r="U100" s="13">
        <f t="shared" si="10"/>
        <v>528.5</v>
      </c>
      <c r="V100" s="11" t="s">
        <v>534</v>
      </c>
      <c r="W100" s="11" t="s">
        <v>107</v>
      </c>
      <c r="X100" s="11" t="s">
        <v>108</v>
      </c>
      <c r="Y100" s="3" t="s">
        <v>89</v>
      </c>
      <c r="Z100" s="11" t="s">
        <v>108</v>
      </c>
      <c r="AA100" s="3" t="s">
        <v>109</v>
      </c>
      <c r="AB100" s="4">
        <v>45478</v>
      </c>
      <c r="AC100" s="3" t="s">
        <v>104</v>
      </c>
    </row>
    <row r="101" spans="1:29" ht="31.5" x14ac:dyDescent="0.25">
      <c r="A101" s="3">
        <v>2024</v>
      </c>
      <c r="B101" s="4">
        <v>45383</v>
      </c>
      <c r="C101" s="4">
        <v>45473</v>
      </c>
      <c r="D101" s="3" t="s">
        <v>75</v>
      </c>
      <c r="E101" s="5" t="s">
        <v>535</v>
      </c>
      <c r="F101" s="6" t="s">
        <v>98</v>
      </c>
      <c r="G101" s="7" t="s">
        <v>99</v>
      </c>
      <c r="H101" s="7" t="s">
        <v>100</v>
      </c>
      <c r="I101" s="8" t="s">
        <v>84</v>
      </c>
      <c r="J101" s="9" t="s">
        <v>536</v>
      </c>
      <c r="K101" s="9" t="s">
        <v>402</v>
      </c>
      <c r="L101" s="9" t="s">
        <v>537</v>
      </c>
      <c r="M101" s="3" t="s">
        <v>87</v>
      </c>
      <c r="N101" s="3" t="s">
        <v>104</v>
      </c>
      <c r="O101" s="6">
        <v>1</v>
      </c>
      <c r="P101" s="10">
        <v>45384</v>
      </c>
      <c r="Q101" s="4">
        <f t="shared" si="8"/>
        <v>45384</v>
      </c>
      <c r="R101" s="3" t="s">
        <v>104</v>
      </c>
      <c r="S101" s="11" t="s">
        <v>538</v>
      </c>
      <c r="T101" s="12">
        <f>100+140</f>
        <v>240</v>
      </c>
      <c r="U101" s="13">
        <f t="shared" si="10"/>
        <v>240</v>
      </c>
      <c r="V101" s="11" t="s">
        <v>539</v>
      </c>
      <c r="W101" s="11" t="s">
        <v>107</v>
      </c>
      <c r="X101" s="11" t="s">
        <v>108</v>
      </c>
      <c r="Y101" s="3" t="s">
        <v>89</v>
      </c>
      <c r="Z101" s="11" t="s">
        <v>108</v>
      </c>
      <c r="AA101" s="3" t="s">
        <v>109</v>
      </c>
      <c r="AB101" s="4">
        <v>45478</v>
      </c>
      <c r="AC101" s="3" t="s">
        <v>104</v>
      </c>
    </row>
    <row r="102" spans="1:29" ht="31.5" x14ac:dyDescent="0.25">
      <c r="A102" s="3">
        <v>2024</v>
      </c>
      <c r="B102" s="4">
        <v>45383</v>
      </c>
      <c r="C102" s="4">
        <v>45473</v>
      </c>
      <c r="D102" s="3" t="s">
        <v>75</v>
      </c>
      <c r="E102" s="5" t="s">
        <v>540</v>
      </c>
      <c r="F102" s="6" t="s">
        <v>98</v>
      </c>
      <c r="G102" s="7" t="s">
        <v>99</v>
      </c>
      <c r="H102" s="7" t="s">
        <v>100</v>
      </c>
      <c r="I102" s="8" t="s">
        <v>84</v>
      </c>
      <c r="J102" s="9" t="s">
        <v>536</v>
      </c>
      <c r="K102" s="9" t="s">
        <v>402</v>
      </c>
      <c r="L102" s="9" t="s">
        <v>537</v>
      </c>
      <c r="M102" s="3" t="s">
        <v>87</v>
      </c>
      <c r="N102" s="3" t="s">
        <v>104</v>
      </c>
      <c r="O102" s="6">
        <v>1</v>
      </c>
      <c r="P102" s="10">
        <v>45384</v>
      </c>
      <c r="Q102" s="4">
        <f t="shared" si="8"/>
        <v>45384</v>
      </c>
      <c r="R102" s="3" t="s">
        <v>104</v>
      </c>
      <c r="S102" s="11" t="s">
        <v>541</v>
      </c>
      <c r="T102" s="12">
        <f>100+60</f>
        <v>160</v>
      </c>
      <c r="U102" s="13">
        <f t="shared" si="10"/>
        <v>160</v>
      </c>
      <c r="V102" s="11" t="s">
        <v>542</v>
      </c>
      <c r="W102" s="11" t="s">
        <v>107</v>
      </c>
      <c r="X102" s="11" t="s">
        <v>108</v>
      </c>
      <c r="Y102" s="3" t="s">
        <v>89</v>
      </c>
      <c r="Z102" s="11" t="s">
        <v>108</v>
      </c>
      <c r="AA102" s="3" t="s">
        <v>109</v>
      </c>
      <c r="AB102" s="4">
        <v>45478</v>
      </c>
      <c r="AC102" s="3" t="s">
        <v>104</v>
      </c>
    </row>
    <row r="103" spans="1:29" ht="31.5" x14ac:dyDescent="0.25">
      <c r="A103" s="3">
        <v>2024</v>
      </c>
      <c r="B103" s="4">
        <v>45383</v>
      </c>
      <c r="C103" s="4">
        <v>45473</v>
      </c>
      <c r="D103" s="3" t="s">
        <v>75</v>
      </c>
      <c r="E103" s="5" t="s">
        <v>543</v>
      </c>
      <c r="F103" s="6" t="s">
        <v>98</v>
      </c>
      <c r="G103" s="7" t="s">
        <v>99</v>
      </c>
      <c r="H103" s="7" t="s">
        <v>100</v>
      </c>
      <c r="I103" s="8" t="s">
        <v>84</v>
      </c>
      <c r="J103" s="9" t="s">
        <v>536</v>
      </c>
      <c r="K103" s="9" t="s">
        <v>402</v>
      </c>
      <c r="L103" s="9" t="s">
        <v>537</v>
      </c>
      <c r="M103" s="3" t="s">
        <v>87</v>
      </c>
      <c r="N103" s="3" t="s">
        <v>104</v>
      </c>
      <c r="O103" s="6">
        <v>1</v>
      </c>
      <c r="P103" s="10">
        <v>45384</v>
      </c>
      <c r="Q103" s="4">
        <f t="shared" si="8"/>
        <v>45384</v>
      </c>
      <c r="R103" s="3" t="s">
        <v>104</v>
      </c>
      <c r="S103" s="11" t="s">
        <v>544</v>
      </c>
      <c r="T103" s="12">
        <v>100</v>
      </c>
      <c r="U103" s="13">
        <f t="shared" si="10"/>
        <v>100</v>
      </c>
      <c r="V103" s="11" t="s">
        <v>545</v>
      </c>
      <c r="W103" s="11" t="s">
        <v>107</v>
      </c>
      <c r="X103" s="11" t="s">
        <v>108</v>
      </c>
      <c r="Y103" s="3" t="s">
        <v>89</v>
      </c>
      <c r="Z103" s="11" t="s">
        <v>108</v>
      </c>
      <c r="AA103" s="3" t="s">
        <v>109</v>
      </c>
      <c r="AB103" s="4">
        <v>45478</v>
      </c>
      <c r="AC103" s="3" t="s">
        <v>104</v>
      </c>
    </row>
    <row r="104" spans="1:29" ht="31.5" x14ac:dyDescent="0.25">
      <c r="A104" s="3">
        <v>2024</v>
      </c>
      <c r="B104" s="4">
        <v>45383</v>
      </c>
      <c r="C104" s="4">
        <v>45473</v>
      </c>
      <c r="D104" s="3" t="s">
        <v>75</v>
      </c>
      <c r="E104" s="5" t="s">
        <v>546</v>
      </c>
      <c r="F104" s="6" t="s">
        <v>98</v>
      </c>
      <c r="G104" s="7" t="s">
        <v>99</v>
      </c>
      <c r="H104" s="7" t="s">
        <v>100</v>
      </c>
      <c r="I104" s="8" t="s">
        <v>84</v>
      </c>
      <c r="J104" s="9" t="s">
        <v>547</v>
      </c>
      <c r="K104" s="9" t="s">
        <v>122</v>
      </c>
      <c r="L104" s="9" t="s">
        <v>269</v>
      </c>
      <c r="M104" s="3" t="s">
        <v>87</v>
      </c>
      <c r="N104" s="3" t="s">
        <v>104</v>
      </c>
      <c r="O104" s="6">
        <v>1</v>
      </c>
      <c r="P104" s="10">
        <v>45385</v>
      </c>
      <c r="Q104" s="4">
        <f t="shared" si="8"/>
        <v>45385</v>
      </c>
      <c r="R104" s="3" t="s">
        <v>104</v>
      </c>
      <c r="S104" s="11" t="s">
        <v>548</v>
      </c>
      <c r="T104" s="12">
        <f>100+221</f>
        <v>321</v>
      </c>
      <c r="U104" s="13">
        <f t="shared" si="10"/>
        <v>321</v>
      </c>
      <c r="V104" s="11" t="s">
        <v>549</v>
      </c>
      <c r="W104" s="11" t="s">
        <v>107</v>
      </c>
      <c r="X104" s="11" t="s">
        <v>108</v>
      </c>
      <c r="Y104" s="3" t="s">
        <v>89</v>
      </c>
      <c r="Z104" s="11" t="s">
        <v>108</v>
      </c>
      <c r="AA104" s="3" t="s">
        <v>109</v>
      </c>
      <c r="AB104" s="4">
        <v>45478</v>
      </c>
      <c r="AC104" s="3" t="s">
        <v>104</v>
      </c>
    </row>
    <row r="105" spans="1:29" ht="31.5" x14ac:dyDescent="0.25">
      <c r="A105" s="3">
        <v>2024</v>
      </c>
      <c r="B105" s="4">
        <v>45383</v>
      </c>
      <c r="C105" s="4">
        <v>45473</v>
      </c>
      <c r="D105" s="3" t="s">
        <v>75</v>
      </c>
      <c r="E105" s="5" t="s">
        <v>550</v>
      </c>
      <c r="F105" s="6" t="s">
        <v>98</v>
      </c>
      <c r="G105" s="7" t="s">
        <v>99</v>
      </c>
      <c r="H105" s="7" t="s">
        <v>100</v>
      </c>
      <c r="I105" s="8" t="s">
        <v>84</v>
      </c>
      <c r="J105" s="9" t="s">
        <v>547</v>
      </c>
      <c r="K105" s="9" t="s">
        <v>122</v>
      </c>
      <c r="L105" s="9" t="s">
        <v>269</v>
      </c>
      <c r="M105" s="3" t="s">
        <v>87</v>
      </c>
      <c r="N105" s="3" t="s">
        <v>104</v>
      </c>
      <c r="O105" s="6">
        <v>1</v>
      </c>
      <c r="P105" s="10">
        <v>45385</v>
      </c>
      <c r="Q105" s="4">
        <f t="shared" si="8"/>
        <v>45385</v>
      </c>
      <c r="R105" s="3" t="s">
        <v>104</v>
      </c>
      <c r="S105" s="11" t="s">
        <v>551</v>
      </c>
      <c r="T105" s="12">
        <f>100+186</f>
        <v>286</v>
      </c>
      <c r="U105" s="13">
        <f t="shared" si="10"/>
        <v>286</v>
      </c>
      <c r="V105" s="11" t="s">
        <v>552</v>
      </c>
      <c r="W105" s="11" t="s">
        <v>107</v>
      </c>
      <c r="X105" s="11" t="s">
        <v>108</v>
      </c>
      <c r="Y105" s="3" t="s">
        <v>89</v>
      </c>
      <c r="Z105" s="11" t="s">
        <v>108</v>
      </c>
      <c r="AA105" s="3" t="s">
        <v>109</v>
      </c>
      <c r="AB105" s="4">
        <v>45478</v>
      </c>
      <c r="AC105" s="3" t="s">
        <v>104</v>
      </c>
    </row>
    <row r="106" spans="1:29" ht="31.5" x14ac:dyDescent="0.25">
      <c r="A106" s="3">
        <v>2024</v>
      </c>
      <c r="B106" s="4">
        <v>45383</v>
      </c>
      <c r="C106" s="4">
        <v>45473</v>
      </c>
      <c r="D106" s="3" t="s">
        <v>75</v>
      </c>
      <c r="E106" s="5" t="s">
        <v>553</v>
      </c>
      <c r="F106" s="6" t="s">
        <v>98</v>
      </c>
      <c r="G106" s="7" t="s">
        <v>99</v>
      </c>
      <c r="H106" s="7" t="s">
        <v>100</v>
      </c>
      <c r="I106" s="8" t="s">
        <v>84</v>
      </c>
      <c r="J106" s="9" t="s">
        <v>554</v>
      </c>
      <c r="K106" s="9" t="s">
        <v>242</v>
      </c>
      <c r="L106" s="9" t="s">
        <v>555</v>
      </c>
      <c r="M106" s="3" t="s">
        <v>86</v>
      </c>
      <c r="N106" s="3" t="s">
        <v>104</v>
      </c>
      <c r="O106" s="6">
        <v>1</v>
      </c>
      <c r="P106" s="10">
        <v>45387</v>
      </c>
      <c r="Q106" s="4">
        <f t="shared" si="8"/>
        <v>45387</v>
      </c>
      <c r="R106" s="3" t="s">
        <v>104</v>
      </c>
      <c r="S106" s="11" t="s">
        <v>556</v>
      </c>
      <c r="T106" s="12">
        <f>100+74</f>
        <v>174</v>
      </c>
      <c r="U106" s="13">
        <f t="shared" si="10"/>
        <v>174</v>
      </c>
      <c r="V106" s="11" t="s">
        <v>557</v>
      </c>
      <c r="W106" s="11" t="s">
        <v>107</v>
      </c>
      <c r="X106" s="11" t="s">
        <v>108</v>
      </c>
      <c r="Y106" s="3" t="s">
        <v>89</v>
      </c>
      <c r="Z106" s="11" t="s">
        <v>108</v>
      </c>
      <c r="AA106" s="3" t="s">
        <v>109</v>
      </c>
      <c r="AB106" s="4">
        <v>45478</v>
      </c>
      <c r="AC106" s="3" t="s">
        <v>104</v>
      </c>
    </row>
    <row r="107" spans="1:29" ht="31.5" x14ac:dyDescent="0.25">
      <c r="A107" s="3">
        <v>2024</v>
      </c>
      <c r="B107" s="4">
        <v>45383</v>
      </c>
      <c r="C107" s="4">
        <v>45473</v>
      </c>
      <c r="D107" s="3" t="s">
        <v>75</v>
      </c>
      <c r="E107" s="5" t="s">
        <v>558</v>
      </c>
      <c r="F107" s="6" t="s">
        <v>98</v>
      </c>
      <c r="G107" s="7" t="s">
        <v>99</v>
      </c>
      <c r="H107" s="7" t="s">
        <v>100</v>
      </c>
      <c r="I107" s="8" t="s">
        <v>84</v>
      </c>
      <c r="J107" s="9" t="s">
        <v>559</v>
      </c>
      <c r="K107" s="9" t="s">
        <v>169</v>
      </c>
      <c r="L107" s="9" t="s">
        <v>560</v>
      </c>
      <c r="M107" s="3" t="s">
        <v>87</v>
      </c>
      <c r="N107" s="3" t="s">
        <v>104</v>
      </c>
      <c r="O107" s="6">
        <v>1</v>
      </c>
      <c r="P107" s="10">
        <v>45397</v>
      </c>
      <c r="Q107" s="4">
        <f t="shared" si="8"/>
        <v>45397</v>
      </c>
      <c r="R107" s="3" t="s">
        <v>104</v>
      </c>
      <c r="S107" s="11" t="s">
        <v>561</v>
      </c>
      <c r="T107" s="12">
        <f>100+30</f>
        <v>130</v>
      </c>
      <c r="U107" s="13">
        <f t="shared" si="10"/>
        <v>130</v>
      </c>
      <c r="V107" s="11" t="s">
        <v>562</v>
      </c>
      <c r="W107" s="11" t="s">
        <v>107</v>
      </c>
      <c r="X107" s="11" t="s">
        <v>108</v>
      </c>
      <c r="Y107" s="3" t="s">
        <v>89</v>
      </c>
      <c r="Z107" s="11" t="s">
        <v>108</v>
      </c>
      <c r="AA107" s="3" t="s">
        <v>109</v>
      </c>
      <c r="AB107" s="4">
        <v>45478</v>
      </c>
      <c r="AC107" s="3" t="s">
        <v>104</v>
      </c>
    </row>
    <row r="108" spans="1:29" ht="31.5" x14ac:dyDescent="0.25">
      <c r="A108" s="3">
        <v>2024</v>
      </c>
      <c r="B108" s="4">
        <v>45383</v>
      </c>
      <c r="C108" s="4">
        <v>45473</v>
      </c>
      <c r="D108" s="3" t="s">
        <v>75</v>
      </c>
      <c r="E108" s="5" t="s">
        <v>563</v>
      </c>
      <c r="F108" s="6" t="s">
        <v>98</v>
      </c>
      <c r="G108" s="7" t="s">
        <v>99</v>
      </c>
      <c r="H108" s="7" t="s">
        <v>100</v>
      </c>
      <c r="I108" s="8" t="s">
        <v>84</v>
      </c>
      <c r="J108" s="9" t="s">
        <v>564</v>
      </c>
      <c r="K108" s="9" t="s">
        <v>181</v>
      </c>
      <c r="L108" s="9" t="s">
        <v>181</v>
      </c>
      <c r="M108" s="3" t="s">
        <v>86</v>
      </c>
      <c r="N108" s="3" t="s">
        <v>104</v>
      </c>
      <c r="O108" s="6">
        <v>1</v>
      </c>
      <c r="P108" s="10">
        <v>45397</v>
      </c>
      <c r="Q108" s="4">
        <f>P108</f>
        <v>45397</v>
      </c>
      <c r="R108" s="3" t="s">
        <v>104</v>
      </c>
      <c r="S108" s="11" t="s">
        <v>565</v>
      </c>
      <c r="T108" s="12">
        <f>100+60</f>
        <v>160</v>
      </c>
      <c r="U108" s="13">
        <f>T108</f>
        <v>160</v>
      </c>
      <c r="V108" s="11" t="s">
        <v>566</v>
      </c>
      <c r="W108" s="11" t="s">
        <v>107</v>
      </c>
      <c r="X108" s="11" t="s">
        <v>108</v>
      </c>
      <c r="Y108" s="3" t="s">
        <v>89</v>
      </c>
      <c r="Z108" s="11" t="s">
        <v>108</v>
      </c>
      <c r="AA108" s="3" t="s">
        <v>109</v>
      </c>
      <c r="AB108" s="4">
        <v>45478</v>
      </c>
      <c r="AC108" s="3" t="s">
        <v>104</v>
      </c>
    </row>
    <row r="109" spans="1:29" ht="31.5" x14ac:dyDescent="0.25">
      <c r="A109" s="3">
        <v>2024</v>
      </c>
      <c r="B109" s="4">
        <v>45383</v>
      </c>
      <c r="C109" s="4">
        <v>45473</v>
      </c>
      <c r="D109" s="3" t="s">
        <v>75</v>
      </c>
      <c r="E109" s="5" t="s">
        <v>567</v>
      </c>
      <c r="F109" s="6" t="s">
        <v>98</v>
      </c>
      <c r="G109" s="7" t="s">
        <v>99</v>
      </c>
      <c r="H109" s="7" t="s">
        <v>100</v>
      </c>
      <c r="I109" s="8" t="s">
        <v>84</v>
      </c>
      <c r="J109" s="9" t="s">
        <v>564</v>
      </c>
      <c r="K109" s="9" t="s">
        <v>181</v>
      </c>
      <c r="L109" s="9" t="s">
        <v>181</v>
      </c>
      <c r="M109" s="3" t="s">
        <v>86</v>
      </c>
      <c r="N109" s="3" t="s">
        <v>104</v>
      </c>
      <c r="O109" s="6">
        <v>1</v>
      </c>
      <c r="P109" s="10">
        <v>45397</v>
      </c>
      <c r="Q109" s="4">
        <f t="shared" si="8"/>
        <v>45397</v>
      </c>
      <c r="R109" s="3" t="s">
        <v>104</v>
      </c>
      <c r="S109" s="11" t="s">
        <v>568</v>
      </c>
      <c r="T109" s="12">
        <f>100+60</f>
        <v>160</v>
      </c>
      <c r="U109" s="13">
        <f t="shared" si="10"/>
        <v>160</v>
      </c>
      <c r="V109" s="11" t="s">
        <v>569</v>
      </c>
      <c r="W109" s="11" t="s">
        <v>107</v>
      </c>
      <c r="X109" s="11" t="s">
        <v>108</v>
      </c>
      <c r="Y109" s="3" t="s">
        <v>89</v>
      </c>
      <c r="Z109" s="11" t="s">
        <v>108</v>
      </c>
      <c r="AA109" s="3" t="s">
        <v>109</v>
      </c>
      <c r="AB109" s="4">
        <v>45478</v>
      </c>
      <c r="AC109" s="3" t="s">
        <v>104</v>
      </c>
    </row>
    <row r="110" spans="1:29" ht="31.5" x14ac:dyDescent="0.25">
      <c r="A110" s="3">
        <v>2024</v>
      </c>
      <c r="B110" s="4">
        <v>45383</v>
      </c>
      <c r="C110" s="4">
        <v>45473</v>
      </c>
      <c r="D110" s="3" t="s">
        <v>75</v>
      </c>
      <c r="E110" s="5" t="s">
        <v>570</v>
      </c>
      <c r="F110" s="6" t="s">
        <v>98</v>
      </c>
      <c r="G110" s="7" t="s">
        <v>99</v>
      </c>
      <c r="H110" s="7" t="s">
        <v>100</v>
      </c>
      <c r="I110" s="8" t="s">
        <v>84</v>
      </c>
      <c r="J110" s="9" t="s">
        <v>564</v>
      </c>
      <c r="K110" s="9" t="s">
        <v>181</v>
      </c>
      <c r="L110" s="9" t="s">
        <v>181</v>
      </c>
      <c r="M110" s="3" t="s">
        <v>86</v>
      </c>
      <c r="N110" s="3" t="s">
        <v>104</v>
      </c>
      <c r="O110" s="6">
        <v>1</v>
      </c>
      <c r="P110" s="10">
        <v>45397</v>
      </c>
      <c r="Q110" s="4">
        <f>P110</f>
        <v>45397</v>
      </c>
      <c r="R110" s="3" t="s">
        <v>104</v>
      </c>
      <c r="S110" s="11" t="s">
        <v>571</v>
      </c>
      <c r="T110" s="12">
        <f>100+60</f>
        <v>160</v>
      </c>
      <c r="U110" s="13">
        <f>T110</f>
        <v>160</v>
      </c>
      <c r="V110" s="11" t="s">
        <v>572</v>
      </c>
      <c r="W110" s="11" t="s">
        <v>107</v>
      </c>
      <c r="X110" s="11" t="s">
        <v>108</v>
      </c>
      <c r="Y110" s="3" t="s">
        <v>89</v>
      </c>
      <c r="Z110" s="11" t="s">
        <v>108</v>
      </c>
      <c r="AA110" s="3" t="s">
        <v>109</v>
      </c>
      <c r="AB110" s="4">
        <v>45478</v>
      </c>
      <c r="AC110" s="3" t="s">
        <v>104</v>
      </c>
    </row>
    <row r="111" spans="1:29" ht="31.5" x14ac:dyDescent="0.25">
      <c r="A111" s="3">
        <v>2024</v>
      </c>
      <c r="B111" s="4">
        <v>45383</v>
      </c>
      <c r="C111" s="4">
        <v>45473</v>
      </c>
      <c r="D111" s="3" t="s">
        <v>75</v>
      </c>
      <c r="E111" s="5" t="s">
        <v>573</v>
      </c>
      <c r="F111" s="6" t="s">
        <v>98</v>
      </c>
      <c r="G111" s="7" t="s">
        <v>99</v>
      </c>
      <c r="H111" s="7" t="s">
        <v>100</v>
      </c>
      <c r="I111" s="8" t="s">
        <v>84</v>
      </c>
      <c r="J111" s="9" t="s">
        <v>574</v>
      </c>
      <c r="K111" s="9" t="s">
        <v>242</v>
      </c>
      <c r="L111" s="9" t="s">
        <v>103</v>
      </c>
      <c r="M111" s="3" t="s">
        <v>86</v>
      </c>
      <c r="N111" s="3" t="s">
        <v>104</v>
      </c>
      <c r="O111" s="6">
        <v>1</v>
      </c>
      <c r="P111" s="10">
        <v>45391</v>
      </c>
      <c r="Q111" s="4">
        <f t="shared" ref="Q111:Q116" si="11">P111</f>
        <v>45391</v>
      </c>
      <c r="R111" s="3" t="s">
        <v>104</v>
      </c>
      <c r="S111" s="11" t="s">
        <v>575</v>
      </c>
      <c r="T111" s="12">
        <f>100+153</f>
        <v>253</v>
      </c>
      <c r="U111" s="13">
        <f t="shared" ref="U111:U116" si="12">T111</f>
        <v>253</v>
      </c>
      <c r="V111" s="11" t="s">
        <v>576</v>
      </c>
      <c r="W111" s="11" t="s">
        <v>107</v>
      </c>
      <c r="X111" s="11" t="s">
        <v>108</v>
      </c>
      <c r="Y111" s="3" t="s">
        <v>89</v>
      </c>
      <c r="Z111" s="11" t="s">
        <v>108</v>
      </c>
      <c r="AA111" s="3" t="s">
        <v>109</v>
      </c>
      <c r="AB111" s="4">
        <v>45478</v>
      </c>
      <c r="AC111" s="3" t="s">
        <v>104</v>
      </c>
    </row>
    <row r="112" spans="1:29" ht="31.5" x14ac:dyDescent="0.25">
      <c r="A112" s="3">
        <v>2024</v>
      </c>
      <c r="B112" s="4">
        <v>45383</v>
      </c>
      <c r="C112" s="4">
        <v>45473</v>
      </c>
      <c r="D112" s="3" t="s">
        <v>75</v>
      </c>
      <c r="E112" s="5" t="s">
        <v>577</v>
      </c>
      <c r="F112" s="6" t="s">
        <v>98</v>
      </c>
      <c r="G112" s="7" t="s">
        <v>99</v>
      </c>
      <c r="H112" s="7" t="s">
        <v>100</v>
      </c>
      <c r="I112" s="8" t="s">
        <v>84</v>
      </c>
      <c r="J112" s="9" t="s">
        <v>574</v>
      </c>
      <c r="K112" s="9" t="s">
        <v>242</v>
      </c>
      <c r="L112" s="9" t="s">
        <v>103</v>
      </c>
      <c r="M112" s="3" t="s">
        <v>86</v>
      </c>
      <c r="N112" s="3" t="s">
        <v>104</v>
      </c>
      <c r="O112" s="6">
        <v>1</v>
      </c>
      <c r="P112" s="10">
        <v>45391</v>
      </c>
      <c r="Q112" s="4">
        <f t="shared" si="11"/>
        <v>45391</v>
      </c>
      <c r="R112" s="3" t="s">
        <v>104</v>
      </c>
      <c r="S112" s="11" t="s">
        <v>578</v>
      </c>
      <c r="T112" s="12">
        <f>100+989</f>
        <v>1089</v>
      </c>
      <c r="U112" s="13">
        <f t="shared" si="12"/>
        <v>1089</v>
      </c>
      <c r="V112" s="11" t="s">
        <v>579</v>
      </c>
      <c r="W112" s="11" t="s">
        <v>107</v>
      </c>
      <c r="X112" s="11" t="s">
        <v>108</v>
      </c>
      <c r="Y112" s="3" t="s">
        <v>89</v>
      </c>
      <c r="Z112" s="11" t="s">
        <v>108</v>
      </c>
      <c r="AA112" s="3" t="s">
        <v>109</v>
      </c>
      <c r="AB112" s="4">
        <v>45478</v>
      </c>
      <c r="AC112" s="3" t="s">
        <v>104</v>
      </c>
    </row>
    <row r="113" spans="1:29" ht="31.5" x14ac:dyDescent="0.25">
      <c r="A113" s="3">
        <v>2024</v>
      </c>
      <c r="B113" s="4">
        <v>45383</v>
      </c>
      <c r="C113" s="4">
        <v>45473</v>
      </c>
      <c r="D113" s="3" t="s">
        <v>75</v>
      </c>
      <c r="E113" s="5" t="s">
        <v>580</v>
      </c>
      <c r="F113" s="6" t="s">
        <v>98</v>
      </c>
      <c r="G113" s="7" t="s">
        <v>99</v>
      </c>
      <c r="H113" s="7" t="s">
        <v>100</v>
      </c>
      <c r="I113" s="8" t="s">
        <v>84</v>
      </c>
      <c r="J113" s="9" t="s">
        <v>574</v>
      </c>
      <c r="K113" s="9" t="s">
        <v>242</v>
      </c>
      <c r="L113" s="9" t="s">
        <v>103</v>
      </c>
      <c r="M113" s="3" t="s">
        <v>86</v>
      </c>
      <c r="N113" s="3" t="s">
        <v>104</v>
      </c>
      <c r="O113" s="6">
        <v>1</v>
      </c>
      <c r="P113" s="10">
        <v>45391</v>
      </c>
      <c r="Q113" s="4">
        <f t="shared" si="11"/>
        <v>45391</v>
      </c>
      <c r="R113" s="3" t="s">
        <v>104</v>
      </c>
      <c r="S113" s="11" t="s">
        <v>581</v>
      </c>
      <c r="T113" s="12">
        <f>100+40</f>
        <v>140</v>
      </c>
      <c r="U113" s="13">
        <f t="shared" si="12"/>
        <v>140</v>
      </c>
      <c r="V113" s="11" t="s">
        <v>582</v>
      </c>
      <c r="W113" s="11" t="s">
        <v>107</v>
      </c>
      <c r="X113" s="11" t="s">
        <v>108</v>
      </c>
      <c r="Y113" s="3" t="s">
        <v>89</v>
      </c>
      <c r="Z113" s="11" t="s">
        <v>108</v>
      </c>
      <c r="AA113" s="3" t="s">
        <v>109</v>
      </c>
      <c r="AB113" s="4">
        <v>45478</v>
      </c>
      <c r="AC113" s="3" t="s">
        <v>104</v>
      </c>
    </row>
    <row r="114" spans="1:29" ht="31.5" x14ac:dyDescent="0.25">
      <c r="A114" s="3">
        <v>2024</v>
      </c>
      <c r="B114" s="4">
        <v>45383</v>
      </c>
      <c r="C114" s="4">
        <v>45473</v>
      </c>
      <c r="D114" s="3" t="s">
        <v>75</v>
      </c>
      <c r="E114" s="5" t="s">
        <v>583</v>
      </c>
      <c r="F114" s="6" t="s">
        <v>98</v>
      </c>
      <c r="G114" s="7" t="s">
        <v>99</v>
      </c>
      <c r="H114" s="7" t="s">
        <v>100</v>
      </c>
      <c r="I114" s="8" t="s">
        <v>84</v>
      </c>
      <c r="J114" s="9" t="s">
        <v>574</v>
      </c>
      <c r="K114" s="9" t="s">
        <v>242</v>
      </c>
      <c r="L114" s="9" t="s">
        <v>103</v>
      </c>
      <c r="M114" s="3" t="s">
        <v>86</v>
      </c>
      <c r="N114" s="3" t="s">
        <v>104</v>
      </c>
      <c r="O114" s="6">
        <v>1</v>
      </c>
      <c r="P114" s="10">
        <v>45391</v>
      </c>
      <c r="Q114" s="4">
        <f t="shared" si="11"/>
        <v>45391</v>
      </c>
      <c r="R114" s="3" t="s">
        <v>104</v>
      </c>
      <c r="S114" s="11" t="s">
        <v>584</v>
      </c>
      <c r="T114" s="12">
        <f>100+42.6</f>
        <v>142.6</v>
      </c>
      <c r="U114" s="13">
        <f t="shared" si="12"/>
        <v>142.6</v>
      </c>
      <c r="V114" s="11" t="s">
        <v>585</v>
      </c>
      <c r="W114" s="11" t="s">
        <v>107</v>
      </c>
      <c r="X114" s="11" t="s">
        <v>108</v>
      </c>
      <c r="Y114" s="3" t="s">
        <v>89</v>
      </c>
      <c r="Z114" s="11" t="s">
        <v>108</v>
      </c>
      <c r="AA114" s="3" t="s">
        <v>109</v>
      </c>
      <c r="AB114" s="4">
        <v>45478</v>
      </c>
      <c r="AC114" s="3" t="s">
        <v>104</v>
      </c>
    </row>
    <row r="115" spans="1:29" ht="31.5" x14ac:dyDescent="0.25">
      <c r="A115" s="3">
        <v>2024</v>
      </c>
      <c r="B115" s="4">
        <v>45383</v>
      </c>
      <c r="C115" s="4">
        <v>45473</v>
      </c>
      <c r="D115" s="3" t="s">
        <v>75</v>
      </c>
      <c r="E115" s="5" t="s">
        <v>586</v>
      </c>
      <c r="F115" s="6" t="s">
        <v>98</v>
      </c>
      <c r="G115" s="7" t="s">
        <v>99</v>
      </c>
      <c r="H115" s="7" t="s">
        <v>100</v>
      </c>
      <c r="I115" s="8" t="s">
        <v>84</v>
      </c>
      <c r="J115" s="9" t="s">
        <v>574</v>
      </c>
      <c r="K115" s="9" t="s">
        <v>242</v>
      </c>
      <c r="L115" s="9" t="s">
        <v>103</v>
      </c>
      <c r="M115" s="3" t="s">
        <v>86</v>
      </c>
      <c r="N115" s="3" t="s">
        <v>104</v>
      </c>
      <c r="O115" s="6">
        <v>1</v>
      </c>
      <c r="P115" s="10">
        <v>45391</v>
      </c>
      <c r="Q115" s="4">
        <f t="shared" si="11"/>
        <v>45391</v>
      </c>
      <c r="R115" s="3" t="s">
        <v>104</v>
      </c>
      <c r="S115" s="11" t="s">
        <v>587</v>
      </c>
      <c r="T115" s="12">
        <f>100+190</f>
        <v>290</v>
      </c>
      <c r="U115" s="13">
        <f t="shared" si="12"/>
        <v>290</v>
      </c>
      <c r="V115" s="11" t="s">
        <v>588</v>
      </c>
      <c r="W115" s="11" t="s">
        <v>107</v>
      </c>
      <c r="X115" s="11" t="s">
        <v>108</v>
      </c>
      <c r="Y115" s="3" t="s">
        <v>89</v>
      </c>
      <c r="Z115" s="11" t="s">
        <v>108</v>
      </c>
      <c r="AA115" s="3" t="s">
        <v>109</v>
      </c>
      <c r="AB115" s="4">
        <v>45478</v>
      </c>
      <c r="AC115" s="3" t="s">
        <v>104</v>
      </c>
    </row>
    <row r="116" spans="1:29" ht="31.5" x14ac:dyDescent="0.25">
      <c r="A116" s="3">
        <v>2024</v>
      </c>
      <c r="B116" s="4">
        <v>45383</v>
      </c>
      <c r="C116" s="4">
        <v>45473</v>
      </c>
      <c r="D116" s="3" t="s">
        <v>75</v>
      </c>
      <c r="E116" s="5" t="s">
        <v>589</v>
      </c>
      <c r="F116" s="6" t="s">
        <v>98</v>
      </c>
      <c r="G116" s="7" t="s">
        <v>99</v>
      </c>
      <c r="H116" s="7" t="s">
        <v>100</v>
      </c>
      <c r="I116" s="8" t="s">
        <v>84</v>
      </c>
      <c r="J116" s="9" t="s">
        <v>590</v>
      </c>
      <c r="K116" s="9" t="s">
        <v>242</v>
      </c>
      <c r="L116" s="9" t="s">
        <v>242</v>
      </c>
      <c r="M116" s="3" t="s">
        <v>86</v>
      </c>
      <c r="N116" s="3" t="s">
        <v>104</v>
      </c>
      <c r="O116" s="6">
        <v>1</v>
      </c>
      <c r="P116" s="10">
        <v>45392</v>
      </c>
      <c r="Q116" s="4">
        <f t="shared" si="11"/>
        <v>45392</v>
      </c>
      <c r="R116" s="3" t="s">
        <v>104</v>
      </c>
      <c r="S116" s="11" t="s">
        <v>591</v>
      </c>
      <c r="T116" s="12">
        <f>100+130</f>
        <v>230</v>
      </c>
      <c r="U116" s="13">
        <f t="shared" si="12"/>
        <v>230</v>
      </c>
      <c r="V116" s="11" t="s">
        <v>592</v>
      </c>
      <c r="W116" s="11" t="s">
        <v>107</v>
      </c>
      <c r="X116" s="11" t="s">
        <v>108</v>
      </c>
      <c r="Y116" s="3" t="s">
        <v>89</v>
      </c>
      <c r="Z116" s="11" t="s">
        <v>108</v>
      </c>
      <c r="AA116" s="3" t="s">
        <v>109</v>
      </c>
      <c r="AB116" s="4">
        <v>45478</v>
      </c>
      <c r="AC116" s="3" t="s">
        <v>104</v>
      </c>
    </row>
    <row r="117" spans="1:29" ht="31.5" x14ac:dyDescent="0.25">
      <c r="A117" s="3">
        <v>2024</v>
      </c>
      <c r="B117" s="4">
        <v>45383</v>
      </c>
      <c r="C117" s="4">
        <v>45473</v>
      </c>
      <c r="D117" s="3" t="s">
        <v>75</v>
      </c>
      <c r="E117" s="5" t="s">
        <v>593</v>
      </c>
      <c r="F117" s="6" t="s">
        <v>98</v>
      </c>
      <c r="G117" s="7" t="s">
        <v>99</v>
      </c>
      <c r="H117" s="7" t="s">
        <v>100</v>
      </c>
      <c r="I117" s="8" t="s">
        <v>84</v>
      </c>
      <c r="J117" s="9" t="s">
        <v>594</v>
      </c>
      <c r="K117" s="9" t="s">
        <v>595</v>
      </c>
      <c r="L117" s="9" t="s">
        <v>596</v>
      </c>
      <c r="M117" s="3" t="s">
        <v>87</v>
      </c>
      <c r="N117" s="3" t="s">
        <v>104</v>
      </c>
      <c r="O117" s="6">
        <v>1</v>
      </c>
      <c r="P117" s="10">
        <v>45392</v>
      </c>
      <c r="Q117" s="4">
        <f t="shared" si="8"/>
        <v>45392</v>
      </c>
      <c r="R117" s="3" t="s">
        <v>104</v>
      </c>
      <c r="S117" s="11" t="s">
        <v>597</v>
      </c>
      <c r="T117" s="12">
        <v>100</v>
      </c>
      <c r="U117" s="13">
        <f t="shared" si="10"/>
        <v>100</v>
      </c>
      <c r="V117" s="11" t="s">
        <v>598</v>
      </c>
      <c r="W117" s="11" t="s">
        <v>107</v>
      </c>
      <c r="X117" s="11" t="s">
        <v>108</v>
      </c>
      <c r="Y117" s="3" t="s">
        <v>89</v>
      </c>
      <c r="Z117" s="11" t="s">
        <v>108</v>
      </c>
      <c r="AA117" s="3" t="s">
        <v>109</v>
      </c>
      <c r="AB117" s="4">
        <v>45478</v>
      </c>
      <c r="AC117" s="3" t="s">
        <v>104</v>
      </c>
    </row>
    <row r="118" spans="1:29" ht="31.5" x14ac:dyDescent="0.25">
      <c r="A118" s="3">
        <v>2024</v>
      </c>
      <c r="B118" s="4">
        <v>45383</v>
      </c>
      <c r="C118" s="4">
        <v>45473</v>
      </c>
      <c r="D118" s="3" t="s">
        <v>75</v>
      </c>
      <c r="E118" s="5" t="s">
        <v>599</v>
      </c>
      <c r="F118" s="6" t="s">
        <v>98</v>
      </c>
      <c r="G118" s="7" t="s">
        <v>99</v>
      </c>
      <c r="H118" s="7" t="s">
        <v>100</v>
      </c>
      <c r="I118" s="8" t="s">
        <v>84</v>
      </c>
      <c r="J118" s="9" t="s">
        <v>600</v>
      </c>
      <c r="K118" s="9" t="s">
        <v>103</v>
      </c>
      <c r="L118" s="9" t="s">
        <v>275</v>
      </c>
      <c r="M118" s="3" t="s">
        <v>86</v>
      </c>
      <c r="N118" s="3" t="s">
        <v>104</v>
      </c>
      <c r="O118" s="6">
        <v>1</v>
      </c>
      <c r="P118" s="10">
        <v>45393</v>
      </c>
      <c r="Q118" s="4">
        <f>P118</f>
        <v>45393</v>
      </c>
      <c r="R118" s="3" t="s">
        <v>104</v>
      </c>
      <c r="S118" s="11" t="s">
        <v>601</v>
      </c>
      <c r="T118" s="12">
        <f>100+36.4</f>
        <v>136.4</v>
      </c>
      <c r="U118" s="13">
        <f>T118</f>
        <v>136.4</v>
      </c>
      <c r="V118" s="11" t="s">
        <v>602</v>
      </c>
      <c r="W118" s="11" t="s">
        <v>107</v>
      </c>
      <c r="X118" s="11" t="s">
        <v>108</v>
      </c>
      <c r="Y118" s="3" t="s">
        <v>89</v>
      </c>
      <c r="Z118" s="11" t="s">
        <v>108</v>
      </c>
      <c r="AA118" s="3" t="s">
        <v>109</v>
      </c>
      <c r="AB118" s="4">
        <v>45478</v>
      </c>
      <c r="AC118" s="3" t="s">
        <v>104</v>
      </c>
    </row>
    <row r="119" spans="1:29" ht="31.5" x14ac:dyDescent="0.25">
      <c r="A119" s="3">
        <v>2024</v>
      </c>
      <c r="B119" s="4">
        <v>45383</v>
      </c>
      <c r="C119" s="4">
        <v>45473</v>
      </c>
      <c r="D119" s="3" t="s">
        <v>75</v>
      </c>
      <c r="E119" s="5" t="s">
        <v>603</v>
      </c>
      <c r="F119" s="6" t="s">
        <v>98</v>
      </c>
      <c r="G119" s="7" t="s">
        <v>99</v>
      </c>
      <c r="H119" s="7" t="s">
        <v>100</v>
      </c>
      <c r="I119" s="8" t="s">
        <v>84</v>
      </c>
      <c r="J119" s="9" t="s">
        <v>604</v>
      </c>
      <c r="K119" s="9" t="s">
        <v>146</v>
      </c>
      <c r="L119" s="9" t="s">
        <v>181</v>
      </c>
      <c r="M119" s="3" t="s">
        <v>86</v>
      </c>
      <c r="N119" s="3" t="s">
        <v>104</v>
      </c>
      <c r="O119" s="6">
        <v>1</v>
      </c>
      <c r="P119" s="10">
        <v>45399</v>
      </c>
      <c r="Q119" s="4">
        <f t="shared" si="8"/>
        <v>45399</v>
      </c>
      <c r="R119" s="3" t="s">
        <v>104</v>
      </c>
      <c r="S119" s="11" t="s">
        <v>605</v>
      </c>
      <c r="T119" s="12">
        <f>100+100</f>
        <v>200</v>
      </c>
      <c r="U119" s="13">
        <f t="shared" si="10"/>
        <v>200</v>
      </c>
      <c r="V119" s="11" t="s">
        <v>606</v>
      </c>
      <c r="W119" s="11" t="s">
        <v>107</v>
      </c>
      <c r="X119" s="11" t="s">
        <v>108</v>
      </c>
      <c r="Y119" s="3" t="s">
        <v>89</v>
      </c>
      <c r="Z119" s="11" t="s">
        <v>108</v>
      </c>
      <c r="AA119" s="3" t="s">
        <v>109</v>
      </c>
      <c r="AB119" s="4">
        <v>45478</v>
      </c>
      <c r="AC119" s="3" t="s">
        <v>104</v>
      </c>
    </row>
    <row r="120" spans="1:29" ht="31.5" x14ac:dyDescent="0.25">
      <c r="A120" s="3">
        <v>2024</v>
      </c>
      <c r="B120" s="4">
        <v>45383</v>
      </c>
      <c r="C120" s="4">
        <v>45473</v>
      </c>
      <c r="D120" s="3" t="s">
        <v>75</v>
      </c>
      <c r="E120" s="5" t="s">
        <v>607</v>
      </c>
      <c r="F120" s="6" t="s">
        <v>98</v>
      </c>
      <c r="G120" s="7" t="s">
        <v>99</v>
      </c>
      <c r="H120" s="7" t="s">
        <v>100</v>
      </c>
      <c r="I120" s="8" t="s">
        <v>84</v>
      </c>
      <c r="J120" s="9" t="s">
        <v>608</v>
      </c>
      <c r="K120" s="9" t="s">
        <v>609</v>
      </c>
      <c r="L120" s="9" t="s">
        <v>610</v>
      </c>
      <c r="M120" s="3" t="s">
        <v>87</v>
      </c>
      <c r="N120" s="3" t="s">
        <v>104</v>
      </c>
      <c r="O120" s="6">
        <v>1</v>
      </c>
      <c r="P120" s="10">
        <v>45405</v>
      </c>
      <c r="Q120" s="4">
        <f t="shared" si="8"/>
        <v>45405</v>
      </c>
      <c r="R120" s="3" t="s">
        <v>104</v>
      </c>
      <c r="S120" s="11" t="s">
        <v>611</v>
      </c>
      <c r="T120" s="12">
        <f>100+756.6</f>
        <v>856.6</v>
      </c>
      <c r="U120" s="13">
        <f t="shared" si="10"/>
        <v>856.6</v>
      </c>
      <c r="V120" s="11" t="s">
        <v>612</v>
      </c>
      <c r="W120" s="11" t="s">
        <v>107</v>
      </c>
      <c r="X120" s="11" t="s">
        <v>108</v>
      </c>
      <c r="Y120" s="3" t="s">
        <v>89</v>
      </c>
      <c r="Z120" s="11" t="s">
        <v>108</v>
      </c>
      <c r="AA120" s="3" t="s">
        <v>109</v>
      </c>
      <c r="AB120" s="4">
        <v>45478</v>
      </c>
      <c r="AC120" s="3" t="s">
        <v>104</v>
      </c>
    </row>
    <row r="121" spans="1:29" ht="31.5" x14ac:dyDescent="0.25">
      <c r="A121" s="3">
        <v>2024</v>
      </c>
      <c r="B121" s="4">
        <v>45383</v>
      </c>
      <c r="C121" s="4">
        <v>45473</v>
      </c>
      <c r="D121" s="3" t="s">
        <v>75</v>
      </c>
      <c r="E121" s="5" t="s">
        <v>613</v>
      </c>
      <c r="F121" s="6" t="s">
        <v>98</v>
      </c>
      <c r="G121" s="7" t="s">
        <v>99</v>
      </c>
      <c r="H121" s="7" t="s">
        <v>100</v>
      </c>
      <c r="I121" s="8" t="s">
        <v>84</v>
      </c>
      <c r="J121" s="9" t="s">
        <v>390</v>
      </c>
      <c r="K121" s="9" t="s">
        <v>461</v>
      </c>
      <c r="L121" s="9" t="s">
        <v>614</v>
      </c>
      <c r="M121" s="3" t="s">
        <v>87</v>
      </c>
      <c r="N121" s="3" t="s">
        <v>104</v>
      </c>
      <c r="O121" s="6">
        <v>1</v>
      </c>
      <c r="P121" s="10">
        <v>45407</v>
      </c>
      <c r="Q121" s="4">
        <f t="shared" si="8"/>
        <v>45407</v>
      </c>
      <c r="R121" s="3" t="s">
        <v>104</v>
      </c>
      <c r="S121" s="11" t="s">
        <v>615</v>
      </c>
      <c r="T121" s="12">
        <v>100</v>
      </c>
      <c r="U121" s="13">
        <f t="shared" si="10"/>
        <v>100</v>
      </c>
      <c r="V121" s="11" t="s">
        <v>616</v>
      </c>
      <c r="W121" s="11" t="s">
        <v>107</v>
      </c>
      <c r="X121" s="11" t="s">
        <v>108</v>
      </c>
      <c r="Y121" s="3" t="s">
        <v>89</v>
      </c>
      <c r="Z121" s="11" t="s">
        <v>108</v>
      </c>
      <c r="AA121" s="3" t="s">
        <v>109</v>
      </c>
      <c r="AB121" s="4">
        <v>45478</v>
      </c>
      <c r="AC121" s="3" t="s">
        <v>104</v>
      </c>
    </row>
    <row r="122" spans="1:29" ht="31.5" x14ac:dyDescent="0.25">
      <c r="A122" s="3">
        <v>2024</v>
      </c>
      <c r="B122" s="4">
        <v>45383</v>
      </c>
      <c r="C122" s="4">
        <v>45473</v>
      </c>
      <c r="D122" s="3" t="s">
        <v>75</v>
      </c>
      <c r="E122" s="5" t="s">
        <v>617</v>
      </c>
      <c r="F122" s="6" t="s">
        <v>98</v>
      </c>
      <c r="G122" s="7" t="s">
        <v>99</v>
      </c>
      <c r="H122" s="7" t="s">
        <v>100</v>
      </c>
      <c r="I122" s="8" t="s">
        <v>84</v>
      </c>
      <c r="J122" s="9" t="s">
        <v>390</v>
      </c>
      <c r="K122" s="9" t="s">
        <v>461</v>
      </c>
      <c r="L122" s="9" t="s">
        <v>614</v>
      </c>
      <c r="M122" s="3" t="s">
        <v>87</v>
      </c>
      <c r="N122" s="3" t="s">
        <v>104</v>
      </c>
      <c r="O122" s="6">
        <v>1</v>
      </c>
      <c r="P122" s="10">
        <v>45407</v>
      </c>
      <c r="Q122" s="4">
        <f t="shared" si="8"/>
        <v>45407</v>
      </c>
      <c r="R122" s="3" t="s">
        <v>104</v>
      </c>
      <c r="S122" s="11" t="s">
        <v>618</v>
      </c>
      <c r="T122" s="12">
        <v>100</v>
      </c>
      <c r="U122" s="13">
        <f t="shared" si="10"/>
        <v>100</v>
      </c>
      <c r="V122" s="11" t="s">
        <v>619</v>
      </c>
      <c r="W122" s="11" t="s">
        <v>107</v>
      </c>
      <c r="X122" s="11" t="s">
        <v>108</v>
      </c>
      <c r="Y122" s="3" t="s">
        <v>89</v>
      </c>
      <c r="Z122" s="11" t="s">
        <v>108</v>
      </c>
      <c r="AA122" s="3" t="s">
        <v>109</v>
      </c>
      <c r="AB122" s="4">
        <v>45478</v>
      </c>
      <c r="AC122" s="3" t="s">
        <v>104</v>
      </c>
    </row>
    <row r="123" spans="1:29" ht="31.5" x14ac:dyDescent="0.25">
      <c r="A123" s="3">
        <v>2024</v>
      </c>
      <c r="B123" s="4">
        <v>45383</v>
      </c>
      <c r="C123" s="4">
        <v>45473</v>
      </c>
      <c r="D123" s="3" t="s">
        <v>75</v>
      </c>
      <c r="E123" s="5" t="s">
        <v>620</v>
      </c>
      <c r="F123" s="6" t="s">
        <v>98</v>
      </c>
      <c r="G123" s="7" t="s">
        <v>99</v>
      </c>
      <c r="H123" s="7" t="s">
        <v>100</v>
      </c>
      <c r="I123" s="8" t="s">
        <v>84</v>
      </c>
      <c r="J123" s="9" t="s">
        <v>621</v>
      </c>
      <c r="K123" s="9" t="s">
        <v>122</v>
      </c>
      <c r="L123" s="9" t="s">
        <v>622</v>
      </c>
      <c r="M123" s="3" t="s">
        <v>86</v>
      </c>
      <c r="N123" s="3" t="s">
        <v>104</v>
      </c>
      <c r="O123" s="6">
        <v>1</v>
      </c>
      <c r="P123" s="10">
        <v>45407</v>
      </c>
      <c r="Q123" s="4">
        <f t="shared" si="8"/>
        <v>45407</v>
      </c>
      <c r="R123" s="3" t="s">
        <v>104</v>
      </c>
      <c r="S123" s="11" t="s">
        <v>623</v>
      </c>
      <c r="T123" s="12">
        <f>100+32</f>
        <v>132</v>
      </c>
      <c r="U123" s="13">
        <f t="shared" si="10"/>
        <v>132</v>
      </c>
      <c r="V123" s="11" t="s">
        <v>624</v>
      </c>
      <c r="W123" s="11" t="s">
        <v>107</v>
      </c>
      <c r="X123" s="11" t="s">
        <v>108</v>
      </c>
      <c r="Y123" s="3" t="s">
        <v>89</v>
      </c>
      <c r="Z123" s="11" t="s">
        <v>108</v>
      </c>
      <c r="AA123" s="3" t="s">
        <v>109</v>
      </c>
      <c r="AB123" s="4">
        <v>45478</v>
      </c>
      <c r="AC123" s="3" t="s">
        <v>104</v>
      </c>
    </row>
    <row r="124" spans="1:29" ht="31.5" x14ac:dyDescent="0.25">
      <c r="A124" s="3">
        <v>2024</v>
      </c>
      <c r="B124" s="4">
        <v>45383</v>
      </c>
      <c r="C124" s="4">
        <v>45473</v>
      </c>
      <c r="D124" s="3" t="s">
        <v>75</v>
      </c>
      <c r="E124" s="5" t="s">
        <v>625</v>
      </c>
      <c r="F124" s="6" t="s">
        <v>98</v>
      </c>
      <c r="G124" s="7" t="s">
        <v>99</v>
      </c>
      <c r="H124" s="7" t="s">
        <v>100</v>
      </c>
      <c r="I124" s="8" t="s">
        <v>84</v>
      </c>
      <c r="J124" s="9" t="s">
        <v>626</v>
      </c>
      <c r="K124" s="9" t="s">
        <v>461</v>
      </c>
      <c r="L124" s="9" t="s">
        <v>627</v>
      </c>
      <c r="M124" s="3" t="s">
        <v>86</v>
      </c>
      <c r="N124" s="3" t="s">
        <v>104</v>
      </c>
      <c r="O124" s="6">
        <v>1</v>
      </c>
      <c r="P124" s="10">
        <v>45407</v>
      </c>
      <c r="Q124" s="4">
        <f t="shared" si="8"/>
        <v>45407</v>
      </c>
      <c r="R124" s="3" t="s">
        <v>104</v>
      </c>
      <c r="S124" s="11" t="s">
        <v>628</v>
      </c>
      <c r="T124" s="12">
        <f>100+100</f>
        <v>200</v>
      </c>
      <c r="U124" s="13">
        <f t="shared" si="10"/>
        <v>200</v>
      </c>
      <c r="V124" s="11" t="s">
        <v>629</v>
      </c>
      <c r="W124" s="11" t="s">
        <v>107</v>
      </c>
      <c r="X124" s="11" t="s">
        <v>108</v>
      </c>
      <c r="Y124" s="3" t="s">
        <v>89</v>
      </c>
      <c r="Z124" s="11" t="s">
        <v>108</v>
      </c>
      <c r="AA124" s="3" t="s">
        <v>109</v>
      </c>
      <c r="AB124" s="4">
        <v>45478</v>
      </c>
      <c r="AC124" s="3" t="s">
        <v>104</v>
      </c>
    </row>
    <row r="125" spans="1:29" ht="31.5" x14ac:dyDescent="0.25">
      <c r="A125" s="3">
        <v>2024</v>
      </c>
      <c r="B125" s="4">
        <v>45383</v>
      </c>
      <c r="C125" s="4">
        <v>45473</v>
      </c>
      <c r="D125" s="3" t="s">
        <v>75</v>
      </c>
      <c r="E125" s="5" t="s">
        <v>630</v>
      </c>
      <c r="F125" s="6" t="s">
        <v>98</v>
      </c>
      <c r="G125" s="7" t="s">
        <v>99</v>
      </c>
      <c r="H125" s="7" t="s">
        <v>100</v>
      </c>
      <c r="I125" s="8" t="s">
        <v>84</v>
      </c>
      <c r="J125" s="9" t="s">
        <v>631</v>
      </c>
      <c r="K125" s="9" t="s">
        <v>481</v>
      </c>
      <c r="L125" s="9" t="s">
        <v>296</v>
      </c>
      <c r="M125" s="3" t="s">
        <v>86</v>
      </c>
      <c r="N125" s="3" t="s">
        <v>104</v>
      </c>
      <c r="O125" s="6">
        <v>1</v>
      </c>
      <c r="P125" s="10">
        <v>45408</v>
      </c>
      <c r="Q125" s="4">
        <f>P125</f>
        <v>45408</v>
      </c>
      <c r="R125" s="3" t="s">
        <v>104</v>
      </c>
      <c r="S125" s="11" t="s">
        <v>632</v>
      </c>
      <c r="T125" s="12">
        <v>100</v>
      </c>
      <c r="U125" s="13">
        <f>T125</f>
        <v>100</v>
      </c>
      <c r="V125" s="11" t="s">
        <v>633</v>
      </c>
      <c r="W125" s="11" t="s">
        <v>107</v>
      </c>
      <c r="X125" s="11" t="s">
        <v>108</v>
      </c>
      <c r="Y125" s="3" t="s">
        <v>89</v>
      </c>
      <c r="Z125" s="11" t="s">
        <v>108</v>
      </c>
      <c r="AA125" s="3" t="s">
        <v>109</v>
      </c>
      <c r="AB125" s="4">
        <v>45478</v>
      </c>
      <c r="AC125" s="3" t="s">
        <v>104</v>
      </c>
    </row>
    <row r="126" spans="1:29" ht="31.5" x14ac:dyDescent="0.25">
      <c r="A126" s="3">
        <v>2024</v>
      </c>
      <c r="B126" s="4">
        <v>45383</v>
      </c>
      <c r="C126" s="4">
        <v>45473</v>
      </c>
      <c r="D126" s="3" t="s">
        <v>75</v>
      </c>
      <c r="E126" s="5" t="s">
        <v>634</v>
      </c>
      <c r="F126" s="6" t="s">
        <v>98</v>
      </c>
      <c r="G126" s="7" t="s">
        <v>99</v>
      </c>
      <c r="H126" s="7" t="s">
        <v>100</v>
      </c>
      <c r="I126" s="8" t="s">
        <v>84</v>
      </c>
      <c r="J126" s="9" t="s">
        <v>635</v>
      </c>
      <c r="K126" s="9" t="s">
        <v>236</v>
      </c>
      <c r="L126" s="9" t="s">
        <v>636</v>
      </c>
      <c r="M126" s="3" t="s">
        <v>86</v>
      </c>
      <c r="N126" s="3" t="s">
        <v>104</v>
      </c>
      <c r="O126" s="6">
        <v>1</v>
      </c>
      <c r="P126" s="10">
        <v>45405</v>
      </c>
      <c r="Q126" s="4">
        <f t="shared" si="8"/>
        <v>45405</v>
      </c>
      <c r="R126" s="3" t="s">
        <v>104</v>
      </c>
      <c r="S126" s="11" t="s">
        <v>637</v>
      </c>
      <c r="T126" s="12">
        <v>100</v>
      </c>
      <c r="U126" s="13">
        <f t="shared" si="10"/>
        <v>100</v>
      </c>
      <c r="V126" s="11" t="s">
        <v>638</v>
      </c>
      <c r="W126" s="11" t="s">
        <v>107</v>
      </c>
      <c r="X126" s="11" t="s">
        <v>108</v>
      </c>
      <c r="Y126" s="3" t="s">
        <v>89</v>
      </c>
      <c r="Z126" s="11" t="s">
        <v>108</v>
      </c>
      <c r="AA126" s="3" t="s">
        <v>109</v>
      </c>
      <c r="AB126" s="4">
        <v>45478</v>
      </c>
      <c r="AC126" s="3" t="s">
        <v>104</v>
      </c>
    </row>
    <row r="127" spans="1:29" ht="31.5" x14ac:dyDescent="0.25">
      <c r="A127" s="3">
        <v>2024</v>
      </c>
      <c r="B127" s="4">
        <v>45383</v>
      </c>
      <c r="C127" s="4">
        <v>45473</v>
      </c>
      <c r="D127" s="3" t="s">
        <v>75</v>
      </c>
      <c r="E127" s="5" t="s">
        <v>639</v>
      </c>
      <c r="F127" s="6" t="s">
        <v>98</v>
      </c>
      <c r="G127" s="7" t="s">
        <v>99</v>
      </c>
      <c r="H127" s="7" t="s">
        <v>100</v>
      </c>
      <c r="I127" s="8" t="s">
        <v>84</v>
      </c>
      <c r="J127" s="9" t="s">
        <v>547</v>
      </c>
      <c r="K127" s="9" t="s">
        <v>122</v>
      </c>
      <c r="L127" s="9" t="s">
        <v>269</v>
      </c>
      <c r="M127" s="3" t="s">
        <v>86</v>
      </c>
      <c r="N127" s="3" t="s">
        <v>104</v>
      </c>
      <c r="O127" s="6">
        <v>1</v>
      </c>
      <c r="P127" s="10">
        <v>45385</v>
      </c>
      <c r="Q127" s="4">
        <f>P127</f>
        <v>45385</v>
      </c>
      <c r="R127" s="3" t="s">
        <v>104</v>
      </c>
      <c r="S127" s="11" t="s">
        <v>640</v>
      </c>
      <c r="T127" s="12">
        <f>100+50</f>
        <v>150</v>
      </c>
      <c r="U127" s="13">
        <f>T127</f>
        <v>150</v>
      </c>
      <c r="V127" s="11" t="s">
        <v>641</v>
      </c>
      <c r="W127" s="11" t="s">
        <v>107</v>
      </c>
      <c r="X127" s="11" t="s">
        <v>108</v>
      </c>
      <c r="Y127" s="3" t="s">
        <v>89</v>
      </c>
      <c r="Z127" s="11" t="s">
        <v>108</v>
      </c>
      <c r="AA127" s="3" t="s">
        <v>109</v>
      </c>
      <c r="AB127" s="4">
        <v>45478</v>
      </c>
      <c r="AC127" s="3" t="s">
        <v>104</v>
      </c>
    </row>
    <row r="128" spans="1:29" ht="31.5" x14ac:dyDescent="0.25">
      <c r="A128" s="3">
        <v>2024</v>
      </c>
      <c r="B128" s="4">
        <v>45383</v>
      </c>
      <c r="C128" s="4">
        <v>45473</v>
      </c>
      <c r="D128" s="3" t="s">
        <v>75</v>
      </c>
      <c r="E128" s="5" t="s">
        <v>642</v>
      </c>
      <c r="F128" s="6" t="s">
        <v>98</v>
      </c>
      <c r="G128" s="7" t="s">
        <v>99</v>
      </c>
      <c r="H128" s="7" t="s">
        <v>100</v>
      </c>
      <c r="I128" s="8" t="s">
        <v>84</v>
      </c>
      <c r="J128" s="9" t="s">
        <v>643</v>
      </c>
      <c r="K128" s="9" t="s">
        <v>103</v>
      </c>
      <c r="L128" s="9" t="s">
        <v>644</v>
      </c>
      <c r="M128" s="3" t="s">
        <v>86</v>
      </c>
      <c r="N128" s="3" t="s">
        <v>104</v>
      </c>
      <c r="O128" s="6">
        <v>1</v>
      </c>
      <c r="P128" s="10">
        <v>45392</v>
      </c>
      <c r="Q128" s="4">
        <f>P128</f>
        <v>45392</v>
      </c>
      <c r="R128" s="3" t="s">
        <v>104</v>
      </c>
      <c r="S128" s="11" t="s">
        <v>645</v>
      </c>
      <c r="T128" s="12">
        <v>100</v>
      </c>
      <c r="U128" s="13">
        <f>T128</f>
        <v>100</v>
      </c>
      <c r="V128" s="11" t="s">
        <v>646</v>
      </c>
      <c r="W128" s="11" t="s">
        <v>107</v>
      </c>
      <c r="X128" s="11" t="s">
        <v>108</v>
      </c>
      <c r="Y128" s="3" t="s">
        <v>89</v>
      </c>
      <c r="Z128" s="11" t="s">
        <v>108</v>
      </c>
      <c r="AA128" s="3" t="s">
        <v>109</v>
      </c>
      <c r="AB128" s="4">
        <v>45478</v>
      </c>
      <c r="AC128" s="3" t="s">
        <v>104</v>
      </c>
    </row>
    <row r="129" spans="1:29" ht="31.5" x14ac:dyDescent="0.25">
      <c r="A129" s="3">
        <v>2024</v>
      </c>
      <c r="B129" s="4">
        <v>45383</v>
      </c>
      <c r="C129" s="4">
        <v>45473</v>
      </c>
      <c r="D129" s="3" t="s">
        <v>75</v>
      </c>
      <c r="E129" s="5" t="s">
        <v>647</v>
      </c>
      <c r="F129" s="6" t="s">
        <v>98</v>
      </c>
      <c r="G129" s="7" t="s">
        <v>99</v>
      </c>
      <c r="H129" s="7" t="s">
        <v>100</v>
      </c>
      <c r="I129" s="8" t="s">
        <v>84</v>
      </c>
      <c r="J129" s="9" t="s">
        <v>648</v>
      </c>
      <c r="K129" s="9" t="s">
        <v>610</v>
      </c>
      <c r="L129" s="9" t="s">
        <v>103</v>
      </c>
      <c r="M129" s="3" t="s">
        <v>87</v>
      </c>
      <c r="N129" s="3" t="s">
        <v>104</v>
      </c>
      <c r="O129" s="6">
        <v>1</v>
      </c>
      <c r="P129" s="10">
        <v>45391</v>
      </c>
      <c r="Q129" s="4">
        <f t="shared" si="8"/>
        <v>45391</v>
      </c>
      <c r="R129" s="3" t="s">
        <v>104</v>
      </c>
      <c r="S129" s="11" t="s">
        <v>649</v>
      </c>
      <c r="T129" s="12">
        <f>100+235</f>
        <v>335</v>
      </c>
      <c r="U129" s="13">
        <f t="shared" si="10"/>
        <v>335</v>
      </c>
      <c r="V129" s="11" t="s">
        <v>650</v>
      </c>
      <c r="W129" s="11" t="s">
        <v>107</v>
      </c>
      <c r="X129" s="11" t="s">
        <v>108</v>
      </c>
      <c r="Y129" s="3" t="s">
        <v>89</v>
      </c>
      <c r="Z129" s="11" t="s">
        <v>108</v>
      </c>
      <c r="AA129" s="3" t="s">
        <v>109</v>
      </c>
      <c r="AB129" s="4">
        <v>45478</v>
      </c>
      <c r="AC129" s="3" t="s">
        <v>104</v>
      </c>
    </row>
    <row r="130" spans="1:29" ht="31.5" x14ac:dyDescent="0.25">
      <c r="A130" s="3">
        <v>2024</v>
      </c>
      <c r="B130" s="4">
        <v>45383</v>
      </c>
      <c r="C130" s="4">
        <v>45473</v>
      </c>
      <c r="D130" s="3" t="s">
        <v>75</v>
      </c>
      <c r="E130" s="5" t="s">
        <v>651</v>
      </c>
      <c r="F130" s="6" t="s">
        <v>98</v>
      </c>
      <c r="G130" s="7" t="s">
        <v>99</v>
      </c>
      <c r="H130" s="7" t="s">
        <v>100</v>
      </c>
      <c r="I130" s="8" t="s">
        <v>84</v>
      </c>
      <c r="J130" s="9" t="s">
        <v>648</v>
      </c>
      <c r="K130" s="9" t="s">
        <v>610</v>
      </c>
      <c r="L130" s="9" t="s">
        <v>103</v>
      </c>
      <c r="M130" s="3" t="s">
        <v>87</v>
      </c>
      <c r="N130" s="3" t="s">
        <v>104</v>
      </c>
      <c r="O130" s="6">
        <v>1</v>
      </c>
      <c r="P130" s="10">
        <v>45391</v>
      </c>
      <c r="Q130" s="4">
        <f t="shared" si="8"/>
        <v>45391</v>
      </c>
      <c r="R130" s="3" t="s">
        <v>104</v>
      </c>
      <c r="S130" s="11" t="s">
        <v>652</v>
      </c>
      <c r="T130" s="12">
        <v>100</v>
      </c>
      <c r="U130" s="13">
        <f t="shared" si="10"/>
        <v>100</v>
      </c>
      <c r="V130" s="11" t="s">
        <v>653</v>
      </c>
      <c r="W130" s="11" t="s">
        <v>107</v>
      </c>
      <c r="X130" s="11" t="s">
        <v>108</v>
      </c>
      <c r="Y130" s="3" t="s">
        <v>89</v>
      </c>
      <c r="Z130" s="11" t="s">
        <v>108</v>
      </c>
      <c r="AA130" s="3" t="s">
        <v>109</v>
      </c>
      <c r="AB130" s="4">
        <v>45478</v>
      </c>
      <c r="AC130" s="3" t="s">
        <v>104</v>
      </c>
    </row>
    <row r="131" spans="1:29" ht="31.5" x14ac:dyDescent="0.25">
      <c r="A131" s="3">
        <v>2024</v>
      </c>
      <c r="B131" s="4">
        <v>45383</v>
      </c>
      <c r="C131" s="4">
        <v>45473</v>
      </c>
      <c r="D131" s="3" t="s">
        <v>75</v>
      </c>
      <c r="E131" s="5" t="s">
        <v>654</v>
      </c>
      <c r="F131" s="6" t="s">
        <v>98</v>
      </c>
      <c r="G131" s="7" t="s">
        <v>99</v>
      </c>
      <c r="H131" s="7" t="s">
        <v>100</v>
      </c>
      <c r="I131" s="8" t="s">
        <v>84</v>
      </c>
      <c r="J131" s="9" t="s">
        <v>564</v>
      </c>
      <c r="K131" s="9" t="s">
        <v>181</v>
      </c>
      <c r="L131" s="9" t="s">
        <v>181</v>
      </c>
      <c r="M131" s="3" t="s">
        <v>86</v>
      </c>
      <c r="N131" s="3" t="s">
        <v>104</v>
      </c>
      <c r="O131" s="6">
        <v>1</v>
      </c>
      <c r="P131" s="10">
        <v>45397</v>
      </c>
      <c r="Q131" s="4">
        <f>P131</f>
        <v>45397</v>
      </c>
      <c r="R131" s="3" t="s">
        <v>104</v>
      </c>
      <c r="S131" s="11" t="s">
        <v>655</v>
      </c>
      <c r="T131" s="12">
        <f>100+80</f>
        <v>180</v>
      </c>
      <c r="U131" s="13">
        <f>T131</f>
        <v>180</v>
      </c>
      <c r="V131" s="11" t="s">
        <v>656</v>
      </c>
      <c r="W131" s="11" t="s">
        <v>107</v>
      </c>
      <c r="X131" s="11" t="s">
        <v>108</v>
      </c>
      <c r="Y131" s="3" t="s">
        <v>89</v>
      </c>
      <c r="Z131" s="11" t="s">
        <v>108</v>
      </c>
      <c r="AA131" s="3" t="s">
        <v>109</v>
      </c>
      <c r="AB131" s="4">
        <v>45478</v>
      </c>
      <c r="AC131" s="3" t="s">
        <v>104</v>
      </c>
    </row>
    <row r="132" spans="1:29" ht="31.5" x14ac:dyDescent="0.25">
      <c r="A132" s="3">
        <v>2024</v>
      </c>
      <c r="B132" s="4">
        <v>45383</v>
      </c>
      <c r="C132" s="4">
        <v>45473</v>
      </c>
      <c r="D132" s="3" t="s">
        <v>75</v>
      </c>
      <c r="E132" s="5" t="s">
        <v>657</v>
      </c>
      <c r="F132" s="6" t="s">
        <v>98</v>
      </c>
      <c r="G132" s="7" t="s">
        <v>99</v>
      </c>
      <c r="H132" s="7" t="s">
        <v>100</v>
      </c>
      <c r="I132" s="8" t="s">
        <v>84</v>
      </c>
      <c r="J132" s="9" t="s">
        <v>390</v>
      </c>
      <c r="K132" s="9" t="s">
        <v>163</v>
      </c>
      <c r="L132" s="9" t="s">
        <v>461</v>
      </c>
      <c r="M132" s="3" t="s">
        <v>87</v>
      </c>
      <c r="N132" s="3" t="s">
        <v>104</v>
      </c>
      <c r="O132" s="6">
        <v>1</v>
      </c>
      <c r="P132" s="10">
        <v>45397</v>
      </c>
      <c r="Q132" s="4">
        <f t="shared" si="8"/>
        <v>45397</v>
      </c>
      <c r="R132" s="3" t="s">
        <v>104</v>
      </c>
      <c r="S132" s="11" t="s">
        <v>658</v>
      </c>
      <c r="T132" s="12">
        <f>1021.5+100</f>
        <v>1121.5</v>
      </c>
      <c r="U132" s="13">
        <f t="shared" si="10"/>
        <v>1121.5</v>
      </c>
      <c r="V132" s="11" t="s">
        <v>659</v>
      </c>
      <c r="W132" s="11" t="s">
        <v>107</v>
      </c>
      <c r="X132" s="11" t="s">
        <v>108</v>
      </c>
      <c r="Y132" s="3" t="s">
        <v>89</v>
      </c>
      <c r="Z132" s="11" t="s">
        <v>108</v>
      </c>
      <c r="AA132" s="3" t="s">
        <v>109</v>
      </c>
      <c r="AB132" s="4">
        <v>45478</v>
      </c>
      <c r="AC132" s="3" t="s">
        <v>104</v>
      </c>
    </row>
    <row r="133" spans="1:29" ht="31.5" x14ac:dyDescent="0.25">
      <c r="A133" s="3">
        <v>2024</v>
      </c>
      <c r="B133" s="4">
        <v>45383</v>
      </c>
      <c r="C133" s="4">
        <v>45473</v>
      </c>
      <c r="D133" s="3" t="s">
        <v>75</v>
      </c>
      <c r="E133" s="5" t="s">
        <v>660</v>
      </c>
      <c r="F133" s="6" t="s">
        <v>98</v>
      </c>
      <c r="G133" s="7" t="s">
        <v>99</v>
      </c>
      <c r="H133" s="7" t="s">
        <v>100</v>
      </c>
      <c r="I133" s="8" t="s">
        <v>84</v>
      </c>
      <c r="J133" s="9" t="s">
        <v>390</v>
      </c>
      <c r="K133" s="9" t="s">
        <v>102</v>
      </c>
      <c r="L133" s="9" t="s">
        <v>103</v>
      </c>
      <c r="M133" s="3" t="s">
        <v>87</v>
      </c>
      <c r="N133" s="3" t="s">
        <v>104</v>
      </c>
      <c r="O133" s="6">
        <v>1</v>
      </c>
      <c r="P133" s="10">
        <v>45397</v>
      </c>
      <c r="Q133" s="4">
        <f t="shared" ref="Q133:Q197" si="13">P133</f>
        <v>45397</v>
      </c>
      <c r="R133" s="3" t="s">
        <v>104</v>
      </c>
      <c r="S133" s="11" t="s">
        <v>661</v>
      </c>
      <c r="T133" s="12">
        <f>100+136</f>
        <v>236</v>
      </c>
      <c r="U133" s="13">
        <f t="shared" si="10"/>
        <v>236</v>
      </c>
      <c r="V133" s="11" t="s">
        <v>662</v>
      </c>
      <c r="W133" s="11" t="s">
        <v>107</v>
      </c>
      <c r="X133" s="11" t="s">
        <v>108</v>
      </c>
      <c r="Y133" s="3" t="s">
        <v>89</v>
      </c>
      <c r="Z133" s="11" t="s">
        <v>108</v>
      </c>
      <c r="AA133" s="3" t="s">
        <v>109</v>
      </c>
      <c r="AB133" s="4">
        <v>45478</v>
      </c>
      <c r="AC133" s="3" t="s">
        <v>104</v>
      </c>
    </row>
    <row r="134" spans="1:29" ht="31.5" x14ac:dyDescent="0.25">
      <c r="A134" s="3">
        <v>2024</v>
      </c>
      <c r="B134" s="4">
        <v>45383</v>
      </c>
      <c r="C134" s="4">
        <v>45473</v>
      </c>
      <c r="D134" s="3" t="s">
        <v>75</v>
      </c>
      <c r="E134" s="5" t="s">
        <v>663</v>
      </c>
      <c r="F134" s="6" t="s">
        <v>98</v>
      </c>
      <c r="G134" s="7" t="s">
        <v>99</v>
      </c>
      <c r="H134" s="7" t="s">
        <v>100</v>
      </c>
      <c r="I134" s="8" t="s">
        <v>84</v>
      </c>
      <c r="J134" s="9" t="s">
        <v>371</v>
      </c>
      <c r="K134" s="9" t="s">
        <v>181</v>
      </c>
      <c r="L134" s="9" t="s">
        <v>103</v>
      </c>
      <c r="M134" s="3" t="s">
        <v>87</v>
      </c>
      <c r="N134" s="3" t="s">
        <v>104</v>
      </c>
      <c r="O134" s="6">
        <v>1</v>
      </c>
      <c r="P134" s="10">
        <v>45399</v>
      </c>
      <c r="Q134" s="4">
        <f t="shared" si="13"/>
        <v>45399</v>
      </c>
      <c r="R134" s="3" t="s">
        <v>104</v>
      </c>
      <c r="S134" s="11" t="s">
        <v>664</v>
      </c>
      <c r="T134" s="12">
        <f>100+88</f>
        <v>188</v>
      </c>
      <c r="U134" s="13">
        <f t="shared" si="10"/>
        <v>188</v>
      </c>
      <c r="V134" s="11" t="s">
        <v>665</v>
      </c>
      <c r="W134" s="11" t="s">
        <v>107</v>
      </c>
      <c r="X134" s="11" t="s">
        <v>108</v>
      </c>
      <c r="Y134" s="3" t="s">
        <v>89</v>
      </c>
      <c r="Z134" s="11" t="s">
        <v>108</v>
      </c>
      <c r="AA134" s="3" t="s">
        <v>109</v>
      </c>
      <c r="AB134" s="4">
        <v>45478</v>
      </c>
      <c r="AC134" s="3" t="s">
        <v>104</v>
      </c>
    </row>
    <row r="135" spans="1:29" ht="31.5" x14ac:dyDescent="0.25">
      <c r="A135" s="3">
        <v>2024</v>
      </c>
      <c r="B135" s="4">
        <v>45383</v>
      </c>
      <c r="C135" s="4">
        <v>45473</v>
      </c>
      <c r="D135" s="3" t="s">
        <v>75</v>
      </c>
      <c r="E135" s="5" t="s">
        <v>666</v>
      </c>
      <c r="F135" s="6" t="s">
        <v>98</v>
      </c>
      <c r="G135" s="7" t="s">
        <v>99</v>
      </c>
      <c r="H135" s="7" t="s">
        <v>100</v>
      </c>
      <c r="I135" s="8" t="s">
        <v>84</v>
      </c>
      <c r="J135" s="9" t="s">
        <v>371</v>
      </c>
      <c r="K135" s="9" t="s">
        <v>181</v>
      </c>
      <c r="L135" s="9" t="s">
        <v>103</v>
      </c>
      <c r="M135" s="3" t="s">
        <v>87</v>
      </c>
      <c r="N135" s="3" t="s">
        <v>104</v>
      </c>
      <c r="O135" s="6">
        <v>1</v>
      </c>
      <c r="P135" s="10">
        <v>45399</v>
      </c>
      <c r="Q135" s="4">
        <f t="shared" si="13"/>
        <v>45399</v>
      </c>
      <c r="R135" s="3" t="s">
        <v>104</v>
      </c>
      <c r="S135" s="11" t="s">
        <v>667</v>
      </c>
      <c r="T135" s="12">
        <v>144.6</v>
      </c>
      <c r="U135" s="13">
        <f t="shared" si="10"/>
        <v>144.6</v>
      </c>
      <c r="V135" s="11" t="s">
        <v>668</v>
      </c>
      <c r="W135" s="11" t="s">
        <v>107</v>
      </c>
      <c r="X135" s="11" t="s">
        <v>108</v>
      </c>
      <c r="Y135" s="3" t="s">
        <v>89</v>
      </c>
      <c r="Z135" s="11" t="s">
        <v>108</v>
      </c>
      <c r="AA135" s="3" t="s">
        <v>109</v>
      </c>
      <c r="AB135" s="4">
        <v>45478</v>
      </c>
      <c r="AC135" s="3" t="s">
        <v>104</v>
      </c>
    </row>
    <row r="136" spans="1:29" ht="31.5" x14ac:dyDescent="0.25">
      <c r="A136" s="3">
        <v>2024</v>
      </c>
      <c r="B136" s="4">
        <v>45383</v>
      </c>
      <c r="C136" s="4">
        <v>45473</v>
      </c>
      <c r="D136" s="3" t="s">
        <v>75</v>
      </c>
      <c r="E136" s="5" t="s">
        <v>669</v>
      </c>
      <c r="F136" s="6" t="s">
        <v>98</v>
      </c>
      <c r="G136" s="7" t="s">
        <v>99</v>
      </c>
      <c r="H136" s="7" t="s">
        <v>100</v>
      </c>
      <c r="I136" s="8" t="s">
        <v>84</v>
      </c>
      <c r="J136" s="9" t="s">
        <v>371</v>
      </c>
      <c r="K136" s="9" t="s">
        <v>181</v>
      </c>
      <c r="L136" s="9" t="s">
        <v>103</v>
      </c>
      <c r="M136" s="3" t="s">
        <v>87</v>
      </c>
      <c r="N136" s="3" t="s">
        <v>104</v>
      </c>
      <c r="O136" s="6">
        <v>1</v>
      </c>
      <c r="P136" s="10">
        <v>45399</v>
      </c>
      <c r="Q136" s="4">
        <f>P136</f>
        <v>45399</v>
      </c>
      <c r="R136" s="3" t="s">
        <v>104</v>
      </c>
      <c r="S136" s="11" t="s">
        <v>670</v>
      </c>
      <c r="T136" s="12">
        <f>100+88</f>
        <v>188</v>
      </c>
      <c r="U136" s="13">
        <f>T136</f>
        <v>188</v>
      </c>
      <c r="V136" s="11" t="s">
        <v>671</v>
      </c>
      <c r="W136" s="11" t="s">
        <v>107</v>
      </c>
      <c r="X136" s="11" t="s">
        <v>108</v>
      </c>
      <c r="Y136" s="3" t="s">
        <v>89</v>
      </c>
      <c r="Z136" s="11" t="s">
        <v>108</v>
      </c>
      <c r="AA136" s="3" t="s">
        <v>109</v>
      </c>
      <c r="AB136" s="4">
        <v>45478</v>
      </c>
      <c r="AC136" s="3" t="s">
        <v>104</v>
      </c>
    </row>
    <row r="137" spans="1:29" ht="31.5" x14ac:dyDescent="0.25">
      <c r="A137" s="3">
        <v>2024</v>
      </c>
      <c r="B137" s="4">
        <v>45383</v>
      </c>
      <c r="C137" s="4">
        <v>45473</v>
      </c>
      <c r="D137" s="3" t="s">
        <v>75</v>
      </c>
      <c r="E137" s="5" t="s">
        <v>672</v>
      </c>
      <c r="F137" s="6" t="s">
        <v>98</v>
      </c>
      <c r="G137" s="7" t="s">
        <v>99</v>
      </c>
      <c r="H137" s="7" t="s">
        <v>100</v>
      </c>
      <c r="I137" s="8" t="s">
        <v>84</v>
      </c>
      <c r="J137" s="9" t="s">
        <v>371</v>
      </c>
      <c r="K137" s="9" t="s">
        <v>181</v>
      </c>
      <c r="L137" s="9" t="s">
        <v>103</v>
      </c>
      <c r="M137" s="3" t="s">
        <v>87</v>
      </c>
      <c r="N137" s="3" t="s">
        <v>104</v>
      </c>
      <c r="O137" s="6">
        <v>1</v>
      </c>
      <c r="P137" s="10">
        <v>45400</v>
      </c>
      <c r="Q137" s="4">
        <f>P137</f>
        <v>45400</v>
      </c>
      <c r="R137" s="3" t="s">
        <v>104</v>
      </c>
      <c r="S137" s="11" t="s">
        <v>673</v>
      </c>
      <c r="T137" s="12">
        <f>100+30</f>
        <v>130</v>
      </c>
      <c r="U137" s="13">
        <f t="shared" si="10"/>
        <v>130</v>
      </c>
      <c r="V137" s="11" t="s">
        <v>674</v>
      </c>
      <c r="W137" s="11" t="s">
        <v>107</v>
      </c>
      <c r="X137" s="11" t="s">
        <v>108</v>
      </c>
      <c r="Y137" s="3" t="s">
        <v>89</v>
      </c>
      <c r="Z137" s="11" t="s">
        <v>108</v>
      </c>
      <c r="AA137" s="3" t="s">
        <v>109</v>
      </c>
      <c r="AB137" s="4">
        <v>45478</v>
      </c>
      <c r="AC137" s="3" t="s">
        <v>104</v>
      </c>
    </row>
    <row r="138" spans="1:29" ht="31.5" x14ac:dyDescent="0.25">
      <c r="A138" s="3">
        <v>2024</v>
      </c>
      <c r="B138" s="4">
        <v>45383</v>
      </c>
      <c r="C138" s="4">
        <v>45473</v>
      </c>
      <c r="D138" s="3" t="s">
        <v>75</v>
      </c>
      <c r="E138" s="5" t="s">
        <v>675</v>
      </c>
      <c r="F138" s="6" t="s">
        <v>98</v>
      </c>
      <c r="G138" s="7" t="s">
        <v>99</v>
      </c>
      <c r="H138" s="7" t="s">
        <v>100</v>
      </c>
      <c r="I138" s="8" t="s">
        <v>84</v>
      </c>
      <c r="J138" s="9" t="s">
        <v>676</v>
      </c>
      <c r="K138" s="9" t="s">
        <v>350</v>
      </c>
      <c r="L138" s="9" t="s">
        <v>677</v>
      </c>
      <c r="M138" s="3" t="s">
        <v>86</v>
      </c>
      <c r="N138" s="3" t="s">
        <v>104</v>
      </c>
      <c r="O138" s="6">
        <v>1</v>
      </c>
      <c r="P138" s="10">
        <v>45400</v>
      </c>
      <c r="Q138" s="4">
        <f>P138</f>
        <v>45400</v>
      </c>
      <c r="R138" s="3" t="s">
        <v>104</v>
      </c>
      <c r="S138" s="11" t="s">
        <v>678</v>
      </c>
      <c r="T138" s="12">
        <f>100+62</f>
        <v>162</v>
      </c>
      <c r="U138" s="13">
        <f t="shared" si="10"/>
        <v>162</v>
      </c>
      <c r="V138" s="11" t="s">
        <v>679</v>
      </c>
      <c r="W138" s="11" t="s">
        <v>107</v>
      </c>
      <c r="X138" s="11" t="s">
        <v>108</v>
      </c>
      <c r="Y138" s="3" t="s">
        <v>89</v>
      </c>
      <c r="Z138" s="11" t="s">
        <v>108</v>
      </c>
      <c r="AA138" s="3" t="s">
        <v>109</v>
      </c>
      <c r="AB138" s="4">
        <v>45478</v>
      </c>
      <c r="AC138" s="3" t="s">
        <v>104</v>
      </c>
    </row>
    <row r="139" spans="1:29" ht="31.5" x14ac:dyDescent="0.25">
      <c r="A139" s="3">
        <v>2024</v>
      </c>
      <c r="B139" s="4">
        <v>45383</v>
      </c>
      <c r="C139" s="4">
        <v>45473</v>
      </c>
      <c r="D139" s="3" t="s">
        <v>75</v>
      </c>
      <c r="E139" s="5" t="s">
        <v>680</v>
      </c>
      <c r="F139" s="6" t="s">
        <v>98</v>
      </c>
      <c r="G139" s="7" t="s">
        <v>99</v>
      </c>
      <c r="H139" s="7" t="s">
        <v>100</v>
      </c>
      <c r="I139" s="8" t="s">
        <v>84</v>
      </c>
      <c r="J139" s="9" t="s">
        <v>681</v>
      </c>
      <c r="K139" s="9" t="s">
        <v>269</v>
      </c>
      <c r="L139" s="9" t="s">
        <v>682</v>
      </c>
      <c r="M139" s="3" t="s">
        <v>87</v>
      </c>
      <c r="N139" s="3" t="s">
        <v>104</v>
      </c>
      <c r="O139" s="6">
        <v>1</v>
      </c>
      <c r="P139" s="10">
        <v>45400</v>
      </c>
      <c r="Q139" s="4">
        <f>P139</f>
        <v>45400</v>
      </c>
      <c r="R139" s="3" t="s">
        <v>104</v>
      </c>
      <c r="S139" s="11" t="s">
        <v>683</v>
      </c>
      <c r="T139" s="12">
        <f>100+100</f>
        <v>200</v>
      </c>
      <c r="U139" s="13">
        <f t="shared" si="10"/>
        <v>200</v>
      </c>
      <c r="V139" s="11" t="s">
        <v>684</v>
      </c>
      <c r="W139" s="11" t="s">
        <v>107</v>
      </c>
      <c r="X139" s="11" t="s">
        <v>108</v>
      </c>
      <c r="Y139" s="3" t="s">
        <v>89</v>
      </c>
      <c r="Z139" s="11" t="s">
        <v>108</v>
      </c>
      <c r="AA139" s="3" t="s">
        <v>109</v>
      </c>
      <c r="AB139" s="4">
        <v>45478</v>
      </c>
      <c r="AC139" s="3" t="s">
        <v>104</v>
      </c>
    </row>
    <row r="140" spans="1:29" ht="31.5" x14ac:dyDescent="0.25">
      <c r="A140" s="3">
        <v>2024</v>
      </c>
      <c r="B140" s="4">
        <v>45383</v>
      </c>
      <c r="C140" s="4">
        <v>45473</v>
      </c>
      <c r="D140" s="3" t="s">
        <v>75</v>
      </c>
      <c r="E140" s="5" t="s">
        <v>685</v>
      </c>
      <c r="F140" s="6" t="s">
        <v>98</v>
      </c>
      <c r="G140" s="7" t="s">
        <v>99</v>
      </c>
      <c r="H140" s="7" t="s">
        <v>100</v>
      </c>
      <c r="I140" s="8" t="s">
        <v>84</v>
      </c>
      <c r="J140" s="9" t="s">
        <v>686</v>
      </c>
      <c r="K140" s="9" t="s">
        <v>687</v>
      </c>
      <c r="L140" s="9" t="s">
        <v>688</v>
      </c>
      <c r="M140" s="3" t="s">
        <v>87</v>
      </c>
      <c r="N140" s="3" t="s">
        <v>104</v>
      </c>
      <c r="O140" s="6">
        <v>1</v>
      </c>
      <c r="P140" s="10">
        <v>45400</v>
      </c>
      <c r="Q140" s="4">
        <f t="shared" si="13"/>
        <v>45400</v>
      </c>
      <c r="R140" s="3" t="s">
        <v>104</v>
      </c>
      <c r="S140" s="11" t="s">
        <v>689</v>
      </c>
      <c r="T140" s="12">
        <f>100+58.5</f>
        <v>158.5</v>
      </c>
      <c r="U140" s="13">
        <f t="shared" si="10"/>
        <v>158.5</v>
      </c>
      <c r="V140" s="11" t="s">
        <v>690</v>
      </c>
      <c r="W140" s="11" t="s">
        <v>107</v>
      </c>
      <c r="X140" s="11" t="s">
        <v>108</v>
      </c>
      <c r="Y140" s="3" t="s">
        <v>89</v>
      </c>
      <c r="Z140" s="11" t="s">
        <v>108</v>
      </c>
      <c r="AA140" s="3" t="s">
        <v>109</v>
      </c>
      <c r="AB140" s="4">
        <v>45478</v>
      </c>
      <c r="AC140" s="3" t="s">
        <v>104</v>
      </c>
    </row>
    <row r="141" spans="1:29" ht="31.5" x14ac:dyDescent="0.25">
      <c r="A141" s="3">
        <v>2024</v>
      </c>
      <c r="B141" s="4">
        <v>45383</v>
      </c>
      <c r="C141" s="4">
        <v>45473</v>
      </c>
      <c r="D141" s="3" t="s">
        <v>75</v>
      </c>
      <c r="E141" s="5" t="s">
        <v>691</v>
      </c>
      <c r="F141" s="6" t="s">
        <v>98</v>
      </c>
      <c r="G141" s="7" t="s">
        <v>99</v>
      </c>
      <c r="H141" s="7" t="s">
        <v>100</v>
      </c>
      <c r="I141" s="8" t="s">
        <v>84</v>
      </c>
      <c r="J141" s="9" t="s">
        <v>692</v>
      </c>
      <c r="K141" s="9" t="s">
        <v>425</v>
      </c>
      <c r="L141" s="9" t="s">
        <v>275</v>
      </c>
      <c r="M141" s="3" t="s">
        <v>87</v>
      </c>
      <c r="N141" s="3" t="s">
        <v>104</v>
      </c>
      <c r="O141" s="6">
        <v>1</v>
      </c>
      <c r="P141" s="10">
        <v>45401</v>
      </c>
      <c r="Q141" s="4">
        <f t="shared" si="13"/>
        <v>45401</v>
      </c>
      <c r="R141" s="3" t="s">
        <v>104</v>
      </c>
      <c r="S141" s="11" t="s">
        <v>693</v>
      </c>
      <c r="T141" s="12">
        <v>100</v>
      </c>
      <c r="U141" s="13">
        <f t="shared" si="10"/>
        <v>100</v>
      </c>
      <c r="V141" s="11" t="s">
        <v>694</v>
      </c>
      <c r="W141" s="11" t="s">
        <v>107</v>
      </c>
      <c r="X141" s="11" t="s">
        <v>108</v>
      </c>
      <c r="Y141" s="3" t="s">
        <v>89</v>
      </c>
      <c r="Z141" s="11" t="s">
        <v>108</v>
      </c>
      <c r="AA141" s="3" t="s">
        <v>109</v>
      </c>
      <c r="AB141" s="4">
        <v>45478</v>
      </c>
      <c r="AC141" s="3" t="s">
        <v>104</v>
      </c>
    </row>
    <row r="142" spans="1:29" ht="31.5" x14ac:dyDescent="0.25">
      <c r="A142" s="3">
        <v>2024</v>
      </c>
      <c r="B142" s="4">
        <v>45383</v>
      </c>
      <c r="C142" s="4">
        <v>45473</v>
      </c>
      <c r="D142" s="3" t="s">
        <v>75</v>
      </c>
      <c r="E142" s="5" t="s">
        <v>695</v>
      </c>
      <c r="F142" s="6" t="s">
        <v>98</v>
      </c>
      <c r="G142" s="7" t="s">
        <v>99</v>
      </c>
      <c r="H142" s="7" t="s">
        <v>100</v>
      </c>
      <c r="I142" s="8" t="s">
        <v>84</v>
      </c>
      <c r="J142" s="9" t="s">
        <v>692</v>
      </c>
      <c r="K142" s="9" t="s">
        <v>425</v>
      </c>
      <c r="L142" s="9" t="s">
        <v>275</v>
      </c>
      <c r="M142" s="3" t="s">
        <v>87</v>
      </c>
      <c r="N142" s="3" t="s">
        <v>104</v>
      </c>
      <c r="O142" s="6">
        <v>1</v>
      </c>
      <c r="P142" s="10">
        <v>45401</v>
      </c>
      <c r="Q142" s="4">
        <f t="shared" si="13"/>
        <v>45401</v>
      </c>
      <c r="R142" s="3" t="s">
        <v>104</v>
      </c>
      <c r="S142" s="11" t="s">
        <v>696</v>
      </c>
      <c r="T142" s="12">
        <v>100</v>
      </c>
      <c r="U142" s="13">
        <f t="shared" si="10"/>
        <v>100</v>
      </c>
      <c r="V142" s="11" t="s">
        <v>697</v>
      </c>
      <c r="W142" s="11" t="s">
        <v>107</v>
      </c>
      <c r="X142" s="11" t="s">
        <v>108</v>
      </c>
      <c r="Y142" s="3" t="s">
        <v>89</v>
      </c>
      <c r="Z142" s="11" t="s">
        <v>108</v>
      </c>
      <c r="AA142" s="3" t="s">
        <v>109</v>
      </c>
      <c r="AB142" s="4">
        <v>45478</v>
      </c>
      <c r="AC142" s="3" t="s">
        <v>104</v>
      </c>
    </row>
    <row r="143" spans="1:29" ht="31.5" x14ac:dyDescent="0.25">
      <c r="A143" s="3">
        <v>2024</v>
      </c>
      <c r="B143" s="4">
        <v>45383</v>
      </c>
      <c r="C143" s="4">
        <v>45473</v>
      </c>
      <c r="D143" s="3" t="s">
        <v>75</v>
      </c>
      <c r="E143" s="5" t="s">
        <v>698</v>
      </c>
      <c r="F143" s="6" t="s">
        <v>98</v>
      </c>
      <c r="G143" s="7" t="s">
        <v>99</v>
      </c>
      <c r="H143" s="7" t="s">
        <v>100</v>
      </c>
      <c r="I143" s="8" t="s">
        <v>84</v>
      </c>
      <c r="J143" s="9" t="s">
        <v>692</v>
      </c>
      <c r="K143" s="9" t="s">
        <v>425</v>
      </c>
      <c r="L143" s="9" t="s">
        <v>275</v>
      </c>
      <c r="M143" s="3" t="s">
        <v>87</v>
      </c>
      <c r="N143" s="3" t="s">
        <v>104</v>
      </c>
      <c r="O143" s="6">
        <v>1</v>
      </c>
      <c r="P143" s="10">
        <v>45401</v>
      </c>
      <c r="Q143" s="4">
        <f t="shared" si="13"/>
        <v>45401</v>
      </c>
      <c r="R143" s="3" t="s">
        <v>104</v>
      </c>
      <c r="S143" s="11" t="s">
        <v>699</v>
      </c>
      <c r="T143" s="12">
        <f>100+88</f>
        <v>188</v>
      </c>
      <c r="U143" s="13">
        <f t="shared" si="10"/>
        <v>188</v>
      </c>
      <c r="V143" s="11" t="s">
        <v>700</v>
      </c>
      <c r="W143" s="11" t="s">
        <v>107</v>
      </c>
      <c r="X143" s="11" t="s">
        <v>108</v>
      </c>
      <c r="Y143" s="3" t="s">
        <v>89</v>
      </c>
      <c r="Z143" s="11" t="s">
        <v>108</v>
      </c>
      <c r="AA143" s="3" t="s">
        <v>109</v>
      </c>
      <c r="AB143" s="4">
        <v>45478</v>
      </c>
      <c r="AC143" s="3" t="s">
        <v>104</v>
      </c>
    </row>
    <row r="144" spans="1:29" ht="31.5" x14ac:dyDescent="0.25">
      <c r="A144" s="3">
        <v>2024</v>
      </c>
      <c r="B144" s="4">
        <v>45383</v>
      </c>
      <c r="C144" s="4">
        <v>45473</v>
      </c>
      <c r="D144" s="3" t="s">
        <v>75</v>
      </c>
      <c r="E144" s="5" t="s">
        <v>701</v>
      </c>
      <c r="F144" s="6" t="s">
        <v>98</v>
      </c>
      <c r="G144" s="7" t="s">
        <v>99</v>
      </c>
      <c r="H144" s="7" t="s">
        <v>100</v>
      </c>
      <c r="I144" s="8" t="s">
        <v>84</v>
      </c>
      <c r="J144" s="9" t="s">
        <v>702</v>
      </c>
      <c r="K144" s="9" t="s">
        <v>181</v>
      </c>
      <c r="L144" s="9" t="s">
        <v>146</v>
      </c>
      <c r="M144" s="3" t="s">
        <v>87</v>
      </c>
      <c r="N144" s="3" t="s">
        <v>104</v>
      </c>
      <c r="O144" s="6">
        <v>1</v>
      </c>
      <c r="P144" s="10">
        <v>45401</v>
      </c>
      <c r="Q144" s="4">
        <f>P144</f>
        <v>45401</v>
      </c>
      <c r="R144" s="3" t="s">
        <v>104</v>
      </c>
      <c r="S144" s="11" t="s">
        <v>703</v>
      </c>
      <c r="T144" s="12">
        <f>100+401.3</f>
        <v>501.3</v>
      </c>
      <c r="U144" s="13">
        <f>T144</f>
        <v>501.3</v>
      </c>
      <c r="V144" s="11" t="s">
        <v>704</v>
      </c>
      <c r="W144" s="11" t="s">
        <v>107</v>
      </c>
      <c r="X144" s="11" t="s">
        <v>108</v>
      </c>
      <c r="Y144" s="3" t="s">
        <v>89</v>
      </c>
      <c r="Z144" s="11" t="s">
        <v>108</v>
      </c>
      <c r="AA144" s="3" t="s">
        <v>109</v>
      </c>
      <c r="AB144" s="4">
        <v>45478</v>
      </c>
      <c r="AC144" s="3" t="s">
        <v>104</v>
      </c>
    </row>
    <row r="145" spans="1:29" ht="31.5" x14ac:dyDescent="0.25">
      <c r="A145" s="3">
        <v>2024</v>
      </c>
      <c r="B145" s="4">
        <v>45383</v>
      </c>
      <c r="C145" s="4">
        <v>45473</v>
      </c>
      <c r="D145" s="3" t="s">
        <v>75</v>
      </c>
      <c r="E145" s="5" t="s">
        <v>705</v>
      </c>
      <c r="F145" s="6" t="s">
        <v>98</v>
      </c>
      <c r="G145" s="7" t="s">
        <v>99</v>
      </c>
      <c r="H145" s="7" t="s">
        <v>100</v>
      </c>
      <c r="I145" s="8" t="s">
        <v>84</v>
      </c>
      <c r="J145" s="9" t="s">
        <v>706</v>
      </c>
      <c r="K145" s="9" t="s">
        <v>263</v>
      </c>
      <c r="L145" s="9" t="s">
        <v>263</v>
      </c>
      <c r="M145" s="3" t="s">
        <v>87</v>
      </c>
      <c r="N145" s="3" t="s">
        <v>104</v>
      </c>
      <c r="O145" s="6">
        <v>1</v>
      </c>
      <c r="P145" s="10">
        <v>45401</v>
      </c>
      <c r="Q145" s="4">
        <f>P145</f>
        <v>45401</v>
      </c>
      <c r="R145" s="3" t="s">
        <v>104</v>
      </c>
      <c r="S145" s="11" t="s">
        <v>707</v>
      </c>
      <c r="T145" s="12">
        <f>100+100</f>
        <v>200</v>
      </c>
      <c r="U145" s="13">
        <f>T145</f>
        <v>200</v>
      </c>
      <c r="V145" s="15" t="s">
        <v>708</v>
      </c>
      <c r="W145" s="11" t="s">
        <v>107</v>
      </c>
      <c r="X145" s="11" t="s">
        <v>108</v>
      </c>
      <c r="Y145" s="3" t="s">
        <v>89</v>
      </c>
      <c r="Z145" s="11" t="s">
        <v>108</v>
      </c>
      <c r="AA145" s="3" t="s">
        <v>109</v>
      </c>
      <c r="AB145" s="4">
        <v>45478</v>
      </c>
      <c r="AC145" s="3" t="s">
        <v>104</v>
      </c>
    </row>
    <row r="146" spans="1:29" ht="31.5" x14ac:dyDescent="0.25">
      <c r="A146" s="3">
        <v>2024</v>
      </c>
      <c r="B146" s="4">
        <v>45383</v>
      </c>
      <c r="C146" s="4">
        <v>45473</v>
      </c>
      <c r="D146" s="3" t="s">
        <v>75</v>
      </c>
      <c r="E146" s="5" t="s">
        <v>709</v>
      </c>
      <c r="F146" s="6" t="s">
        <v>98</v>
      </c>
      <c r="G146" s="7" t="s">
        <v>99</v>
      </c>
      <c r="H146" s="7" t="s">
        <v>100</v>
      </c>
      <c r="I146" s="8" t="s">
        <v>84</v>
      </c>
      <c r="J146" s="9" t="s">
        <v>692</v>
      </c>
      <c r="K146" s="9" t="s">
        <v>425</v>
      </c>
      <c r="L146" s="9" t="s">
        <v>275</v>
      </c>
      <c r="M146" s="3" t="s">
        <v>87</v>
      </c>
      <c r="N146" s="3" t="s">
        <v>104</v>
      </c>
      <c r="O146" s="6">
        <v>1</v>
      </c>
      <c r="P146" s="10">
        <v>45401</v>
      </c>
      <c r="Q146" s="4">
        <f>P146</f>
        <v>45401</v>
      </c>
      <c r="R146" s="3" t="s">
        <v>104</v>
      </c>
      <c r="S146" s="11" t="s">
        <v>710</v>
      </c>
      <c r="T146" s="12">
        <v>100</v>
      </c>
      <c r="U146" s="13">
        <f>T146</f>
        <v>100</v>
      </c>
      <c r="V146" s="11" t="s">
        <v>711</v>
      </c>
      <c r="W146" s="11" t="s">
        <v>107</v>
      </c>
      <c r="X146" s="11" t="s">
        <v>108</v>
      </c>
      <c r="Y146" s="3" t="s">
        <v>89</v>
      </c>
      <c r="Z146" s="11" t="s">
        <v>108</v>
      </c>
      <c r="AA146" s="3" t="s">
        <v>109</v>
      </c>
      <c r="AB146" s="4">
        <v>45478</v>
      </c>
      <c r="AC146" s="3" t="s">
        <v>104</v>
      </c>
    </row>
    <row r="147" spans="1:29" ht="31.5" x14ac:dyDescent="0.25">
      <c r="A147" s="3">
        <v>2024</v>
      </c>
      <c r="B147" s="4">
        <v>45383</v>
      </c>
      <c r="C147" s="4">
        <v>45473</v>
      </c>
      <c r="D147" s="3" t="s">
        <v>75</v>
      </c>
      <c r="E147" s="5" t="s">
        <v>712</v>
      </c>
      <c r="F147" s="6" t="s">
        <v>98</v>
      </c>
      <c r="G147" s="7" t="s">
        <v>99</v>
      </c>
      <c r="H147" s="7" t="s">
        <v>100</v>
      </c>
      <c r="I147" s="8" t="s">
        <v>84</v>
      </c>
      <c r="J147" s="9" t="s">
        <v>713</v>
      </c>
      <c r="K147" s="9" t="s">
        <v>714</v>
      </c>
      <c r="L147" s="9" t="s">
        <v>182</v>
      </c>
      <c r="M147" s="3" t="s">
        <v>86</v>
      </c>
      <c r="N147" s="3" t="s">
        <v>104</v>
      </c>
      <c r="O147" s="6">
        <v>1</v>
      </c>
      <c r="P147" s="10">
        <v>45399</v>
      </c>
      <c r="Q147" s="4">
        <f t="shared" si="13"/>
        <v>45399</v>
      </c>
      <c r="R147" s="3" t="s">
        <v>104</v>
      </c>
      <c r="S147" s="11" t="s">
        <v>715</v>
      </c>
      <c r="T147" s="12">
        <v>100</v>
      </c>
      <c r="U147" s="13">
        <f t="shared" si="10"/>
        <v>100</v>
      </c>
      <c r="V147" s="11" t="s">
        <v>716</v>
      </c>
      <c r="W147" s="11" t="s">
        <v>107</v>
      </c>
      <c r="X147" s="11" t="s">
        <v>108</v>
      </c>
      <c r="Y147" s="3" t="s">
        <v>89</v>
      </c>
      <c r="Z147" s="11" t="s">
        <v>108</v>
      </c>
      <c r="AA147" s="3" t="s">
        <v>109</v>
      </c>
      <c r="AB147" s="4">
        <v>45478</v>
      </c>
      <c r="AC147" s="3" t="s">
        <v>104</v>
      </c>
    </row>
    <row r="148" spans="1:29" ht="31.5" x14ac:dyDescent="0.25">
      <c r="A148" s="3">
        <v>2024</v>
      </c>
      <c r="B148" s="4">
        <v>45383</v>
      </c>
      <c r="C148" s="4">
        <v>45473</v>
      </c>
      <c r="D148" s="3" t="s">
        <v>75</v>
      </c>
      <c r="E148" s="5" t="s">
        <v>717</v>
      </c>
      <c r="F148" s="6" t="s">
        <v>98</v>
      </c>
      <c r="G148" s="7" t="s">
        <v>99</v>
      </c>
      <c r="H148" s="7" t="s">
        <v>100</v>
      </c>
      <c r="I148" s="8" t="s">
        <v>84</v>
      </c>
      <c r="J148" s="9" t="s">
        <v>692</v>
      </c>
      <c r="K148" s="9" t="s">
        <v>425</v>
      </c>
      <c r="L148" s="9" t="s">
        <v>275</v>
      </c>
      <c r="M148" s="3" t="s">
        <v>87</v>
      </c>
      <c r="N148" s="3" t="s">
        <v>104</v>
      </c>
      <c r="O148" s="6">
        <v>1</v>
      </c>
      <c r="P148" s="10">
        <v>45398</v>
      </c>
      <c r="Q148" s="4">
        <f>P148</f>
        <v>45398</v>
      </c>
      <c r="R148" s="3" t="s">
        <v>104</v>
      </c>
      <c r="S148" s="11" t="s">
        <v>718</v>
      </c>
      <c r="T148" s="12">
        <v>100</v>
      </c>
      <c r="U148" s="13">
        <f t="shared" si="10"/>
        <v>100</v>
      </c>
      <c r="V148" s="11" t="s">
        <v>719</v>
      </c>
      <c r="W148" s="11" t="s">
        <v>107</v>
      </c>
      <c r="X148" s="11" t="s">
        <v>108</v>
      </c>
      <c r="Y148" s="3" t="s">
        <v>89</v>
      </c>
      <c r="Z148" s="11" t="s">
        <v>108</v>
      </c>
      <c r="AA148" s="3" t="s">
        <v>109</v>
      </c>
      <c r="AB148" s="4">
        <v>45478</v>
      </c>
      <c r="AC148" s="3" t="s">
        <v>104</v>
      </c>
    </row>
    <row r="149" spans="1:29" ht="31.5" x14ac:dyDescent="0.25">
      <c r="A149" s="3">
        <v>2024</v>
      </c>
      <c r="B149" s="4">
        <v>45383</v>
      </c>
      <c r="C149" s="4">
        <v>45473</v>
      </c>
      <c r="D149" s="3" t="s">
        <v>75</v>
      </c>
      <c r="E149" s="5" t="s">
        <v>720</v>
      </c>
      <c r="F149" s="6" t="s">
        <v>98</v>
      </c>
      <c r="G149" s="7" t="s">
        <v>99</v>
      </c>
      <c r="H149" s="7" t="s">
        <v>100</v>
      </c>
      <c r="I149" s="8" t="s">
        <v>84</v>
      </c>
      <c r="J149" s="9" t="s">
        <v>721</v>
      </c>
      <c r="K149" s="9" t="s">
        <v>722</v>
      </c>
      <c r="L149" s="9" t="s">
        <v>723</v>
      </c>
      <c r="M149" s="3" t="s">
        <v>87</v>
      </c>
      <c r="N149" s="3" t="s">
        <v>104</v>
      </c>
      <c r="O149" s="6">
        <v>1</v>
      </c>
      <c r="P149" s="10">
        <v>45404</v>
      </c>
      <c r="Q149" s="4">
        <f t="shared" si="13"/>
        <v>45404</v>
      </c>
      <c r="R149" s="3" t="s">
        <v>104</v>
      </c>
      <c r="S149" s="11" t="s">
        <v>724</v>
      </c>
      <c r="T149" s="12">
        <f>100+200</f>
        <v>300</v>
      </c>
      <c r="U149" s="13">
        <f t="shared" si="10"/>
        <v>300</v>
      </c>
      <c r="V149" s="11" t="s">
        <v>725</v>
      </c>
      <c r="W149" s="11" t="s">
        <v>107</v>
      </c>
      <c r="X149" s="11" t="s">
        <v>108</v>
      </c>
      <c r="Y149" s="3" t="s">
        <v>89</v>
      </c>
      <c r="Z149" s="11" t="s">
        <v>108</v>
      </c>
      <c r="AA149" s="3" t="s">
        <v>109</v>
      </c>
      <c r="AB149" s="4">
        <v>45478</v>
      </c>
      <c r="AC149" s="3" t="s">
        <v>104</v>
      </c>
    </row>
    <row r="150" spans="1:29" ht="31.5" x14ac:dyDescent="0.25">
      <c r="A150" s="3">
        <v>2024</v>
      </c>
      <c r="B150" s="4">
        <v>45383</v>
      </c>
      <c r="C150" s="4">
        <v>45473</v>
      </c>
      <c r="D150" s="3" t="s">
        <v>75</v>
      </c>
      <c r="E150" s="5" t="s">
        <v>726</v>
      </c>
      <c r="F150" s="6" t="s">
        <v>98</v>
      </c>
      <c r="G150" s="7" t="s">
        <v>99</v>
      </c>
      <c r="H150" s="7" t="s">
        <v>100</v>
      </c>
      <c r="I150" s="8" t="s">
        <v>84</v>
      </c>
      <c r="J150" s="9" t="s">
        <v>727</v>
      </c>
      <c r="K150" s="9" t="s">
        <v>728</v>
      </c>
      <c r="L150" s="9" t="s">
        <v>729</v>
      </c>
      <c r="M150" s="3" t="s">
        <v>87</v>
      </c>
      <c r="N150" s="3" t="s">
        <v>104</v>
      </c>
      <c r="O150" s="6">
        <v>1</v>
      </c>
      <c r="P150" s="10">
        <v>45407</v>
      </c>
      <c r="Q150" s="4">
        <f t="shared" si="13"/>
        <v>45407</v>
      </c>
      <c r="R150" s="3" t="s">
        <v>104</v>
      </c>
      <c r="S150" s="11" t="s">
        <v>730</v>
      </c>
      <c r="T150" s="12">
        <v>100</v>
      </c>
      <c r="U150" s="13">
        <f t="shared" si="10"/>
        <v>100</v>
      </c>
      <c r="V150" s="11" t="s">
        <v>731</v>
      </c>
      <c r="W150" s="11" t="s">
        <v>107</v>
      </c>
      <c r="X150" s="11" t="s">
        <v>108</v>
      </c>
      <c r="Y150" s="3" t="s">
        <v>89</v>
      </c>
      <c r="Z150" s="11" t="s">
        <v>108</v>
      </c>
      <c r="AA150" s="3" t="s">
        <v>109</v>
      </c>
      <c r="AB150" s="4">
        <v>45478</v>
      </c>
      <c r="AC150" s="3" t="s">
        <v>104</v>
      </c>
    </row>
    <row r="151" spans="1:29" ht="31.5" x14ac:dyDescent="0.25">
      <c r="A151" s="3">
        <v>2024</v>
      </c>
      <c r="B151" s="4">
        <v>45383</v>
      </c>
      <c r="C151" s="4">
        <v>45473</v>
      </c>
      <c r="D151" s="3" t="s">
        <v>75</v>
      </c>
      <c r="E151" s="5" t="s">
        <v>732</v>
      </c>
      <c r="F151" s="6" t="s">
        <v>98</v>
      </c>
      <c r="G151" s="7" t="s">
        <v>99</v>
      </c>
      <c r="H151" s="7" t="s">
        <v>100</v>
      </c>
      <c r="I151" s="8" t="s">
        <v>84</v>
      </c>
      <c r="J151" s="9" t="s">
        <v>733</v>
      </c>
      <c r="K151" s="9" t="s">
        <v>462</v>
      </c>
      <c r="L151" s="9" t="s">
        <v>290</v>
      </c>
      <c r="M151" s="3" t="s">
        <v>86</v>
      </c>
      <c r="N151" s="3" t="s">
        <v>104</v>
      </c>
      <c r="O151" s="6">
        <v>1</v>
      </c>
      <c r="P151" s="10">
        <v>45407</v>
      </c>
      <c r="Q151" s="4">
        <f t="shared" si="13"/>
        <v>45407</v>
      </c>
      <c r="R151" s="3" t="s">
        <v>104</v>
      </c>
      <c r="S151" s="11" t="s">
        <v>734</v>
      </c>
      <c r="T151" s="12">
        <f>100+50</f>
        <v>150</v>
      </c>
      <c r="U151" s="13">
        <f t="shared" si="10"/>
        <v>150</v>
      </c>
      <c r="V151" s="15" t="s">
        <v>735</v>
      </c>
      <c r="W151" s="11" t="s">
        <v>107</v>
      </c>
      <c r="X151" s="11" t="s">
        <v>108</v>
      </c>
      <c r="Y151" s="3" t="s">
        <v>89</v>
      </c>
      <c r="Z151" s="11" t="s">
        <v>108</v>
      </c>
      <c r="AA151" s="3" t="s">
        <v>109</v>
      </c>
      <c r="AB151" s="4">
        <v>45478</v>
      </c>
      <c r="AC151" s="3" t="s">
        <v>104</v>
      </c>
    </row>
    <row r="152" spans="1:29" ht="31.5" x14ac:dyDescent="0.25">
      <c r="A152" s="3">
        <v>2024</v>
      </c>
      <c r="B152" s="4">
        <v>45383</v>
      </c>
      <c r="C152" s="4">
        <v>45473</v>
      </c>
      <c r="D152" s="3" t="s">
        <v>75</v>
      </c>
      <c r="E152" s="5" t="s">
        <v>736</v>
      </c>
      <c r="F152" s="6" t="s">
        <v>98</v>
      </c>
      <c r="G152" s="7" t="s">
        <v>99</v>
      </c>
      <c r="H152" s="7" t="s">
        <v>100</v>
      </c>
      <c r="I152" s="8" t="s">
        <v>84</v>
      </c>
      <c r="J152" s="9" t="s">
        <v>626</v>
      </c>
      <c r="K152" s="9" t="s">
        <v>461</v>
      </c>
      <c r="L152" s="9" t="s">
        <v>627</v>
      </c>
      <c r="M152" s="3" t="s">
        <v>86</v>
      </c>
      <c r="N152" s="3" t="s">
        <v>104</v>
      </c>
      <c r="O152" s="6">
        <v>1</v>
      </c>
      <c r="P152" s="10">
        <v>45408</v>
      </c>
      <c r="Q152" s="4">
        <f t="shared" si="13"/>
        <v>45408</v>
      </c>
      <c r="R152" s="3" t="s">
        <v>104</v>
      </c>
      <c r="S152" s="11" t="s">
        <v>737</v>
      </c>
      <c r="T152" s="12">
        <f>100+300</f>
        <v>400</v>
      </c>
      <c r="U152" s="13">
        <f t="shared" si="10"/>
        <v>400</v>
      </c>
      <c r="V152" s="11" t="s">
        <v>738</v>
      </c>
      <c r="W152" s="11" t="s">
        <v>107</v>
      </c>
      <c r="X152" s="11" t="s">
        <v>108</v>
      </c>
      <c r="Y152" s="3" t="s">
        <v>89</v>
      </c>
      <c r="Z152" s="11" t="s">
        <v>108</v>
      </c>
      <c r="AA152" s="3" t="s">
        <v>109</v>
      </c>
      <c r="AB152" s="4">
        <v>45478</v>
      </c>
      <c r="AC152" s="3" t="s">
        <v>104</v>
      </c>
    </row>
    <row r="153" spans="1:29" ht="31.5" x14ac:dyDescent="0.25">
      <c r="A153" s="3">
        <v>2024</v>
      </c>
      <c r="B153" s="4">
        <v>45383</v>
      </c>
      <c r="C153" s="4">
        <v>45473</v>
      </c>
      <c r="D153" s="3" t="s">
        <v>75</v>
      </c>
      <c r="E153" s="5" t="s">
        <v>739</v>
      </c>
      <c r="F153" s="6" t="s">
        <v>98</v>
      </c>
      <c r="G153" s="7" t="s">
        <v>99</v>
      </c>
      <c r="H153" s="7" t="s">
        <v>100</v>
      </c>
      <c r="I153" s="8" t="s">
        <v>84</v>
      </c>
      <c r="J153" s="9" t="s">
        <v>626</v>
      </c>
      <c r="K153" s="9" t="s">
        <v>461</v>
      </c>
      <c r="L153" s="9" t="s">
        <v>627</v>
      </c>
      <c r="M153" s="3" t="s">
        <v>86</v>
      </c>
      <c r="N153" s="3" t="s">
        <v>104</v>
      </c>
      <c r="O153" s="6">
        <v>1</v>
      </c>
      <c r="P153" s="10">
        <v>45408</v>
      </c>
      <c r="Q153" s="4">
        <f t="shared" si="13"/>
        <v>45408</v>
      </c>
      <c r="R153" s="3" t="s">
        <v>104</v>
      </c>
      <c r="S153" s="11" t="s">
        <v>740</v>
      </c>
      <c r="T153" s="12">
        <v>100</v>
      </c>
      <c r="U153" s="13">
        <f t="shared" si="10"/>
        <v>100</v>
      </c>
      <c r="V153" s="11" t="s">
        <v>741</v>
      </c>
      <c r="W153" s="11" t="s">
        <v>107</v>
      </c>
      <c r="X153" s="11" t="s">
        <v>108</v>
      </c>
      <c r="Y153" s="3" t="s">
        <v>89</v>
      </c>
      <c r="Z153" s="11" t="s">
        <v>108</v>
      </c>
      <c r="AA153" s="3" t="s">
        <v>109</v>
      </c>
      <c r="AB153" s="4">
        <v>45478</v>
      </c>
      <c r="AC153" s="3" t="s">
        <v>104</v>
      </c>
    </row>
    <row r="154" spans="1:29" ht="31.5" x14ac:dyDescent="0.25">
      <c r="A154" s="3">
        <v>2024</v>
      </c>
      <c r="B154" s="4">
        <v>45383</v>
      </c>
      <c r="C154" s="4">
        <v>45473</v>
      </c>
      <c r="D154" s="3" t="s">
        <v>75</v>
      </c>
      <c r="E154" s="5" t="s">
        <v>742</v>
      </c>
      <c r="F154" s="6" t="s">
        <v>98</v>
      </c>
      <c r="G154" s="7" t="s">
        <v>99</v>
      </c>
      <c r="H154" s="7" t="s">
        <v>100</v>
      </c>
      <c r="I154" s="8" t="s">
        <v>84</v>
      </c>
      <c r="J154" s="9" t="s">
        <v>626</v>
      </c>
      <c r="K154" s="9" t="s">
        <v>461</v>
      </c>
      <c r="L154" s="9" t="s">
        <v>627</v>
      </c>
      <c r="M154" s="3" t="s">
        <v>86</v>
      </c>
      <c r="N154" s="3" t="s">
        <v>104</v>
      </c>
      <c r="O154" s="6">
        <v>1</v>
      </c>
      <c r="P154" s="10">
        <v>45408</v>
      </c>
      <c r="Q154" s="4">
        <f>P154</f>
        <v>45408</v>
      </c>
      <c r="R154" s="3" t="s">
        <v>104</v>
      </c>
      <c r="S154" s="11" t="s">
        <v>743</v>
      </c>
      <c r="T154" s="12">
        <v>100</v>
      </c>
      <c r="U154" s="13">
        <f>T154</f>
        <v>100</v>
      </c>
      <c r="V154" s="11" t="s">
        <v>744</v>
      </c>
      <c r="W154" s="11" t="s">
        <v>107</v>
      </c>
      <c r="X154" s="11" t="s">
        <v>108</v>
      </c>
      <c r="Y154" s="3" t="s">
        <v>89</v>
      </c>
      <c r="Z154" s="11" t="s">
        <v>108</v>
      </c>
      <c r="AA154" s="3" t="s">
        <v>109</v>
      </c>
      <c r="AB154" s="4">
        <v>45478</v>
      </c>
      <c r="AC154" s="3" t="s">
        <v>104</v>
      </c>
    </row>
    <row r="155" spans="1:29" ht="31.5" x14ac:dyDescent="0.25">
      <c r="A155" s="3">
        <v>2024</v>
      </c>
      <c r="B155" s="4">
        <v>45383</v>
      </c>
      <c r="C155" s="4">
        <v>45473</v>
      </c>
      <c r="D155" s="3" t="s">
        <v>75</v>
      </c>
      <c r="E155" s="5" t="s">
        <v>745</v>
      </c>
      <c r="F155" s="6" t="s">
        <v>98</v>
      </c>
      <c r="G155" s="7" t="s">
        <v>99</v>
      </c>
      <c r="H155" s="7" t="s">
        <v>100</v>
      </c>
      <c r="I155" s="8" t="s">
        <v>84</v>
      </c>
      <c r="J155" s="9" t="s">
        <v>746</v>
      </c>
      <c r="K155" s="9" t="s">
        <v>187</v>
      </c>
      <c r="L155" s="9" t="s">
        <v>275</v>
      </c>
      <c r="M155" s="3" t="s">
        <v>87</v>
      </c>
      <c r="N155" s="3" t="s">
        <v>104</v>
      </c>
      <c r="O155" s="6">
        <v>1</v>
      </c>
      <c r="P155" s="10">
        <v>45408</v>
      </c>
      <c r="Q155" s="4">
        <f>P155</f>
        <v>45408</v>
      </c>
      <c r="R155" s="3" t="s">
        <v>104</v>
      </c>
      <c r="S155" s="11" t="s">
        <v>747</v>
      </c>
      <c r="T155" s="12">
        <v>100</v>
      </c>
      <c r="U155" s="13">
        <f>T155</f>
        <v>100</v>
      </c>
      <c r="V155" s="11" t="s">
        <v>748</v>
      </c>
      <c r="W155" s="11" t="s">
        <v>107</v>
      </c>
      <c r="X155" s="11" t="s">
        <v>108</v>
      </c>
      <c r="Y155" s="3" t="s">
        <v>89</v>
      </c>
      <c r="Z155" s="11" t="s">
        <v>108</v>
      </c>
      <c r="AA155" s="3" t="s">
        <v>109</v>
      </c>
      <c r="AB155" s="4">
        <v>45478</v>
      </c>
      <c r="AC155" s="3" t="s">
        <v>104</v>
      </c>
    </row>
    <row r="156" spans="1:29" ht="31.5" x14ac:dyDescent="0.25">
      <c r="A156" s="3">
        <v>2024</v>
      </c>
      <c r="B156" s="4">
        <v>45383</v>
      </c>
      <c r="C156" s="4">
        <v>45473</v>
      </c>
      <c r="D156" s="3" t="s">
        <v>75</v>
      </c>
      <c r="E156" s="5" t="s">
        <v>749</v>
      </c>
      <c r="F156" s="6" t="s">
        <v>98</v>
      </c>
      <c r="G156" s="7" t="s">
        <v>99</v>
      </c>
      <c r="H156" s="7" t="s">
        <v>100</v>
      </c>
      <c r="I156" s="8" t="s">
        <v>84</v>
      </c>
      <c r="J156" s="9" t="s">
        <v>750</v>
      </c>
      <c r="K156" s="9" t="s">
        <v>751</v>
      </c>
      <c r="L156" s="9" t="s">
        <v>146</v>
      </c>
      <c r="M156" s="3" t="s">
        <v>86</v>
      </c>
      <c r="N156" s="3" t="s">
        <v>104</v>
      </c>
      <c r="O156" s="6">
        <v>1</v>
      </c>
      <c r="P156" s="10">
        <v>45408</v>
      </c>
      <c r="Q156" s="4">
        <f t="shared" si="13"/>
        <v>45408</v>
      </c>
      <c r="R156" s="3" t="s">
        <v>104</v>
      </c>
      <c r="S156" s="11" t="s">
        <v>752</v>
      </c>
      <c r="T156" s="12">
        <f>100+1126</f>
        <v>1226</v>
      </c>
      <c r="U156" s="13">
        <f t="shared" si="10"/>
        <v>1226</v>
      </c>
      <c r="V156" s="11" t="s">
        <v>753</v>
      </c>
      <c r="W156" s="11" t="s">
        <v>107</v>
      </c>
      <c r="X156" s="11" t="s">
        <v>108</v>
      </c>
      <c r="Y156" s="3" t="s">
        <v>89</v>
      </c>
      <c r="Z156" s="11" t="s">
        <v>108</v>
      </c>
      <c r="AA156" s="3" t="s">
        <v>109</v>
      </c>
      <c r="AB156" s="4">
        <v>45478</v>
      </c>
      <c r="AC156" s="3" t="s">
        <v>104</v>
      </c>
    </row>
    <row r="157" spans="1:29" ht="31.5" x14ac:dyDescent="0.25">
      <c r="A157" s="3">
        <v>2024</v>
      </c>
      <c r="B157" s="4">
        <v>45383</v>
      </c>
      <c r="C157" s="4">
        <v>45473</v>
      </c>
      <c r="D157" s="3" t="s">
        <v>75</v>
      </c>
      <c r="E157" s="5" t="s">
        <v>754</v>
      </c>
      <c r="F157" s="6" t="s">
        <v>98</v>
      </c>
      <c r="G157" s="7" t="s">
        <v>99</v>
      </c>
      <c r="H157" s="7" t="s">
        <v>100</v>
      </c>
      <c r="I157" s="8" t="s">
        <v>84</v>
      </c>
      <c r="J157" s="9" t="s">
        <v>755</v>
      </c>
      <c r="K157" s="9" t="s">
        <v>217</v>
      </c>
      <c r="L157" s="9" t="s">
        <v>103</v>
      </c>
      <c r="M157" s="3" t="s">
        <v>87</v>
      </c>
      <c r="N157" s="3" t="s">
        <v>104</v>
      </c>
      <c r="O157" s="6">
        <v>1</v>
      </c>
      <c r="P157" s="10">
        <v>45408</v>
      </c>
      <c r="Q157" s="4">
        <f>P157</f>
        <v>45408</v>
      </c>
      <c r="R157" s="3" t="s">
        <v>104</v>
      </c>
      <c r="S157" s="11" t="s">
        <v>756</v>
      </c>
      <c r="T157" s="12">
        <v>100</v>
      </c>
      <c r="U157" s="13">
        <f>T157</f>
        <v>100</v>
      </c>
      <c r="V157" s="11" t="s">
        <v>757</v>
      </c>
      <c r="W157" s="11" t="s">
        <v>107</v>
      </c>
      <c r="X157" s="11" t="s">
        <v>108</v>
      </c>
      <c r="Y157" s="3" t="s">
        <v>89</v>
      </c>
      <c r="Z157" s="11" t="s">
        <v>108</v>
      </c>
      <c r="AA157" s="3" t="s">
        <v>109</v>
      </c>
      <c r="AB157" s="4">
        <v>45478</v>
      </c>
      <c r="AC157" s="3" t="s">
        <v>104</v>
      </c>
    </row>
    <row r="158" spans="1:29" ht="31.5" x14ac:dyDescent="0.25">
      <c r="A158" s="3">
        <v>2024</v>
      </c>
      <c r="B158" s="4">
        <v>45383</v>
      </c>
      <c r="C158" s="4">
        <v>45473</v>
      </c>
      <c r="D158" s="3" t="s">
        <v>75</v>
      </c>
      <c r="E158" s="5" t="s">
        <v>758</v>
      </c>
      <c r="F158" s="6" t="s">
        <v>98</v>
      </c>
      <c r="G158" s="7" t="s">
        <v>99</v>
      </c>
      <c r="H158" s="7" t="s">
        <v>100</v>
      </c>
      <c r="I158" s="8" t="s">
        <v>84</v>
      </c>
      <c r="J158" s="9" t="s">
        <v>750</v>
      </c>
      <c r="K158" s="9" t="s">
        <v>751</v>
      </c>
      <c r="L158" s="9" t="s">
        <v>146</v>
      </c>
      <c r="M158" s="3" t="s">
        <v>86</v>
      </c>
      <c r="N158" s="3" t="s">
        <v>104</v>
      </c>
      <c r="O158" s="6">
        <v>1</v>
      </c>
      <c r="P158" s="10">
        <v>45408</v>
      </c>
      <c r="Q158" s="4">
        <f t="shared" si="13"/>
        <v>45408</v>
      </c>
      <c r="R158" s="3" t="s">
        <v>104</v>
      </c>
      <c r="S158" s="11" t="s">
        <v>759</v>
      </c>
      <c r="T158" s="12">
        <f>100+16.5</f>
        <v>116.5</v>
      </c>
      <c r="U158" s="13">
        <f t="shared" ref="U158:U159" si="14">T158</f>
        <v>116.5</v>
      </c>
      <c r="V158" s="11" t="s">
        <v>760</v>
      </c>
      <c r="W158" s="11" t="s">
        <v>107</v>
      </c>
      <c r="X158" s="11" t="s">
        <v>108</v>
      </c>
      <c r="Y158" s="3" t="s">
        <v>89</v>
      </c>
      <c r="Z158" s="11" t="s">
        <v>108</v>
      </c>
      <c r="AA158" s="3" t="s">
        <v>109</v>
      </c>
      <c r="AB158" s="4">
        <v>45478</v>
      </c>
      <c r="AC158" s="3" t="s">
        <v>104</v>
      </c>
    </row>
    <row r="159" spans="1:29" ht="31.5" x14ac:dyDescent="0.25">
      <c r="A159" s="3">
        <v>2024</v>
      </c>
      <c r="B159" s="4">
        <v>45383</v>
      </c>
      <c r="C159" s="4">
        <v>45473</v>
      </c>
      <c r="D159" s="3" t="s">
        <v>75</v>
      </c>
      <c r="E159" s="5" t="s">
        <v>761</v>
      </c>
      <c r="F159" s="6" t="s">
        <v>98</v>
      </c>
      <c r="G159" s="7" t="s">
        <v>99</v>
      </c>
      <c r="H159" s="7" t="s">
        <v>100</v>
      </c>
      <c r="I159" s="8" t="s">
        <v>84</v>
      </c>
      <c r="J159" s="9" t="s">
        <v>750</v>
      </c>
      <c r="K159" s="9" t="s">
        <v>751</v>
      </c>
      <c r="L159" s="9" t="s">
        <v>146</v>
      </c>
      <c r="M159" s="3" t="s">
        <v>86</v>
      </c>
      <c r="N159" s="3" t="s">
        <v>104</v>
      </c>
      <c r="O159" s="6">
        <v>1</v>
      </c>
      <c r="P159" s="10">
        <v>45408</v>
      </c>
      <c r="Q159" s="4">
        <f t="shared" si="13"/>
        <v>45408</v>
      </c>
      <c r="R159" s="3" t="s">
        <v>104</v>
      </c>
      <c r="S159" s="11" t="s">
        <v>762</v>
      </c>
      <c r="T159" s="12">
        <f>100+299</f>
        <v>399</v>
      </c>
      <c r="U159" s="13">
        <f t="shared" si="14"/>
        <v>399</v>
      </c>
      <c r="V159" s="11" t="s">
        <v>763</v>
      </c>
      <c r="W159" s="11" t="s">
        <v>107</v>
      </c>
      <c r="X159" s="11" t="s">
        <v>108</v>
      </c>
      <c r="Y159" s="3" t="s">
        <v>89</v>
      </c>
      <c r="Z159" s="11" t="s">
        <v>108</v>
      </c>
      <c r="AA159" s="3" t="s">
        <v>109</v>
      </c>
      <c r="AB159" s="4">
        <v>45478</v>
      </c>
      <c r="AC159" s="3" t="s">
        <v>104</v>
      </c>
    </row>
    <row r="160" spans="1:29" ht="31.5" x14ac:dyDescent="0.25">
      <c r="A160" s="3">
        <v>2024</v>
      </c>
      <c r="B160" s="4">
        <v>45383</v>
      </c>
      <c r="C160" s="4">
        <v>45473</v>
      </c>
      <c r="D160" s="3" t="s">
        <v>75</v>
      </c>
      <c r="E160" s="5" t="s">
        <v>764</v>
      </c>
      <c r="F160" s="6" t="s">
        <v>98</v>
      </c>
      <c r="G160" s="7" t="s">
        <v>99</v>
      </c>
      <c r="H160" s="7" t="s">
        <v>100</v>
      </c>
      <c r="I160" s="8" t="s">
        <v>84</v>
      </c>
      <c r="J160" s="9" t="s">
        <v>626</v>
      </c>
      <c r="K160" s="9" t="s">
        <v>461</v>
      </c>
      <c r="L160" s="9" t="s">
        <v>627</v>
      </c>
      <c r="M160" s="3" t="s">
        <v>86</v>
      </c>
      <c r="N160" s="3" t="s">
        <v>104</v>
      </c>
      <c r="O160" s="6">
        <v>1</v>
      </c>
      <c r="P160" s="10">
        <v>45408</v>
      </c>
      <c r="Q160" s="4">
        <f>P160</f>
        <v>45408</v>
      </c>
      <c r="R160" s="3" t="s">
        <v>104</v>
      </c>
      <c r="S160" s="11" t="s">
        <v>765</v>
      </c>
      <c r="T160" s="12">
        <v>100</v>
      </c>
      <c r="U160" s="13">
        <f>T160</f>
        <v>100</v>
      </c>
      <c r="V160" s="11" t="s">
        <v>766</v>
      </c>
      <c r="W160" s="11" t="s">
        <v>107</v>
      </c>
      <c r="X160" s="11" t="s">
        <v>108</v>
      </c>
      <c r="Y160" s="3" t="s">
        <v>89</v>
      </c>
      <c r="Z160" s="11" t="s">
        <v>108</v>
      </c>
      <c r="AA160" s="3" t="s">
        <v>109</v>
      </c>
      <c r="AB160" s="4">
        <v>45478</v>
      </c>
      <c r="AC160" s="3" t="s">
        <v>104</v>
      </c>
    </row>
    <row r="161" spans="1:29" ht="31.5" x14ac:dyDescent="0.25">
      <c r="A161" s="3">
        <v>2024</v>
      </c>
      <c r="B161" s="4">
        <v>45383</v>
      </c>
      <c r="C161" s="4">
        <v>45473</v>
      </c>
      <c r="D161" s="3" t="s">
        <v>75</v>
      </c>
      <c r="E161" s="5" t="s">
        <v>767</v>
      </c>
      <c r="F161" s="6" t="s">
        <v>98</v>
      </c>
      <c r="G161" s="7" t="s">
        <v>99</v>
      </c>
      <c r="H161" s="7" t="s">
        <v>100</v>
      </c>
      <c r="I161" s="8" t="s">
        <v>84</v>
      </c>
      <c r="J161" s="9" t="s">
        <v>626</v>
      </c>
      <c r="K161" s="9" t="s">
        <v>461</v>
      </c>
      <c r="L161" s="9" t="s">
        <v>627</v>
      </c>
      <c r="M161" s="3" t="s">
        <v>86</v>
      </c>
      <c r="N161" s="3" t="s">
        <v>104</v>
      </c>
      <c r="O161" s="6">
        <v>1</v>
      </c>
      <c r="P161" s="10">
        <v>45408</v>
      </c>
      <c r="Q161" s="4">
        <f t="shared" ref="Q161:Q167" si="15">P161</f>
        <v>45408</v>
      </c>
      <c r="R161" s="3" t="s">
        <v>104</v>
      </c>
      <c r="S161" s="11" t="s">
        <v>768</v>
      </c>
      <c r="T161" s="12">
        <f>100+100</f>
        <v>200</v>
      </c>
      <c r="U161" s="13">
        <f t="shared" ref="U161:U211" si="16">T161</f>
        <v>200</v>
      </c>
      <c r="V161" s="11" t="s">
        <v>769</v>
      </c>
      <c r="W161" s="11" t="s">
        <v>107</v>
      </c>
      <c r="X161" s="11" t="s">
        <v>108</v>
      </c>
      <c r="Y161" s="3" t="s">
        <v>89</v>
      </c>
      <c r="Z161" s="11" t="s">
        <v>108</v>
      </c>
      <c r="AA161" s="3" t="s">
        <v>109</v>
      </c>
      <c r="AB161" s="4">
        <v>45478</v>
      </c>
      <c r="AC161" s="3" t="s">
        <v>104</v>
      </c>
    </row>
    <row r="162" spans="1:29" ht="31.5" x14ac:dyDescent="0.25">
      <c r="A162" s="3">
        <v>2024</v>
      </c>
      <c r="B162" s="4">
        <v>45383</v>
      </c>
      <c r="C162" s="4">
        <v>45473</v>
      </c>
      <c r="D162" s="3" t="s">
        <v>75</v>
      </c>
      <c r="E162" s="5" t="s">
        <v>770</v>
      </c>
      <c r="F162" s="6" t="s">
        <v>98</v>
      </c>
      <c r="G162" s="7" t="s">
        <v>99</v>
      </c>
      <c r="H162" s="7" t="s">
        <v>100</v>
      </c>
      <c r="I162" s="8" t="s">
        <v>84</v>
      </c>
      <c r="J162" s="9" t="s">
        <v>626</v>
      </c>
      <c r="K162" s="9" t="s">
        <v>461</v>
      </c>
      <c r="L162" s="9" t="s">
        <v>627</v>
      </c>
      <c r="M162" s="3" t="s">
        <v>86</v>
      </c>
      <c r="N162" s="3" t="s">
        <v>104</v>
      </c>
      <c r="O162" s="6">
        <v>1</v>
      </c>
      <c r="P162" s="10">
        <v>45408</v>
      </c>
      <c r="Q162" s="4">
        <f t="shared" si="15"/>
        <v>45408</v>
      </c>
      <c r="R162" s="3" t="s">
        <v>104</v>
      </c>
      <c r="S162" s="11" t="s">
        <v>771</v>
      </c>
      <c r="T162" s="12">
        <v>100</v>
      </c>
      <c r="U162" s="13">
        <f t="shared" si="16"/>
        <v>100</v>
      </c>
      <c r="V162" s="11" t="s">
        <v>772</v>
      </c>
      <c r="W162" s="11" t="s">
        <v>107</v>
      </c>
      <c r="X162" s="11" t="s">
        <v>108</v>
      </c>
      <c r="Y162" s="3" t="s">
        <v>89</v>
      </c>
      <c r="Z162" s="11" t="s">
        <v>108</v>
      </c>
      <c r="AA162" s="3" t="s">
        <v>109</v>
      </c>
      <c r="AB162" s="4">
        <v>45478</v>
      </c>
      <c r="AC162" s="3" t="s">
        <v>104</v>
      </c>
    </row>
    <row r="163" spans="1:29" ht="31.5" x14ac:dyDescent="0.25">
      <c r="A163" s="3">
        <v>2024</v>
      </c>
      <c r="B163" s="4">
        <v>45383</v>
      </c>
      <c r="C163" s="4">
        <v>45473</v>
      </c>
      <c r="D163" s="3" t="s">
        <v>75</v>
      </c>
      <c r="E163" s="5" t="s">
        <v>773</v>
      </c>
      <c r="F163" s="6" t="s">
        <v>98</v>
      </c>
      <c r="G163" s="7" t="s">
        <v>99</v>
      </c>
      <c r="H163" s="7" t="s">
        <v>100</v>
      </c>
      <c r="I163" s="8" t="s">
        <v>84</v>
      </c>
      <c r="J163" s="9" t="s">
        <v>626</v>
      </c>
      <c r="K163" s="9" t="s">
        <v>461</v>
      </c>
      <c r="L163" s="9" t="s">
        <v>627</v>
      </c>
      <c r="M163" s="3" t="s">
        <v>86</v>
      </c>
      <c r="N163" s="3" t="s">
        <v>104</v>
      </c>
      <c r="O163" s="6">
        <v>1</v>
      </c>
      <c r="P163" s="10">
        <v>45408</v>
      </c>
      <c r="Q163" s="4">
        <f t="shared" si="15"/>
        <v>45408</v>
      </c>
      <c r="R163" s="3" t="s">
        <v>104</v>
      </c>
      <c r="S163" s="11" t="s">
        <v>774</v>
      </c>
      <c r="T163" s="12">
        <f>100+400</f>
        <v>500</v>
      </c>
      <c r="U163" s="13">
        <f t="shared" si="16"/>
        <v>500</v>
      </c>
      <c r="V163" s="11" t="s">
        <v>775</v>
      </c>
      <c r="W163" s="11" t="s">
        <v>107</v>
      </c>
      <c r="X163" s="11" t="s">
        <v>108</v>
      </c>
      <c r="Y163" s="3" t="s">
        <v>89</v>
      </c>
      <c r="Z163" s="11" t="s">
        <v>108</v>
      </c>
      <c r="AA163" s="3" t="s">
        <v>109</v>
      </c>
      <c r="AB163" s="4">
        <v>45478</v>
      </c>
      <c r="AC163" s="3" t="s">
        <v>104</v>
      </c>
    </row>
    <row r="164" spans="1:29" ht="31.5" x14ac:dyDescent="0.25">
      <c r="A164" s="3">
        <v>2024</v>
      </c>
      <c r="B164" s="4">
        <v>45383</v>
      </c>
      <c r="C164" s="4">
        <v>45473</v>
      </c>
      <c r="D164" s="3" t="s">
        <v>75</v>
      </c>
      <c r="E164" s="5" t="s">
        <v>776</v>
      </c>
      <c r="F164" s="6" t="s">
        <v>98</v>
      </c>
      <c r="G164" s="7" t="s">
        <v>99</v>
      </c>
      <c r="H164" s="7" t="s">
        <v>100</v>
      </c>
      <c r="I164" s="8" t="s">
        <v>84</v>
      </c>
      <c r="J164" s="9" t="s">
        <v>626</v>
      </c>
      <c r="K164" s="9" t="s">
        <v>461</v>
      </c>
      <c r="L164" s="9" t="s">
        <v>627</v>
      </c>
      <c r="M164" s="3" t="s">
        <v>86</v>
      </c>
      <c r="N164" s="3" t="s">
        <v>104</v>
      </c>
      <c r="O164" s="6">
        <v>1</v>
      </c>
      <c r="P164" s="10">
        <v>45408</v>
      </c>
      <c r="Q164" s="4">
        <f t="shared" si="15"/>
        <v>45408</v>
      </c>
      <c r="R164" s="3" t="s">
        <v>104</v>
      </c>
      <c r="S164" s="11" t="s">
        <v>777</v>
      </c>
      <c r="T164" s="12">
        <f>100+300</f>
        <v>400</v>
      </c>
      <c r="U164" s="13">
        <f t="shared" si="16"/>
        <v>400</v>
      </c>
      <c r="V164" s="11" t="s">
        <v>778</v>
      </c>
      <c r="W164" s="11" t="s">
        <v>107</v>
      </c>
      <c r="X164" s="11" t="s">
        <v>108</v>
      </c>
      <c r="Y164" s="3" t="s">
        <v>89</v>
      </c>
      <c r="Z164" s="11" t="s">
        <v>108</v>
      </c>
      <c r="AA164" s="3" t="s">
        <v>109</v>
      </c>
      <c r="AB164" s="4">
        <v>45478</v>
      </c>
      <c r="AC164" s="3" t="s">
        <v>104</v>
      </c>
    </row>
    <row r="165" spans="1:29" ht="31.5" x14ac:dyDescent="0.25">
      <c r="A165" s="3">
        <v>2024</v>
      </c>
      <c r="B165" s="4">
        <v>45383</v>
      </c>
      <c r="C165" s="4">
        <v>45473</v>
      </c>
      <c r="D165" s="3" t="s">
        <v>75</v>
      </c>
      <c r="E165" s="5" t="s">
        <v>779</v>
      </c>
      <c r="F165" s="6" t="s">
        <v>98</v>
      </c>
      <c r="G165" s="7" t="s">
        <v>99</v>
      </c>
      <c r="H165" s="7" t="s">
        <v>100</v>
      </c>
      <c r="I165" s="8" t="s">
        <v>84</v>
      </c>
      <c r="J165" s="9" t="s">
        <v>780</v>
      </c>
      <c r="K165" s="9" t="s">
        <v>781</v>
      </c>
      <c r="L165" s="9" t="s">
        <v>181</v>
      </c>
      <c r="M165" s="3" t="s">
        <v>86</v>
      </c>
      <c r="N165" s="3" t="s">
        <v>104</v>
      </c>
      <c r="O165" s="6">
        <v>1</v>
      </c>
      <c r="P165" s="10">
        <v>45408</v>
      </c>
      <c r="Q165" s="4">
        <f t="shared" si="15"/>
        <v>45408</v>
      </c>
      <c r="R165" s="3" t="s">
        <v>104</v>
      </c>
      <c r="S165" s="11" t="s">
        <v>782</v>
      </c>
      <c r="T165" s="12">
        <v>100</v>
      </c>
      <c r="U165" s="13">
        <f t="shared" si="16"/>
        <v>100</v>
      </c>
      <c r="V165" s="11" t="s">
        <v>783</v>
      </c>
      <c r="W165" s="11" t="s">
        <v>107</v>
      </c>
      <c r="X165" s="11" t="s">
        <v>108</v>
      </c>
      <c r="Y165" s="3" t="s">
        <v>89</v>
      </c>
      <c r="Z165" s="11" t="s">
        <v>108</v>
      </c>
      <c r="AA165" s="3" t="s">
        <v>109</v>
      </c>
      <c r="AB165" s="4">
        <v>45478</v>
      </c>
      <c r="AC165" s="3" t="s">
        <v>104</v>
      </c>
    </row>
    <row r="166" spans="1:29" ht="31.5" x14ac:dyDescent="0.25">
      <c r="A166" s="3">
        <v>2024</v>
      </c>
      <c r="B166" s="4">
        <v>45383</v>
      </c>
      <c r="C166" s="4">
        <v>45473</v>
      </c>
      <c r="D166" s="3" t="s">
        <v>75</v>
      </c>
      <c r="E166" s="5" t="s">
        <v>784</v>
      </c>
      <c r="F166" s="6" t="s">
        <v>98</v>
      </c>
      <c r="G166" s="7" t="s">
        <v>99</v>
      </c>
      <c r="H166" s="7" t="s">
        <v>100</v>
      </c>
      <c r="I166" s="8" t="s">
        <v>84</v>
      </c>
      <c r="J166" s="9" t="s">
        <v>785</v>
      </c>
      <c r="K166" s="9" t="s">
        <v>103</v>
      </c>
      <c r="L166" s="9" t="s">
        <v>103</v>
      </c>
      <c r="M166" s="3" t="s">
        <v>87</v>
      </c>
      <c r="N166" s="3" t="s">
        <v>104</v>
      </c>
      <c r="O166" s="6">
        <v>1</v>
      </c>
      <c r="P166" s="10">
        <v>45408</v>
      </c>
      <c r="Q166" s="4">
        <f t="shared" si="15"/>
        <v>45408</v>
      </c>
      <c r="R166" s="3" t="s">
        <v>104</v>
      </c>
      <c r="S166" s="11" t="s">
        <v>786</v>
      </c>
      <c r="T166" s="12">
        <v>100</v>
      </c>
      <c r="U166" s="13">
        <f t="shared" si="16"/>
        <v>100</v>
      </c>
      <c r="V166" s="11" t="s">
        <v>787</v>
      </c>
      <c r="W166" s="11" t="s">
        <v>107</v>
      </c>
      <c r="X166" s="11" t="s">
        <v>108</v>
      </c>
      <c r="Y166" s="3" t="s">
        <v>89</v>
      </c>
      <c r="Z166" s="11" t="s">
        <v>108</v>
      </c>
      <c r="AA166" s="3" t="s">
        <v>109</v>
      </c>
      <c r="AB166" s="4">
        <v>45478</v>
      </c>
      <c r="AC166" s="3" t="s">
        <v>104</v>
      </c>
    </row>
    <row r="167" spans="1:29" ht="31.5" x14ac:dyDescent="0.25">
      <c r="A167" s="3">
        <v>2024</v>
      </c>
      <c r="B167" s="4">
        <v>45383</v>
      </c>
      <c r="C167" s="4">
        <v>45473</v>
      </c>
      <c r="D167" s="3" t="s">
        <v>75</v>
      </c>
      <c r="E167" s="5" t="s">
        <v>788</v>
      </c>
      <c r="F167" s="6" t="s">
        <v>98</v>
      </c>
      <c r="G167" s="7" t="s">
        <v>99</v>
      </c>
      <c r="H167" s="7" t="s">
        <v>100</v>
      </c>
      <c r="I167" s="8" t="s">
        <v>84</v>
      </c>
      <c r="J167" s="9" t="s">
        <v>789</v>
      </c>
      <c r="K167" s="9" t="s">
        <v>207</v>
      </c>
      <c r="L167" s="9" t="s">
        <v>207</v>
      </c>
      <c r="M167" s="3" t="s">
        <v>86</v>
      </c>
      <c r="N167" s="3" t="s">
        <v>104</v>
      </c>
      <c r="O167" s="6">
        <v>1</v>
      </c>
      <c r="P167" s="10">
        <v>45408</v>
      </c>
      <c r="Q167" s="4">
        <f t="shared" si="15"/>
        <v>45408</v>
      </c>
      <c r="R167" s="3" t="s">
        <v>104</v>
      </c>
      <c r="S167" s="11" t="s">
        <v>790</v>
      </c>
      <c r="T167" s="12">
        <f>100+50</f>
        <v>150</v>
      </c>
      <c r="U167" s="13">
        <f t="shared" si="16"/>
        <v>150</v>
      </c>
      <c r="V167" s="11" t="s">
        <v>791</v>
      </c>
      <c r="W167" s="11" t="s">
        <v>107</v>
      </c>
      <c r="X167" s="11" t="s">
        <v>108</v>
      </c>
      <c r="Y167" s="3" t="s">
        <v>89</v>
      </c>
      <c r="Z167" s="11" t="s">
        <v>108</v>
      </c>
      <c r="AA167" s="3" t="s">
        <v>109</v>
      </c>
      <c r="AB167" s="4">
        <v>45478</v>
      </c>
      <c r="AC167" s="3" t="s">
        <v>104</v>
      </c>
    </row>
    <row r="168" spans="1:29" ht="31.5" x14ac:dyDescent="0.25">
      <c r="A168" s="3">
        <v>2024</v>
      </c>
      <c r="B168" s="4">
        <v>45383</v>
      </c>
      <c r="C168" s="4">
        <v>45473</v>
      </c>
      <c r="D168" s="3" t="s">
        <v>75</v>
      </c>
      <c r="E168" s="5" t="s">
        <v>792</v>
      </c>
      <c r="F168" s="6" t="s">
        <v>98</v>
      </c>
      <c r="G168" s="7" t="s">
        <v>99</v>
      </c>
      <c r="H168" s="7" t="s">
        <v>100</v>
      </c>
      <c r="I168" s="8" t="s">
        <v>84</v>
      </c>
      <c r="J168" s="9" t="s">
        <v>793</v>
      </c>
      <c r="K168" s="9" t="s">
        <v>794</v>
      </c>
      <c r="L168" s="9" t="s">
        <v>795</v>
      </c>
      <c r="M168" s="3" t="s">
        <v>86</v>
      </c>
      <c r="N168" s="3" t="s">
        <v>104</v>
      </c>
      <c r="O168" s="6">
        <v>1</v>
      </c>
      <c r="P168" s="10">
        <v>45408</v>
      </c>
      <c r="Q168" s="4">
        <f t="shared" si="13"/>
        <v>45408</v>
      </c>
      <c r="R168" s="3" t="s">
        <v>104</v>
      </c>
      <c r="S168" s="11" t="s">
        <v>796</v>
      </c>
      <c r="T168" s="12">
        <f>100+37.5</f>
        <v>137.5</v>
      </c>
      <c r="U168" s="13">
        <f t="shared" si="16"/>
        <v>137.5</v>
      </c>
      <c r="V168" s="11" t="s">
        <v>797</v>
      </c>
      <c r="W168" s="11" t="s">
        <v>107</v>
      </c>
      <c r="X168" s="11" t="s">
        <v>108</v>
      </c>
      <c r="Y168" s="3" t="s">
        <v>89</v>
      </c>
      <c r="Z168" s="11" t="s">
        <v>108</v>
      </c>
      <c r="AA168" s="3" t="s">
        <v>109</v>
      </c>
      <c r="AB168" s="4">
        <v>45478</v>
      </c>
      <c r="AC168" s="3" t="s">
        <v>104</v>
      </c>
    </row>
    <row r="169" spans="1:29" ht="31.5" x14ac:dyDescent="0.25">
      <c r="A169" s="3">
        <v>2024</v>
      </c>
      <c r="B169" s="4">
        <v>45383</v>
      </c>
      <c r="C169" s="4">
        <v>45473</v>
      </c>
      <c r="D169" s="3" t="s">
        <v>75</v>
      </c>
      <c r="E169" s="5" t="s">
        <v>798</v>
      </c>
      <c r="F169" s="6" t="s">
        <v>98</v>
      </c>
      <c r="G169" s="7" t="s">
        <v>99</v>
      </c>
      <c r="H169" s="7" t="s">
        <v>100</v>
      </c>
      <c r="I169" s="8" t="s">
        <v>84</v>
      </c>
      <c r="J169" s="9" t="s">
        <v>799</v>
      </c>
      <c r="K169" s="9" t="s">
        <v>188</v>
      </c>
      <c r="L169" s="9" t="s">
        <v>198</v>
      </c>
      <c r="M169" s="3" t="s">
        <v>87</v>
      </c>
      <c r="N169" s="3" t="s">
        <v>104</v>
      </c>
      <c r="O169" s="6">
        <v>1</v>
      </c>
      <c r="P169" s="10">
        <v>45408</v>
      </c>
      <c r="Q169" s="4">
        <f>P169</f>
        <v>45408</v>
      </c>
      <c r="R169" s="3" t="s">
        <v>104</v>
      </c>
      <c r="S169" s="11" t="s">
        <v>800</v>
      </c>
      <c r="T169" s="12">
        <f>100+330</f>
        <v>430</v>
      </c>
      <c r="U169" s="13">
        <f>T169</f>
        <v>430</v>
      </c>
      <c r="V169" s="11" t="s">
        <v>801</v>
      </c>
      <c r="W169" s="11" t="s">
        <v>107</v>
      </c>
      <c r="X169" s="11" t="s">
        <v>108</v>
      </c>
      <c r="Y169" s="3" t="s">
        <v>89</v>
      </c>
      <c r="Z169" s="11" t="s">
        <v>108</v>
      </c>
      <c r="AA169" s="3" t="s">
        <v>109</v>
      </c>
      <c r="AB169" s="4">
        <v>45478</v>
      </c>
      <c r="AC169" s="3" t="s">
        <v>104</v>
      </c>
    </row>
    <row r="170" spans="1:29" ht="31.5" x14ac:dyDescent="0.25">
      <c r="A170" s="3">
        <v>2024</v>
      </c>
      <c r="B170" s="4">
        <v>45383</v>
      </c>
      <c r="C170" s="4">
        <v>45473</v>
      </c>
      <c r="D170" s="3" t="s">
        <v>75</v>
      </c>
      <c r="E170" s="5" t="s">
        <v>802</v>
      </c>
      <c r="F170" s="6" t="s">
        <v>98</v>
      </c>
      <c r="G170" s="7" t="s">
        <v>99</v>
      </c>
      <c r="H170" s="7" t="s">
        <v>100</v>
      </c>
      <c r="I170" s="8" t="s">
        <v>84</v>
      </c>
      <c r="J170" s="9" t="s">
        <v>803</v>
      </c>
      <c r="K170" s="9" t="s">
        <v>729</v>
      </c>
      <c r="L170" s="9" t="s">
        <v>804</v>
      </c>
      <c r="M170" s="3" t="s">
        <v>87</v>
      </c>
      <c r="N170" s="3" t="s">
        <v>104</v>
      </c>
      <c r="O170" s="6">
        <v>1</v>
      </c>
      <c r="P170" s="10">
        <v>45408</v>
      </c>
      <c r="Q170" s="4">
        <f t="shared" si="13"/>
        <v>45408</v>
      </c>
      <c r="R170" s="3" t="s">
        <v>104</v>
      </c>
      <c r="S170" s="11" t="s">
        <v>805</v>
      </c>
      <c r="T170" s="12">
        <f>100+155</f>
        <v>255</v>
      </c>
      <c r="U170" s="13">
        <f t="shared" si="16"/>
        <v>255</v>
      </c>
      <c r="V170" s="11" t="s">
        <v>806</v>
      </c>
      <c r="W170" s="11" t="s">
        <v>107</v>
      </c>
      <c r="X170" s="11" t="s">
        <v>108</v>
      </c>
      <c r="Y170" s="3" t="s">
        <v>89</v>
      </c>
      <c r="Z170" s="11" t="s">
        <v>108</v>
      </c>
      <c r="AA170" s="3" t="s">
        <v>109</v>
      </c>
      <c r="AB170" s="4">
        <v>45478</v>
      </c>
      <c r="AC170" s="3" t="s">
        <v>104</v>
      </c>
    </row>
    <row r="171" spans="1:29" ht="31.5" x14ac:dyDescent="0.25">
      <c r="A171" s="3">
        <v>2024</v>
      </c>
      <c r="B171" s="4">
        <v>45383</v>
      </c>
      <c r="C171" s="4">
        <v>45473</v>
      </c>
      <c r="D171" s="3" t="s">
        <v>75</v>
      </c>
      <c r="E171" s="5" t="s">
        <v>807</v>
      </c>
      <c r="F171" s="6" t="s">
        <v>98</v>
      </c>
      <c r="G171" s="7" t="s">
        <v>99</v>
      </c>
      <c r="H171" s="7" t="s">
        <v>100</v>
      </c>
      <c r="I171" s="8" t="s">
        <v>84</v>
      </c>
      <c r="J171" s="9" t="s">
        <v>808</v>
      </c>
      <c r="K171" s="9" t="s">
        <v>122</v>
      </c>
      <c r="L171" s="9" t="s">
        <v>636</v>
      </c>
      <c r="M171" s="3" t="s">
        <v>87</v>
      </c>
      <c r="N171" s="3" t="s">
        <v>104</v>
      </c>
      <c r="O171" s="6">
        <v>1</v>
      </c>
      <c r="P171" s="10">
        <v>45469</v>
      </c>
      <c r="Q171" s="4">
        <f t="shared" si="13"/>
        <v>45469</v>
      </c>
      <c r="R171" s="3" t="s">
        <v>104</v>
      </c>
      <c r="S171" s="11" t="s">
        <v>809</v>
      </c>
      <c r="T171" s="12">
        <f>100+200</f>
        <v>300</v>
      </c>
      <c r="U171" s="13">
        <f t="shared" si="16"/>
        <v>300</v>
      </c>
      <c r="V171" s="11" t="s">
        <v>810</v>
      </c>
      <c r="W171" s="11" t="s">
        <v>107</v>
      </c>
      <c r="X171" s="11" t="s">
        <v>108</v>
      </c>
      <c r="Y171" s="3" t="s">
        <v>89</v>
      </c>
      <c r="Z171" s="11" t="s">
        <v>108</v>
      </c>
      <c r="AA171" s="3" t="s">
        <v>109</v>
      </c>
      <c r="AB171" s="4">
        <v>45478</v>
      </c>
      <c r="AC171" s="3" t="s">
        <v>104</v>
      </c>
    </row>
    <row r="172" spans="1:29" ht="31.5" x14ac:dyDescent="0.25">
      <c r="A172" s="3">
        <v>2024</v>
      </c>
      <c r="B172" s="4">
        <v>45383</v>
      </c>
      <c r="C172" s="4">
        <v>45473</v>
      </c>
      <c r="D172" s="3" t="s">
        <v>75</v>
      </c>
      <c r="E172" s="5" t="s">
        <v>811</v>
      </c>
      <c r="F172" s="6" t="s">
        <v>98</v>
      </c>
      <c r="G172" s="7" t="s">
        <v>99</v>
      </c>
      <c r="H172" s="7" t="s">
        <v>100</v>
      </c>
      <c r="I172" s="8" t="s">
        <v>84</v>
      </c>
      <c r="J172" s="9" t="s">
        <v>803</v>
      </c>
      <c r="K172" s="9" t="s">
        <v>812</v>
      </c>
      <c r="L172" s="9" t="s">
        <v>103</v>
      </c>
      <c r="M172" s="3" t="s">
        <v>87</v>
      </c>
      <c r="N172" s="3" t="s">
        <v>104</v>
      </c>
      <c r="O172" s="6">
        <v>1</v>
      </c>
      <c r="P172" s="10">
        <v>45469</v>
      </c>
      <c r="Q172" s="4">
        <f t="shared" si="13"/>
        <v>45469</v>
      </c>
      <c r="R172" s="3" t="s">
        <v>104</v>
      </c>
      <c r="S172" s="11" t="s">
        <v>813</v>
      </c>
      <c r="T172" s="12">
        <v>100</v>
      </c>
      <c r="U172" s="13">
        <f t="shared" si="16"/>
        <v>100</v>
      </c>
      <c r="V172" s="11" t="s">
        <v>814</v>
      </c>
      <c r="W172" s="11" t="s">
        <v>107</v>
      </c>
      <c r="X172" s="11" t="s">
        <v>108</v>
      </c>
      <c r="Y172" s="3" t="s">
        <v>89</v>
      </c>
      <c r="Z172" s="11" t="s">
        <v>108</v>
      </c>
      <c r="AA172" s="3" t="s">
        <v>109</v>
      </c>
      <c r="AB172" s="4">
        <v>45478</v>
      </c>
      <c r="AC172" s="3" t="s">
        <v>104</v>
      </c>
    </row>
    <row r="173" spans="1:29" ht="31.5" x14ac:dyDescent="0.25">
      <c r="A173" s="3">
        <v>2024</v>
      </c>
      <c r="B173" s="4">
        <v>45383</v>
      </c>
      <c r="C173" s="4">
        <v>45473</v>
      </c>
      <c r="D173" s="3" t="s">
        <v>75</v>
      </c>
      <c r="E173" s="5" t="s">
        <v>815</v>
      </c>
      <c r="F173" s="6" t="s">
        <v>98</v>
      </c>
      <c r="G173" s="7" t="s">
        <v>99</v>
      </c>
      <c r="H173" s="7" t="s">
        <v>100</v>
      </c>
      <c r="I173" s="8" t="s">
        <v>84</v>
      </c>
      <c r="J173" s="9" t="s">
        <v>816</v>
      </c>
      <c r="K173" s="9" t="s">
        <v>817</v>
      </c>
      <c r="L173" s="9" t="s">
        <v>818</v>
      </c>
      <c r="M173" s="3" t="s">
        <v>87</v>
      </c>
      <c r="N173" s="3" t="s">
        <v>104</v>
      </c>
      <c r="O173" s="6">
        <v>1</v>
      </c>
      <c r="P173" s="10">
        <v>45432</v>
      </c>
      <c r="Q173" s="4">
        <f>P173</f>
        <v>45432</v>
      </c>
      <c r="R173" s="3" t="s">
        <v>104</v>
      </c>
      <c r="S173" s="11" t="s">
        <v>819</v>
      </c>
      <c r="T173" s="12">
        <v>100</v>
      </c>
      <c r="U173" s="13">
        <f>T173</f>
        <v>100</v>
      </c>
      <c r="V173" s="11" t="s">
        <v>820</v>
      </c>
      <c r="W173" s="11" t="s">
        <v>107</v>
      </c>
      <c r="X173" s="11" t="s">
        <v>108</v>
      </c>
      <c r="Y173" s="3" t="s">
        <v>89</v>
      </c>
      <c r="Z173" s="11" t="s">
        <v>108</v>
      </c>
      <c r="AA173" s="3" t="s">
        <v>109</v>
      </c>
      <c r="AB173" s="4">
        <v>45478</v>
      </c>
      <c r="AC173" s="3" t="s">
        <v>104</v>
      </c>
    </row>
    <row r="174" spans="1:29" ht="31.5" x14ac:dyDescent="0.25">
      <c r="A174" s="3">
        <v>2024</v>
      </c>
      <c r="B174" s="4">
        <v>45383</v>
      </c>
      <c r="C174" s="4">
        <v>45473</v>
      </c>
      <c r="D174" s="3" t="s">
        <v>75</v>
      </c>
      <c r="E174" s="5" t="s">
        <v>821</v>
      </c>
      <c r="F174" s="6" t="s">
        <v>98</v>
      </c>
      <c r="G174" s="7" t="s">
        <v>99</v>
      </c>
      <c r="H174" s="7" t="s">
        <v>100</v>
      </c>
      <c r="I174" s="8" t="s">
        <v>84</v>
      </c>
      <c r="J174" s="9" t="s">
        <v>822</v>
      </c>
      <c r="K174" s="9" t="s">
        <v>103</v>
      </c>
      <c r="L174" s="9" t="s">
        <v>146</v>
      </c>
      <c r="M174" s="3" t="s">
        <v>87</v>
      </c>
      <c r="N174" s="3" t="s">
        <v>104</v>
      </c>
      <c r="O174" s="6">
        <v>1</v>
      </c>
      <c r="P174" s="10">
        <v>45408</v>
      </c>
      <c r="Q174" s="4">
        <f t="shared" ref="Q174:Q187" si="17">P174</f>
        <v>45408</v>
      </c>
      <c r="R174" s="3" t="s">
        <v>104</v>
      </c>
      <c r="S174" s="11" t="s">
        <v>823</v>
      </c>
      <c r="T174" s="12">
        <v>100</v>
      </c>
      <c r="U174" s="13">
        <f t="shared" ref="U174:U187" si="18">T174</f>
        <v>100</v>
      </c>
      <c r="V174" s="15" t="s">
        <v>824</v>
      </c>
      <c r="W174" s="11" t="s">
        <v>107</v>
      </c>
      <c r="X174" s="11" t="s">
        <v>108</v>
      </c>
      <c r="Y174" s="3" t="s">
        <v>89</v>
      </c>
      <c r="Z174" s="11" t="s">
        <v>108</v>
      </c>
      <c r="AA174" s="3" t="s">
        <v>109</v>
      </c>
      <c r="AB174" s="4">
        <v>45478</v>
      </c>
      <c r="AC174" s="3" t="s">
        <v>104</v>
      </c>
    </row>
    <row r="175" spans="1:29" ht="31.5" x14ac:dyDescent="0.25">
      <c r="A175" s="3">
        <v>2024</v>
      </c>
      <c r="B175" s="4">
        <v>45383</v>
      </c>
      <c r="C175" s="4">
        <v>45473</v>
      </c>
      <c r="D175" s="3" t="s">
        <v>75</v>
      </c>
      <c r="E175" s="5" t="s">
        <v>825</v>
      </c>
      <c r="F175" s="6" t="s">
        <v>98</v>
      </c>
      <c r="G175" s="7" t="s">
        <v>99</v>
      </c>
      <c r="H175" s="7" t="s">
        <v>100</v>
      </c>
      <c r="I175" s="8" t="s">
        <v>84</v>
      </c>
      <c r="J175" s="9" t="s">
        <v>826</v>
      </c>
      <c r="K175" s="9" t="s">
        <v>827</v>
      </c>
      <c r="L175" s="9" t="s">
        <v>275</v>
      </c>
      <c r="M175" s="3" t="s">
        <v>86</v>
      </c>
      <c r="N175" s="3" t="s">
        <v>104</v>
      </c>
      <c r="O175" s="6">
        <v>1</v>
      </c>
      <c r="P175" s="10">
        <v>45408</v>
      </c>
      <c r="Q175" s="4">
        <f t="shared" si="17"/>
        <v>45408</v>
      </c>
      <c r="R175" s="3" t="s">
        <v>104</v>
      </c>
      <c r="S175" s="11" t="s">
        <v>828</v>
      </c>
      <c r="T175" s="12">
        <f>100+274</f>
        <v>374</v>
      </c>
      <c r="U175" s="13">
        <f t="shared" si="18"/>
        <v>374</v>
      </c>
      <c r="V175" s="11" t="s">
        <v>829</v>
      </c>
      <c r="W175" s="11" t="s">
        <v>107</v>
      </c>
      <c r="X175" s="11" t="s">
        <v>108</v>
      </c>
      <c r="Y175" s="3" t="s">
        <v>89</v>
      </c>
      <c r="Z175" s="11" t="s">
        <v>108</v>
      </c>
      <c r="AA175" s="3" t="s">
        <v>109</v>
      </c>
      <c r="AB175" s="4">
        <v>45478</v>
      </c>
      <c r="AC175" s="3" t="s">
        <v>104</v>
      </c>
    </row>
    <row r="176" spans="1:29" ht="31.5" x14ac:dyDescent="0.25">
      <c r="A176" s="3">
        <v>2024</v>
      </c>
      <c r="B176" s="4">
        <v>45383</v>
      </c>
      <c r="C176" s="4">
        <v>45473</v>
      </c>
      <c r="D176" s="3" t="s">
        <v>75</v>
      </c>
      <c r="E176" s="5" t="s">
        <v>830</v>
      </c>
      <c r="F176" s="6" t="s">
        <v>98</v>
      </c>
      <c r="G176" s="7" t="s">
        <v>99</v>
      </c>
      <c r="H176" s="7" t="s">
        <v>100</v>
      </c>
      <c r="I176" s="8" t="s">
        <v>84</v>
      </c>
      <c r="J176" s="9" t="s">
        <v>831</v>
      </c>
      <c r="K176" s="9" t="s">
        <v>832</v>
      </c>
      <c r="L176" s="9" t="s">
        <v>122</v>
      </c>
      <c r="M176" s="3" t="s">
        <v>87</v>
      </c>
      <c r="N176" s="3" t="s">
        <v>104</v>
      </c>
      <c r="O176" s="6">
        <v>1</v>
      </c>
      <c r="P176" s="10">
        <v>45412</v>
      </c>
      <c r="Q176" s="4">
        <f>P176</f>
        <v>45412</v>
      </c>
      <c r="R176" s="3" t="s">
        <v>104</v>
      </c>
      <c r="S176" s="11" t="s">
        <v>833</v>
      </c>
      <c r="T176" s="12">
        <v>100</v>
      </c>
      <c r="U176" s="13">
        <f>T176</f>
        <v>100</v>
      </c>
      <c r="V176" s="11" t="s">
        <v>834</v>
      </c>
      <c r="W176" s="11" t="s">
        <v>107</v>
      </c>
      <c r="X176" s="11" t="s">
        <v>108</v>
      </c>
      <c r="Y176" s="3" t="s">
        <v>89</v>
      </c>
      <c r="Z176" s="11" t="s">
        <v>108</v>
      </c>
      <c r="AA176" s="3" t="s">
        <v>109</v>
      </c>
      <c r="AB176" s="4">
        <v>45478</v>
      </c>
      <c r="AC176" s="3" t="s">
        <v>104</v>
      </c>
    </row>
    <row r="177" spans="1:29" ht="31.5" x14ac:dyDescent="0.25">
      <c r="A177" s="3">
        <v>2024</v>
      </c>
      <c r="B177" s="4">
        <v>45383</v>
      </c>
      <c r="C177" s="4">
        <v>45473</v>
      </c>
      <c r="D177" s="3" t="s">
        <v>75</v>
      </c>
      <c r="E177" s="5" t="s">
        <v>835</v>
      </c>
      <c r="F177" s="6" t="s">
        <v>98</v>
      </c>
      <c r="G177" s="7" t="s">
        <v>99</v>
      </c>
      <c r="H177" s="7" t="s">
        <v>100</v>
      </c>
      <c r="I177" s="8" t="s">
        <v>84</v>
      </c>
      <c r="J177" s="9" t="s">
        <v>831</v>
      </c>
      <c r="K177" s="9" t="s">
        <v>832</v>
      </c>
      <c r="L177" s="9" t="s">
        <v>122</v>
      </c>
      <c r="M177" s="3" t="s">
        <v>87</v>
      </c>
      <c r="N177" s="3" t="s">
        <v>104</v>
      </c>
      <c r="O177" s="6">
        <v>1</v>
      </c>
      <c r="P177" s="10">
        <v>45412</v>
      </c>
      <c r="Q177" s="4">
        <f>P177</f>
        <v>45412</v>
      </c>
      <c r="R177" s="3" t="s">
        <v>104</v>
      </c>
      <c r="S177" s="11" t="s">
        <v>836</v>
      </c>
      <c r="T177" s="12">
        <v>100</v>
      </c>
      <c r="U177" s="13">
        <f>T177</f>
        <v>100</v>
      </c>
      <c r="V177" s="11" t="s">
        <v>837</v>
      </c>
      <c r="W177" s="11" t="s">
        <v>107</v>
      </c>
      <c r="X177" s="11" t="s">
        <v>108</v>
      </c>
      <c r="Y177" s="3" t="s">
        <v>89</v>
      </c>
      <c r="Z177" s="11" t="s">
        <v>108</v>
      </c>
      <c r="AA177" s="3" t="s">
        <v>109</v>
      </c>
      <c r="AB177" s="4">
        <v>45478</v>
      </c>
      <c r="AC177" s="3" t="s">
        <v>104</v>
      </c>
    </row>
    <row r="178" spans="1:29" ht="31.5" x14ac:dyDescent="0.25">
      <c r="A178" s="3">
        <v>2024</v>
      </c>
      <c r="B178" s="4">
        <v>45383</v>
      </c>
      <c r="C178" s="4">
        <v>45473</v>
      </c>
      <c r="D178" s="3" t="s">
        <v>75</v>
      </c>
      <c r="E178" s="5" t="s">
        <v>838</v>
      </c>
      <c r="F178" s="6" t="s">
        <v>98</v>
      </c>
      <c r="G178" s="7" t="s">
        <v>99</v>
      </c>
      <c r="H178" s="7" t="s">
        <v>100</v>
      </c>
      <c r="I178" s="8" t="s">
        <v>84</v>
      </c>
      <c r="J178" s="9" t="s">
        <v>831</v>
      </c>
      <c r="K178" s="9" t="s">
        <v>832</v>
      </c>
      <c r="L178" s="9" t="s">
        <v>122</v>
      </c>
      <c r="M178" s="3" t="s">
        <v>87</v>
      </c>
      <c r="N178" s="3" t="s">
        <v>104</v>
      </c>
      <c r="O178" s="6">
        <v>1</v>
      </c>
      <c r="P178" s="10">
        <v>45412</v>
      </c>
      <c r="Q178" s="4">
        <f>P178</f>
        <v>45412</v>
      </c>
      <c r="R178" s="3" t="s">
        <v>104</v>
      </c>
      <c r="S178" s="11" t="s">
        <v>839</v>
      </c>
      <c r="T178" s="12">
        <v>100</v>
      </c>
      <c r="U178" s="13">
        <f>T178</f>
        <v>100</v>
      </c>
      <c r="V178" s="11" t="s">
        <v>840</v>
      </c>
      <c r="W178" s="11" t="s">
        <v>107</v>
      </c>
      <c r="X178" s="11" t="s">
        <v>108</v>
      </c>
      <c r="Y178" s="3" t="s">
        <v>89</v>
      </c>
      <c r="Z178" s="11" t="s">
        <v>108</v>
      </c>
      <c r="AA178" s="3" t="s">
        <v>109</v>
      </c>
      <c r="AB178" s="4">
        <v>45478</v>
      </c>
      <c r="AC178" s="3" t="s">
        <v>104</v>
      </c>
    </row>
    <row r="179" spans="1:29" ht="31.5" x14ac:dyDescent="0.25">
      <c r="A179" s="3">
        <v>2024</v>
      </c>
      <c r="B179" s="4">
        <v>45383</v>
      </c>
      <c r="C179" s="4">
        <v>45473</v>
      </c>
      <c r="D179" s="3" t="s">
        <v>75</v>
      </c>
      <c r="E179" s="5" t="s">
        <v>841</v>
      </c>
      <c r="F179" s="6" t="s">
        <v>98</v>
      </c>
      <c r="G179" s="7" t="s">
        <v>99</v>
      </c>
      <c r="H179" s="7" t="s">
        <v>100</v>
      </c>
      <c r="I179" s="8" t="s">
        <v>84</v>
      </c>
      <c r="J179" s="9" t="s">
        <v>842</v>
      </c>
      <c r="K179" s="9" t="s">
        <v>181</v>
      </c>
      <c r="L179" s="9" t="s">
        <v>102</v>
      </c>
      <c r="M179" s="3" t="s">
        <v>86</v>
      </c>
      <c r="N179" s="3" t="s">
        <v>104</v>
      </c>
      <c r="O179" s="6">
        <v>1</v>
      </c>
      <c r="P179" s="10">
        <v>45418</v>
      </c>
      <c r="Q179" s="4">
        <f t="shared" si="17"/>
        <v>45418</v>
      </c>
      <c r="R179" s="3" t="s">
        <v>104</v>
      </c>
      <c r="S179" s="11" t="s">
        <v>843</v>
      </c>
      <c r="T179" s="12">
        <v>100</v>
      </c>
      <c r="U179" s="13">
        <f t="shared" si="18"/>
        <v>100</v>
      </c>
      <c r="V179" s="11" t="s">
        <v>844</v>
      </c>
      <c r="W179" s="11" t="s">
        <v>107</v>
      </c>
      <c r="X179" s="11" t="s">
        <v>108</v>
      </c>
      <c r="Y179" s="3" t="s">
        <v>89</v>
      </c>
      <c r="Z179" s="11" t="s">
        <v>108</v>
      </c>
      <c r="AA179" s="3" t="s">
        <v>109</v>
      </c>
      <c r="AB179" s="4">
        <v>45478</v>
      </c>
      <c r="AC179" s="3" t="s">
        <v>104</v>
      </c>
    </row>
    <row r="180" spans="1:29" ht="31.5" x14ac:dyDescent="0.25">
      <c r="A180" s="3">
        <v>2024</v>
      </c>
      <c r="B180" s="4">
        <v>45383</v>
      </c>
      <c r="C180" s="4">
        <v>45473</v>
      </c>
      <c r="D180" s="3" t="s">
        <v>75</v>
      </c>
      <c r="E180" s="5" t="s">
        <v>845</v>
      </c>
      <c r="F180" s="6" t="s">
        <v>98</v>
      </c>
      <c r="G180" s="7" t="s">
        <v>99</v>
      </c>
      <c r="H180" s="7" t="s">
        <v>100</v>
      </c>
      <c r="I180" s="8" t="s">
        <v>84</v>
      </c>
      <c r="J180" s="9" t="s">
        <v>842</v>
      </c>
      <c r="K180" s="9" t="s">
        <v>181</v>
      </c>
      <c r="L180" s="9" t="s">
        <v>102</v>
      </c>
      <c r="M180" s="3" t="s">
        <v>86</v>
      </c>
      <c r="N180" s="3" t="s">
        <v>104</v>
      </c>
      <c r="O180" s="6">
        <v>1</v>
      </c>
      <c r="P180" s="10">
        <v>45418</v>
      </c>
      <c r="Q180" s="4">
        <f t="shared" si="17"/>
        <v>45418</v>
      </c>
      <c r="R180" s="3" t="s">
        <v>104</v>
      </c>
      <c r="S180" s="11" t="s">
        <v>846</v>
      </c>
      <c r="T180" s="12">
        <v>100</v>
      </c>
      <c r="U180" s="13">
        <f t="shared" si="18"/>
        <v>100</v>
      </c>
      <c r="V180" s="11" t="s">
        <v>847</v>
      </c>
      <c r="W180" s="11" t="s">
        <v>107</v>
      </c>
      <c r="X180" s="11" t="s">
        <v>108</v>
      </c>
      <c r="Y180" s="3" t="s">
        <v>89</v>
      </c>
      <c r="Z180" s="11" t="s">
        <v>108</v>
      </c>
      <c r="AA180" s="3" t="s">
        <v>109</v>
      </c>
      <c r="AB180" s="4">
        <v>45478</v>
      </c>
      <c r="AC180" s="3" t="s">
        <v>104</v>
      </c>
    </row>
    <row r="181" spans="1:29" ht="31.5" x14ac:dyDescent="0.25">
      <c r="A181" s="3">
        <v>2024</v>
      </c>
      <c r="B181" s="4">
        <v>45383</v>
      </c>
      <c r="C181" s="4">
        <v>45473</v>
      </c>
      <c r="D181" s="3" t="s">
        <v>75</v>
      </c>
      <c r="E181" s="5" t="s">
        <v>848</v>
      </c>
      <c r="F181" s="6" t="s">
        <v>98</v>
      </c>
      <c r="G181" s="7" t="s">
        <v>99</v>
      </c>
      <c r="H181" s="7" t="s">
        <v>100</v>
      </c>
      <c r="I181" s="8" t="s">
        <v>84</v>
      </c>
      <c r="J181" s="9" t="s">
        <v>842</v>
      </c>
      <c r="K181" s="9" t="s">
        <v>181</v>
      </c>
      <c r="L181" s="9" t="s">
        <v>102</v>
      </c>
      <c r="M181" s="3" t="s">
        <v>86</v>
      </c>
      <c r="N181" s="3" t="s">
        <v>104</v>
      </c>
      <c r="O181" s="6">
        <v>1</v>
      </c>
      <c r="P181" s="10">
        <v>45418</v>
      </c>
      <c r="Q181" s="4">
        <f t="shared" si="17"/>
        <v>45418</v>
      </c>
      <c r="R181" s="3" t="s">
        <v>104</v>
      </c>
      <c r="S181" s="11" t="s">
        <v>849</v>
      </c>
      <c r="T181" s="12">
        <f>100+215.8</f>
        <v>315.8</v>
      </c>
      <c r="U181" s="13">
        <f t="shared" si="18"/>
        <v>315.8</v>
      </c>
      <c r="V181" s="11" t="s">
        <v>850</v>
      </c>
      <c r="W181" s="11" t="s">
        <v>107</v>
      </c>
      <c r="X181" s="11" t="s">
        <v>108</v>
      </c>
      <c r="Y181" s="3" t="s">
        <v>89</v>
      </c>
      <c r="Z181" s="11" t="s">
        <v>108</v>
      </c>
      <c r="AA181" s="3" t="s">
        <v>109</v>
      </c>
      <c r="AB181" s="4">
        <v>45478</v>
      </c>
      <c r="AC181" s="3" t="s">
        <v>104</v>
      </c>
    </row>
    <row r="182" spans="1:29" ht="31.5" x14ac:dyDescent="0.25">
      <c r="A182" s="3">
        <v>2024</v>
      </c>
      <c r="B182" s="4">
        <v>45383</v>
      </c>
      <c r="C182" s="4">
        <v>45473</v>
      </c>
      <c r="D182" s="3" t="s">
        <v>75</v>
      </c>
      <c r="E182" s="5" t="s">
        <v>851</v>
      </c>
      <c r="F182" s="6" t="s">
        <v>98</v>
      </c>
      <c r="G182" s="7" t="s">
        <v>99</v>
      </c>
      <c r="H182" s="7" t="s">
        <v>100</v>
      </c>
      <c r="I182" s="8" t="s">
        <v>84</v>
      </c>
      <c r="J182" s="9" t="s">
        <v>842</v>
      </c>
      <c r="K182" s="9" t="s">
        <v>181</v>
      </c>
      <c r="L182" s="9" t="s">
        <v>102</v>
      </c>
      <c r="M182" s="3" t="s">
        <v>86</v>
      </c>
      <c r="N182" s="3" t="s">
        <v>104</v>
      </c>
      <c r="O182" s="6">
        <v>1</v>
      </c>
      <c r="P182" s="10">
        <v>45418</v>
      </c>
      <c r="Q182" s="4">
        <f t="shared" si="17"/>
        <v>45418</v>
      </c>
      <c r="R182" s="3" t="s">
        <v>104</v>
      </c>
      <c r="S182" s="11" t="s">
        <v>852</v>
      </c>
      <c r="T182" s="12">
        <v>100</v>
      </c>
      <c r="U182" s="13">
        <f t="shared" si="18"/>
        <v>100</v>
      </c>
      <c r="V182" s="11" t="s">
        <v>853</v>
      </c>
      <c r="W182" s="11" t="s">
        <v>107</v>
      </c>
      <c r="X182" s="11" t="s">
        <v>108</v>
      </c>
      <c r="Y182" s="3" t="s">
        <v>89</v>
      </c>
      <c r="Z182" s="11" t="s">
        <v>108</v>
      </c>
      <c r="AA182" s="3" t="s">
        <v>109</v>
      </c>
      <c r="AB182" s="4">
        <v>45478</v>
      </c>
      <c r="AC182" s="3" t="s">
        <v>104</v>
      </c>
    </row>
    <row r="183" spans="1:29" ht="31.5" x14ac:dyDescent="0.25">
      <c r="A183" s="3">
        <v>2024</v>
      </c>
      <c r="B183" s="4">
        <v>45383</v>
      </c>
      <c r="C183" s="4">
        <v>45473</v>
      </c>
      <c r="D183" s="3" t="s">
        <v>75</v>
      </c>
      <c r="E183" s="5" t="s">
        <v>854</v>
      </c>
      <c r="F183" s="6" t="s">
        <v>98</v>
      </c>
      <c r="G183" s="7" t="s">
        <v>99</v>
      </c>
      <c r="H183" s="7" t="s">
        <v>100</v>
      </c>
      <c r="I183" s="8" t="s">
        <v>84</v>
      </c>
      <c r="J183" s="9" t="s">
        <v>842</v>
      </c>
      <c r="K183" s="9" t="s">
        <v>181</v>
      </c>
      <c r="L183" s="9" t="s">
        <v>102</v>
      </c>
      <c r="M183" s="3" t="s">
        <v>86</v>
      </c>
      <c r="N183" s="3" t="s">
        <v>104</v>
      </c>
      <c r="O183" s="6">
        <v>1</v>
      </c>
      <c r="P183" s="10">
        <v>45418</v>
      </c>
      <c r="Q183" s="4">
        <f t="shared" si="17"/>
        <v>45418</v>
      </c>
      <c r="R183" s="3" t="s">
        <v>104</v>
      </c>
      <c r="S183" s="11" t="s">
        <v>855</v>
      </c>
      <c r="T183" s="12">
        <f>100+92.6</f>
        <v>192.6</v>
      </c>
      <c r="U183" s="13">
        <f t="shared" si="18"/>
        <v>192.6</v>
      </c>
      <c r="V183" s="11" t="s">
        <v>856</v>
      </c>
      <c r="W183" s="11" t="s">
        <v>107</v>
      </c>
      <c r="X183" s="11" t="s">
        <v>108</v>
      </c>
      <c r="Y183" s="3" t="s">
        <v>89</v>
      </c>
      <c r="Z183" s="11" t="s">
        <v>108</v>
      </c>
      <c r="AA183" s="3" t="s">
        <v>109</v>
      </c>
      <c r="AB183" s="4">
        <v>45478</v>
      </c>
      <c r="AC183" s="3" t="s">
        <v>104</v>
      </c>
    </row>
    <row r="184" spans="1:29" ht="31.5" x14ac:dyDescent="0.25">
      <c r="A184" s="3">
        <v>2024</v>
      </c>
      <c r="B184" s="4">
        <v>45383</v>
      </c>
      <c r="C184" s="4">
        <v>45473</v>
      </c>
      <c r="D184" s="3" t="s">
        <v>75</v>
      </c>
      <c r="E184" s="5" t="s">
        <v>857</v>
      </c>
      <c r="F184" s="6" t="s">
        <v>98</v>
      </c>
      <c r="G184" s="7" t="s">
        <v>99</v>
      </c>
      <c r="H184" s="7" t="s">
        <v>100</v>
      </c>
      <c r="I184" s="8" t="s">
        <v>84</v>
      </c>
      <c r="J184" s="9" t="s">
        <v>842</v>
      </c>
      <c r="K184" s="9" t="s">
        <v>181</v>
      </c>
      <c r="L184" s="9" t="s">
        <v>102</v>
      </c>
      <c r="M184" s="3" t="s">
        <v>86</v>
      </c>
      <c r="N184" s="3" t="s">
        <v>104</v>
      </c>
      <c r="O184" s="6">
        <v>1</v>
      </c>
      <c r="P184" s="10">
        <v>45418</v>
      </c>
      <c r="Q184" s="4">
        <f t="shared" si="17"/>
        <v>45418</v>
      </c>
      <c r="R184" s="3" t="s">
        <v>104</v>
      </c>
      <c r="S184" s="11" t="s">
        <v>858</v>
      </c>
      <c r="T184" s="12">
        <v>100</v>
      </c>
      <c r="U184" s="13">
        <f t="shared" si="18"/>
        <v>100</v>
      </c>
      <c r="V184" s="11" t="s">
        <v>859</v>
      </c>
      <c r="W184" s="11" t="s">
        <v>107</v>
      </c>
      <c r="X184" s="11" t="s">
        <v>108</v>
      </c>
      <c r="Y184" s="3" t="s">
        <v>89</v>
      </c>
      <c r="Z184" s="11" t="s">
        <v>108</v>
      </c>
      <c r="AA184" s="3" t="s">
        <v>109</v>
      </c>
      <c r="AB184" s="4">
        <v>45478</v>
      </c>
      <c r="AC184" s="3" t="s">
        <v>104</v>
      </c>
    </row>
    <row r="185" spans="1:29" ht="31.5" x14ac:dyDescent="0.25">
      <c r="A185" s="3">
        <v>2024</v>
      </c>
      <c r="B185" s="4">
        <v>45383</v>
      </c>
      <c r="C185" s="4">
        <v>45473</v>
      </c>
      <c r="D185" s="3" t="s">
        <v>75</v>
      </c>
      <c r="E185" s="5" t="s">
        <v>860</v>
      </c>
      <c r="F185" s="6" t="s">
        <v>98</v>
      </c>
      <c r="G185" s="7" t="s">
        <v>99</v>
      </c>
      <c r="H185" s="7" t="s">
        <v>100</v>
      </c>
      <c r="I185" s="8" t="s">
        <v>84</v>
      </c>
      <c r="J185" s="9" t="s">
        <v>842</v>
      </c>
      <c r="K185" s="9" t="s">
        <v>181</v>
      </c>
      <c r="L185" s="9" t="s">
        <v>102</v>
      </c>
      <c r="M185" s="3" t="s">
        <v>86</v>
      </c>
      <c r="N185" s="3" t="s">
        <v>104</v>
      </c>
      <c r="O185" s="6">
        <v>1</v>
      </c>
      <c r="P185" s="10">
        <v>45418</v>
      </c>
      <c r="Q185" s="4">
        <f t="shared" si="17"/>
        <v>45418</v>
      </c>
      <c r="R185" s="3" t="s">
        <v>104</v>
      </c>
      <c r="S185" s="11" t="s">
        <v>861</v>
      </c>
      <c r="T185" s="12">
        <f>100+146.6</f>
        <v>246.6</v>
      </c>
      <c r="U185" s="13">
        <f t="shared" si="18"/>
        <v>246.6</v>
      </c>
      <c r="V185" s="11" t="s">
        <v>862</v>
      </c>
      <c r="W185" s="11" t="s">
        <v>107</v>
      </c>
      <c r="X185" s="11" t="s">
        <v>108</v>
      </c>
      <c r="Y185" s="3" t="s">
        <v>89</v>
      </c>
      <c r="Z185" s="11" t="s">
        <v>108</v>
      </c>
      <c r="AA185" s="3" t="s">
        <v>109</v>
      </c>
      <c r="AB185" s="4">
        <v>45478</v>
      </c>
      <c r="AC185" s="3" t="s">
        <v>104</v>
      </c>
    </row>
    <row r="186" spans="1:29" ht="31.5" x14ac:dyDescent="0.25">
      <c r="A186" s="3">
        <v>2024</v>
      </c>
      <c r="B186" s="4">
        <v>45383</v>
      </c>
      <c r="C186" s="4">
        <v>45473</v>
      </c>
      <c r="D186" s="3" t="s">
        <v>75</v>
      </c>
      <c r="E186" s="5" t="s">
        <v>863</v>
      </c>
      <c r="F186" s="6" t="s">
        <v>98</v>
      </c>
      <c r="G186" s="7" t="s">
        <v>99</v>
      </c>
      <c r="H186" s="7" t="s">
        <v>100</v>
      </c>
      <c r="I186" s="8" t="s">
        <v>84</v>
      </c>
      <c r="J186" s="9" t="s">
        <v>842</v>
      </c>
      <c r="K186" s="9" t="s">
        <v>181</v>
      </c>
      <c r="L186" s="9" t="s">
        <v>102</v>
      </c>
      <c r="M186" s="3" t="s">
        <v>86</v>
      </c>
      <c r="N186" s="3" t="s">
        <v>104</v>
      </c>
      <c r="O186" s="6">
        <v>1</v>
      </c>
      <c r="P186" s="10">
        <v>45411</v>
      </c>
      <c r="Q186" s="4">
        <f t="shared" si="17"/>
        <v>45411</v>
      </c>
      <c r="R186" s="3" t="s">
        <v>104</v>
      </c>
      <c r="S186" s="11" t="s">
        <v>864</v>
      </c>
      <c r="T186" s="12">
        <f>100+176.9</f>
        <v>276.89999999999998</v>
      </c>
      <c r="U186" s="13">
        <f t="shared" si="18"/>
        <v>276.89999999999998</v>
      </c>
      <c r="V186" s="11" t="s">
        <v>865</v>
      </c>
      <c r="W186" s="11" t="s">
        <v>107</v>
      </c>
      <c r="X186" s="11" t="s">
        <v>108</v>
      </c>
      <c r="Y186" s="3" t="s">
        <v>89</v>
      </c>
      <c r="Z186" s="11" t="s">
        <v>108</v>
      </c>
      <c r="AA186" s="3" t="s">
        <v>109</v>
      </c>
      <c r="AB186" s="4">
        <v>45478</v>
      </c>
      <c r="AC186" s="3" t="s">
        <v>104</v>
      </c>
    </row>
    <row r="187" spans="1:29" ht="31.5" x14ac:dyDescent="0.25">
      <c r="A187" s="3">
        <v>2024</v>
      </c>
      <c r="B187" s="4">
        <v>45383</v>
      </c>
      <c r="C187" s="4">
        <v>45473</v>
      </c>
      <c r="D187" s="3" t="s">
        <v>75</v>
      </c>
      <c r="E187" s="5" t="s">
        <v>866</v>
      </c>
      <c r="F187" s="6" t="s">
        <v>98</v>
      </c>
      <c r="G187" s="7" t="s">
        <v>99</v>
      </c>
      <c r="H187" s="7" t="s">
        <v>100</v>
      </c>
      <c r="I187" s="8" t="s">
        <v>84</v>
      </c>
      <c r="J187" s="9" t="s">
        <v>867</v>
      </c>
      <c r="K187" s="9" t="s">
        <v>169</v>
      </c>
      <c r="L187" s="9" t="s">
        <v>152</v>
      </c>
      <c r="M187" s="3" t="s">
        <v>86</v>
      </c>
      <c r="N187" s="3" t="s">
        <v>104</v>
      </c>
      <c r="O187" s="6">
        <v>1</v>
      </c>
      <c r="P187" s="10">
        <v>45419</v>
      </c>
      <c r="Q187" s="4">
        <f t="shared" si="17"/>
        <v>45419</v>
      </c>
      <c r="R187" s="3" t="s">
        <v>104</v>
      </c>
      <c r="S187" s="11" t="s">
        <v>868</v>
      </c>
      <c r="T187" s="12">
        <v>100</v>
      </c>
      <c r="U187" s="13">
        <f t="shared" si="18"/>
        <v>100</v>
      </c>
      <c r="V187" s="11" t="s">
        <v>869</v>
      </c>
      <c r="W187" s="11" t="s">
        <v>107</v>
      </c>
      <c r="X187" s="11" t="s">
        <v>108</v>
      </c>
      <c r="Y187" s="3" t="s">
        <v>89</v>
      </c>
      <c r="Z187" s="11" t="s">
        <v>108</v>
      </c>
      <c r="AA187" s="3" t="s">
        <v>109</v>
      </c>
      <c r="AB187" s="4">
        <v>45478</v>
      </c>
      <c r="AC187" s="3" t="s">
        <v>104</v>
      </c>
    </row>
    <row r="188" spans="1:29" ht="31.5" x14ac:dyDescent="0.25">
      <c r="A188" s="3">
        <v>2024</v>
      </c>
      <c r="B188" s="4">
        <v>45383</v>
      </c>
      <c r="C188" s="4">
        <v>45473</v>
      </c>
      <c r="D188" s="3" t="s">
        <v>75</v>
      </c>
      <c r="E188" s="5" t="s">
        <v>870</v>
      </c>
      <c r="F188" s="6" t="s">
        <v>98</v>
      </c>
      <c r="G188" s="7" t="s">
        <v>99</v>
      </c>
      <c r="H188" s="7" t="s">
        <v>100</v>
      </c>
      <c r="I188" s="8" t="s">
        <v>84</v>
      </c>
      <c r="J188" s="9" t="s">
        <v>871</v>
      </c>
      <c r="K188" s="9" t="s">
        <v>146</v>
      </c>
      <c r="L188" s="9" t="s">
        <v>290</v>
      </c>
      <c r="M188" s="3" t="s">
        <v>86</v>
      </c>
      <c r="N188" s="3" t="s">
        <v>104</v>
      </c>
      <c r="O188" s="6">
        <v>1</v>
      </c>
      <c r="P188" s="10">
        <v>45419</v>
      </c>
      <c r="Q188" s="4">
        <f t="shared" si="13"/>
        <v>45419</v>
      </c>
      <c r="R188" s="3" t="s">
        <v>104</v>
      </c>
      <c r="S188" s="11" t="s">
        <v>872</v>
      </c>
      <c r="T188" s="12">
        <f>100+300</f>
        <v>400</v>
      </c>
      <c r="U188" s="13">
        <f t="shared" si="16"/>
        <v>400</v>
      </c>
      <c r="V188" s="11" t="s">
        <v>873</v>
      </c>
      <c r="W188" s="11" t="s">
        <v>107</v>
      </c>
      <c r="X188" s="11" t="s">
        <v>108</v>
      </c>
      <c r="Y188" s="3" t="s">
        <v>89</v>
      </c>
      <c r="Z188" s="11" t="s">
        <v>108</v>
      </c>
      <c r="AA188" s="3" t="s">
        <v>109</v>
      </c>
      <c r="AB188" s="4">
        <v>45478</v>
      </c>
      <c r="AC188" s="3" t="s">
        <v>104</v>
      </c>
    </row>
    <row r="189" spans="1:29" ht="31.5" x14ac:dyDescent="0.25">
      <c r="A189" s="3">
        <v>2024</v>
      </c>
      <c r="B189" s="4">
        <v>45383</v>
      </c>
      <c r="C189" s="4">
        <v>45473</v>
      </c>
      <c r="D189" s="3" t="s">
        <v>75</v>
      </c>
      <c r="E189" s="5" t="s">
        <v>874</v>
      </c>
      <c r="F189" s="6" t="s">
        <v>98</v>
      </c>
      <c r="G189" s="7" t="s">
        <v>99</v>
      </c>
      <c r="H189" s="7" t="s">
        <v>100</v>
      </c>
      <c r="I189" s="8" t="s">
        <v>84</v>
      </c>
      <c r="J189" s="9" t="s">
        <v>121</v>
      </c>
      <c r="K189" s="9" t="s">
        <v>311</v>
      </c>
      <c r="L189" s="9" t="s">
        <v>515</v>
      </c>
      <c r="M189" s="3" t="s">
        <v>86</v>
      </c>
      <c r="N189" s="3" t="s">
        <v>104</v>
      </c>
      <c r="O189" s="6">
        <v>1</v>
      </c>
      <c r="P189" s="10">
        <v>45419</v>
      </c>
      <c r="Q189" s="4">
        <f t="shared" si="13"/>
        <v>45419</v>
      </c>
      <c r="R189" s="3" t="s">
        <v>104</v>
      </c>
      <c r="S189" s="11" t="s">
        <v>875</v>
      </c>
      <c r="T189" s="12">
        <v>100</v>
      </c>
      <c r="U189" s="13">
        <f t="shared" si="16"/>
        <v>100</v>
      </c>
      <c r="V189" s="11" t="s">
        <v>876</v>
      </c>
      <c r="W189" s="11" t="s">
        <v>107</v>
      </c>
      <c r="X189" s="11" t="s">
        <v>108</v>
      </c>
      <c r="Y189" s="3" t="s">
        <v>89</v>
      </c>
      <c r="Z189" s="11" t="s">
        <v>108</v>
      </c>
      <c r="AA189" s="3" t="s">
        <v>109</v>
      </c>
      <c r="AB189" s="4">
        <v>45478</v>
      </c>
      <c r="AC189" s="3" t="s">
        <v>104</v>
      </c>
    </row>
    <row r="190" spans="1:29" ht="31.5" x14ac:dyDescent="0.25">
      <c r="A190" s="3">
        <v>2024</v>
      </c>
      <c r="B190" s="4">
        <v>45383</v>
      </c>
      <c r="C190" s="4">
        <v>45473</v>
      </c>
      <c r="D190" s="3" t="s">
        <v>75</v>
      </c>
      <c r="E190" s="5" t="s">
        <v>877</v>
      </c>
      <c r="F190" s="6" t="s">
        <v>98</v>
      </c>
      <c r="G190" s="7" t="s">
        <v>99</v>
      </c>
      <c r="H190" s="7" t="s">
        <v>100</v>
      </c>
      <c r="I190" s="8" t="s">
        <v>84</v>
      </c>
      <c r="J190" s="9" t="s">
        <v>121</v>
      </c>
      <c r="K190" s="9" t="s">
        <v>311</v>
      </c>
      <c r="L190" s="9" t="s">
        <v>515</v>
      </c>
      <c r="M190" s="3" t="s">
        <v>86</v>
      </c>
      <c r="N190" s="3" t="s">
        <v>104</v>
      </c>
      <c r="O190" s="6">
        <v>1</v>
      </c>
      <c r="P190" s="10">
        <v>45419</v>
      </c>
      <c r="Q190" s="4">
        <f t="shared" si="13"/>
        <v>45419</v>
      </c>
      <c r="R190" s="3" t="s">
        <v>104</v>
      </c>
      <c r="S190" s="11" t="s">
        <v>878</v>
      </c>
      <c r="T190" s="12">
        <v>100</v>
      </c>
      <c r="U190" s="13">
        <f t="shared" si="16"/>
        <v>100</v>
      </c>
      <c r="V190" s="11" t="s">
        <v>879</v>
      </c>
      <c r="W190" s="11" t="s">
        <v>107</v>
      </c>
      <c r="X190" s="11" t="s">
        <v>108</v>
      </c>
      <c r="Y190" s="3" t="s">
        <v>89</v>
      </c>
      <c r="Z190" s="11" t="s">
        <v>108</v>
      </c>
      <c r="AA190" s="3" t="s">
        <v>109</v>
      </c>
      <c r="AB190" s="4">
        <v>45478</v>
      </c>
      <c r="AC190" s="3" t="s">
        <v>104</v>
      </c>
    </row>
    <row r="191" spans="1:29" ht="31.5" x14ac:dyDescent="0.25">
      <c r="A191" s="3">
        <v>2024</v>
      </c>
      <c r="B191" s="4">
        <v>45383</v>
      </c>
      <c r="C191" s="4">
        <v>45473</v>
      </c>
      <c r="D191" s="3" t="s">
        <v>75</v>
      </c>
      <c r="E191" s="5" t="s">
        <v>880</v>
      </c>
      <c r="F191" s="6" t="s">
        <v>98</v>
      </c>
      <c r="G191" s="7" t="s">
        <v>99</v>
      </c>
      <c r="H191" s="7" t="s">
        <v>100</v>
      </c>
      <c r="I191" s="8" t="s">
        <v>84</v>
      </c>
      <c r="J191" s="9" t="s">
        <v>121</v>
      </c>
      <c r="K191" s="9" t="s">
        <v>311</v>
      </c>
      <c r="L191" s="9" t="s">
        <v>515</v>
      </c>
      <c r="M191" s="3" t="s">
        <v>86</v>
      </c>
      <c r="N191" s="3" t="s">
        <v>104</v>
      </c>
      <c r="O191" s="6">
        <v>1</v>
      </c>
      <c r="P191" s="10">
        <v>45419</v>
      </c>
      <c r="Q191" s="4">
        <f t="shared" si="13"/>
        <v>45419</v>
      </c>
      <c r="R191" s="3" t="s">
        <v>104</v>
      </c>
      <c r="S191" s="11" t="s">
        <v>881</v>
      </c>
      <c r="T191" s="12">
        <f>100+100</f>
        <v>200</v>
      </c>
      <c r="U191" s="13">
        <f t="shared" si="16"/>
        <v>200</v>
      </c>
      <c r="V191" s="11" t="s">
        <v>882</v>
      </c>
      <c r="W191" s="11" t="s">
        <v>107</v>
      </c>
      <c r="X191" s="11" t="s">
        <v>108</v>
      </c>
      <c r="Y191" s="3" t="s">
        <v>89</v>
      </c>
      <c r="Z191" s="11" t="s">
        <v>108</v>
      </c>
      <c r="AA191" s="3" t="s">
        <v>109</v>
      </c>
      <c r="AB191" s="4">
        <v>45478</v>
      </c>
      <c r="AC191" s="3" t="s">
        <v>104</v>
      </c>
    </row>
    <row r="192" spans="1:29" ht="31.5" x14ac:dyDescent="0.25">
      <c r="A192" s="3">
        <v>2024</v>
      </c>
      <c r="B192" s="4">
        <v>45383</v>
      </c>
      <c r="C192" s="4">
        <v>45473</v>
      </c>
      <c r="D192" s="3" t="s">
        <v>75</v>
      </c>
      <c r="E192" s="5" t="s">
        <v>883</v>
      </c>
      <c r="F192" s="6" t="s">
        <v>98</v>
      </c>
      <c r="G192" s="7" t="s">
        <v>99</v>
      </c>
      <c r="H192" s="7" t="s">
        <v>100</v>
      </c>
      <c r="I192" s="8" t="s">
        <v>84</v>
      </c>
      <c r="J192" s="9" t="s">
        <v>884</v>
      </c>
      <c r="K192" s="9" t="s">
        <v>103</v>
      </c>
      <c r="L192" s="9" t="s">
        <v>207</v>
      </c>
      <c r="M192" s="3" t="s">
        <v>87</v>
      </c>
      <c r="N192" s="3" t="s">
        <v>104</v>
      </c>
      <c r="O192" s="6">
        <v>1</v>
      </c>
      <c r="P192" s="10">
        <v>45420</v>
      </c>
      <c r="Q192" s="4">
        <f t="shared" si="13"/>
        <v>45420</v>
      </c>
      <c r="R192" s="3" t="s">
        <v>104</v>
      </c>
      <c r="S192" s="11" t="s">
        <v>885</v>
      </c>
      <c r="T192" s="12">
        <v>100</v>
      </c>
      <c r="U192" s="13">
        <f>T192</f>
        <v>100</v>
      </c>
      <c r="V192" s="11" t="s">
        <v>886</v>
      </c>
      <c r="W192" s="11" t="s">
        <v>107</v>
      </c>
      <c r="X192" s="11" t="s">
        <v>108</v>
      </c>
      <c r="Y192" s="3" t="s">
        <v>89</v>
      </c>
      <c r="Z192" s="11" t="s">
        <v>108</v>
      </c>
      <c r="AA192" s="3" t="s">
        <v>109</v>
      </c>
      <c r="AB192" s="4">
        <v>45478</v>
      </c>
      <c r="AC192" s="3" t="s">
        <v>104</v>
      </c>
    </row>
    <row r="193" spans="1:29" ht="31.5" x14ac:dyDescent="0.25">
      <c r="A193" s="3">
        <v>2024</v>
      </c>
      <c r="B193" s="4">
        <v>45383</v>
      </c>
      <c r="C193" s="4">
        <v>45473</v>
      </c>
      <c r="D193" s="3" t="s">
        <v>75</v>
      </c>
      <c r="E193" s="5" t="s">
        <v>887</v>
      </c>
      <c r="F193" s="6" t="s">
        <v>98</v>
      </c>
      <c r="G193" s="7" t="s">
        <v>99</v>
      </c>
      <c r="H193" s="7" t="s">
        <v>100</v>
      </c>
      <c r="I193" s="8" t="s">
        <v>84</v>
      </c>
      <c r="J193" s="9" t="s">
        <v>437</v>
      </c>
      <c r="K193" s="9" t="s">
        <v>714</v>
      </c>
      <c r="L193" s="9" t="s">
        <v>888</v>
      </c>
      <c r="M193" s="3" t="s">
        <v>86</v>
      </c>
      <c r="N193" s="3" t="s">
        <v>104</v>
      </c>
      <c r="O193" s="6">
        <v>1</v>
      </c>
      <c r="P193" s="10">
        <v>45421</v>
      </c>
      <c r="Q193" s="4">
        <f t="shared" si="13"/>
        <v>45421</v>
      </c>
      <c r="R193" s="3" t="s">
        <v>104</v>
      </c>
      <c r="S193" s="11" t="s">
        <v>889</v>
      </c>
      <c r="T193" s="12">
        <f>100+239.5</f>
        <v>339.5</v>
      </c>
      <c r="U193" s="13">
        <f t="shared" si="16"/>
        <v>339.5</v>
      </c>
      <c r="V193" s="11" t="s">
        <v>890</v>
      </c>
      <c r="W193" s="11" t="s">
        <v>107</v>
      </c>
      <c r="X193" s="11" t="s">
        <v>108</v>
      </c>
      <c r="Y193" s="3" t="s">
        <v>89</v>
      </c>
      <c r="Z193" s="11" t="s">
        <v>108</v>
      </c>
      <c r="AA193" s="3" t="s">
        <v>109</v>
      </c>
      <c r="AB193" s="4">
        <v>45478</v>
      </c>
      <c r="AC193" s="3" t="s">
        <v>104</v>
      </c>
    </row>
    <row r="194" spans="1:29" ht="31.5" x14ac:dyDescent="0.25">
      <c r="A194" s="3">
        <v>2024</v>
      </c>
      <c r="B194" s="4">
        <v>45383</v>
      </c>
      <c r="C194" s="4">
        <v>45473</v>
      </c>
      <c r="D194" s="3" t="s">
        <v>75</v>
      </c>
      <c r="E194" s="5" t="s">
        <v>891</v>
      </c>
      <c r="F194" s="6" t="s">
        <v>98</v>
      </c>
      <c r="G194" s="7" t="s">
        <v>99</v>
      </c>
      <c r="H194" s="7" t="s">
        <v>100</v>
      </c>
      <c r="I194" s="8" t="s">
        <v>84</v>
      </c>
      <c r="J194" s="9" t="s">
        <v>892</v>
      </c>
      <c r="K194" s="9" t="s">
        <v>893</v>
      </c>
      <c r="L194" s="9" t="s">
        <v>182</v>
      </c>
      <c r="M194" s="3" t="s">
        <v>86</v>
      </c>
      <c r="N194" s="3" t="s">
        <v>104</v>
      </c>
      <c r="O194" s="6">
        <v>1</v>
      </c>
      <c r="P194" s="10">
        <v>45421</v>
      </c>
      <c r="Q194" s="4">
        <f t="shared" si="13"/>
        <v>45421</v>
      </c>
      <c r="R194" s="3" t="s">
        <v>104</v>
      </c>
      <c r="S194" s="11" t="s">
        <v>894</v>
      </c>
      <c r="T194" s="12">
        <f>100+500</f>
        <v>600</v>
      </c>
      <c r="U194" s="13">
        <f t="shared" si="16"/>
        <v>600</v>
      </c>
      <c r="V194" s="15" t="s">
        <v>895</v>
      </c>
      <c r="W194" s="11" t="s">
        <v>107</v>
      </c>
      <c r="X194" s="11" t="s">
        <v>108</v>
      </c>
      <c r="Y194" s="3" t="s">
        <v>89</v>
      </c>
      <c r="Z194" s="11" t="s">
        <v>108</v>
      </c>
      <c r="AA194" s="3" t="s">
        <v>109</v>
      </c>
      <c r="AB194" s="4">
        <v>45478</v>
      </c>
      <c r="AC194" s="3" t="s">
        <v>104</v>
      </c>
    </row>
    <row r="195" spans="1:29" ht="31.5" x14ac:dyDescent="0.25">
      <c r="A195" s="3">
        <v>2024</v>
      </c>
      <c r="B195" s="4">
        <v>45383</v>
      </c>
      <c r="C195" s="4">
        <v>45473</v>
      </c>
      <c r="D195" s="3" t="s">
        <v>75</v>
      </c>
      <c r="E195" s="5" t="s">
        <v>896</v>
      </c>
      <c r="F195" s="6" t="s">
        <v>98</v>
      </c>
      <c r="G195" s="7" t="s">
        <v>99</v>
      </c>
      <c r="H195" s="7" t="s">
        <v>100</v>
      </c>
      <c r="I195" s="8" t="s">
        <v>84</v>
      </c>
      <c r="J195" s="9" t="s">
        <v>371</v>
      </c>
      <c r="K195" s="9" t="s">
        <v>897</v>
      </c>
      <c r="L195" s="9" t="s">
        <v>360</v>
      </c>
      <c r="M195" s="3" t="s">
        <v>87</v>
      </c>
      <c r="N195" s="3" t="s">
        <v>104</v>
      </c>
      <c r="O195" s="6">
        <v>1</v>
      </c>
      <c r="P195" s="10">
        <v>45427</v>
      </c>
      <c r="Q195" s="4">
        <f t="shared" si="13"/>
        <v>45427</v>
      </c>
      <c r="R195" s="3" t="s">
        <v>104</v>
      </c>
      <c r="S195" s="11" t="s">
        <v>898</v>
      </c>
      <c r="T195" s="12">
        <f>100+10</f>
        <v>110</v>
      </c>
      <c r="U195" s="13">
        <f t="shared" si="16"/>
        <v>110</v>
      </c>
      <c r="V195" s="11" t="s">
        <v>899</v>
      </c>
      <c r="W195" s="11" t="s">
        <v>107</v>
      </c>
      <c r="X195" s="11" t="s">
        <v>108</v>
      </c>
      <c r="Y195" s="3" t="s">
        <v>89</v>
      </c>
      <c r="Z195" s="11" t="s">
        <v>108</v>
      </c>
      <c r="AA195" s="3" t="s">
        <v>109</v>
      </c>
      <c r="AB195" s="4">
        <v>45478</v>
      </c>
      <c r="AC195" s="3" t="s">
        <v>104</v>
      </c>
    </row>
    <row r="196" spans="1:29" ht="31.5" x14ac:dyDescent="0.25">
      <c r="A196" s="3">
        <v>2024</v>
      </c>
      <c r="B196" s="4">
        <v>45383</v>
      </c>
      <c r="C196" s="4">
        <v>45473</v>
      </c>
      <c r="D196" s="3" t="s">
        <v>75</v>
      </c>
      <c r="E196" s="5" t="s">
        <v>900</v>
      </c>
      <c r="F196" s="6" t="s">
        <v>98</v>
      </c>
      <c r="G196" s="7" t="s">
        <v>99</v>
      </c>
      <c r="H196" s="7" t="s">
        <v>100</v>
      </c>
      <c r="I196" s="8" t="s">
        <v>84</v>
      </c>
      <c r="J196" s="9" t="s">
        <v>626</v>
      </c>
      <c r="K196" s="9" t="s">
        <v>461</v>
      </c>
      <c r="L196" s="9" t="s">
        <v>627</v>
      </c>
      <c r="M196" s="3" t="s">
        <v>86</v>
      </c>
      <c r="N196" s="3" t="s">
        <v>104</v>
      </c>
      <c r="O196" s="6">
        <v>1</v>
      </c>
      <c r="P196" s="10">
        <v>45427</v>
      </c>
      <c r="Q196" s="4">
        <f t="shared" si="13"/>
        <v>45427</v>
      </c>
      <c r="R196" s="3" t="s">
        <v>104</v>
      </c>
      <c r="S196" s="11" t="s">
        <v>901</v>
      </c>
      <c r="T196" s="12">
        <v>100</v>
      </c>
      <c r="U196" s="13">
        <f t="shared" si="16"/>
        <v>100</v>
      </c>
      <c r="V196" s="11" t="s">
        <v>902</v>
      </c>
      <c r="W196" s="11" t="s">
        <v>107</v>
      </c>
      <c r="X196" s="11" t="s">
        <v>108</v>
      </c>
      <c r="Y196" s="3" t="s">
        <v>89</v>
      </c>
      <c r="Z196" s="11" t="s">
        <v>108</v>
      </c>
      <c r="AA196" s="3" t="s">
        <v>109</v>
      </c>
      <c r="AB196" s="4">
        <v>45478</v>
      </c>
      <c r="AC196" s="3" t="s">
        <v>104</v>
      </c>
    </row>
    <row r="197" spans="1:29" ht="31.5" x14ac:dyDescent="0.25">
      <c r="A197" s="3">
        <v>2024</v>
      </c>
      <c r="B197" s="4">
        <v>45383</v>
      </c>
      <c r="C197" s="4">
        <v>45473</v>
      </c>
      <c r="D197" s="3" t="s">
        <v>75</v>
      </c>
      <c r="E197" s="5" t="s">
        <v>903</v>
      </c>
      <c r="F197" s="6" t="s">
        <v>98</v>
      </c>
      <c r="G197" s="7" t="s">
        <v>99</v>
      </c>
      <c r="H197" s="7" t="s">
        <v>100</v>
      </c>
      <c r="I197" s="8" t="s">
        <v>84</v>
      </c>
      <c r="J197" s="9" t="s">
        <v>206</v>
      </c>
      <c r="K197" s="9" t="s">
        <v>207</v>
      </c>
      <c r="L197" s="9" t="s">
        <v>208</v>
      </c>
      <c r="M197" s="3" t="s">
        <v>87</v>
      </c>
      <c r="N197" s="3" t="s">
        <v>104</v>
      </c>
      <c r="O197" s="6">
        <v>1</v>
      </c>
      <c r="P197" s="10">
        <v>45427</v>
      </c>
      <c r="Q197" s="4">
        <f t="shared" si="13"/>
        <v>45427</v>
      </c>
      <c r="R197" s="3" t="s">
        <v>104</v>
      </c>
      <c r="S197" s="11" t="s">
        <v>904</v>
      </c>
      <c r="T197" s="12">
        <f>100+236</f>
        <v>336</v>
      </c>
      <c r="U197" s="13">
        <f t="shared" si="16"/>
        <v>336</v>
      </c>
      <c r="V197" s="11" t="s">
        <v>905</v>
      </c>
      <c r="W197" s="11" t="s">
        <v>107</v>
      </c>
      <c r="X197" s="11" t="s">
        <v>108</v>
      </c>
      <c r="Y197" s="3" t="s">
        <v>89</v>
      </c>
      <c r="Z197" s="11" t="s">
        <v>108</v>
      </c>
      <c r="AA197" s="3" t="s">
        <v>109</v>
      </c>
      <c r="AB197" s="4">
        <v>45478</v>
      </c>
      <c r="AC197" s="3" t="s">
        <v>104</v>
      </c>
    </row>
    <row r="198" spans="1:29" ht="31.5" x14ac:dyDescent="0.25">
      <c r="A198" s="3">
        <v>2024</v>
      </c>
      <c r="B198" s="4">
        <v>45383</v>
      </c>
      <c r="C198" s="4">
        <v>45473</v>
      </c>
      <c r="D198" s="3" t="s">
        <v>75</v>
      </c>
      <c r="E198" s="5" t="s">
        <v>906</v>
      </c>
      <c r="F198" s="6" t="s">
        <v>98</v>
      </c>
      <c r="G198" s="7" t="s">
        <v>99</v>
      </c>
      <c r="H198" s="7" t="s">
        <v>100</v>
      </c>
      <c r="I198" s="8" t="s">
        <v>84</v>
      </c>
      <c r="J198" s="9" t="s">
        <v>452</v>
      </c>
      <c r="K198" s="9" t="s">
        <v>907</v>
      </c>
      <c r="L198" s="9" t="s">
        <v>453</v>
      </c>
      <c r="M198" s="3" t="s">
        <v>87</v>
      </c>
      <c r="N198" s="3" t="s">
        <v>104</v>
      </c>
      <c r="O198" s="6">
        <v>1</v>
      </c>
      <c r="P198" s="10">
        <v>45432</v>
      </c>
      <c r="Q198" s="4">
        <f t="shared" ref="Q198:Q261" si="19">P198</f>
        <v>45432</v>
      </c>
      <c r="R198" s="3" t="s">
        <v>104</v>
      </c>
      <c r="S198" s="11" t="s">
        <v>908</v>
      </c>
      <c r="T198" s="12">
        <v>100</v>
      </c>
      <c r="U198" s="13">
        <f t="shared" si="16"/>
        <v>100</v>
      </c>
      <c r="V198" s="11" t="s">
        <v>909</v>
      </c>
      <c r="W198" s="11" t="s">
        <v>107</v>
      </c>
      <c r="X198" s="11" t="s">
        <v>108</v>
      </c>
      <c r="Y198" s="3" t="s">
        <v>89</v>
      </c>
      <c r="Z198" s="11" t="s">
        <v>108</v>
      </c>
      <c r="AA198" s="3" t="s">
        <v>109</v>
      </c>
      <c r="AB198" s="4">
        <v>45478</v>
      </c>
      <c r="AC198" s="3" t="s">
        <v>104</v>
      </c>
    </row>
    <row r="199" spans="1:29" ht="31.5" x14ac:dyDescent="0.25">
      <c r="A199" s="3">
        <v>2024</v>
      </c>
      <c r="B199" s="4">
        <v>45383</v>
      </c>
      <c r="C199" s="4">
        <v>45473</v>
      </c>
      <c r="D199" s="3" t="s">
        <v>75</v>
      </c>
      <c r="E199" s="5" t="s">
        <v>910</v>
      </c>
      <c r="F199" s="6" t="s">
        <v>98</v>
      </c>
      <c r="G199" s="7" t="s">
        <v>99</v>
      </c>
      <c r="H199" s="7" t="s">
        <v>100</v>
      </c>
      <c r="I199" s="8" t="s">
        <v>84</v>
      </c>
      <c r="J199" s="9" t="s">
        <v>911</v>
      </c>
      <c r="K199" s="9" t="s">
        <v>461</v>
      </c>
      <c r="L199" s="9" t="s">
        <v>269</v>
      </c>
      <c r="M199" s="3" t="s">
        <v>86</v>
      </c>
      <c r="N199" s="3" t="s">
        <v>104</v>
      </c>
      <c r="O199" s="6">
        <v>1</v>
      </c>
      <c r="P199" s="10">
        <v>45432</v>
      </c>
      <c r="Q199" s="4">
        <f t="shared" si="19"/>
        <v>45432</v>
      </c>
      <c r="R199" s="3" t="s">
        <v>104</v>
      </c>
      <c r="S199" s="11" t="s">
        <v>912</v>
      </c>
      <c r="T199" s="12">
        <v>100</v>
      </c>
      <c r="U199" s="13">
        <f t="shared" si="16"/>
        <v>100</v>
      </c>
      <c r="V199" s="11" t="s">
        <v>913</v>
      </c>
      <c r="W199" s="11" t="s">
        <v>107</v>
      </c>
      <c r="X199" s="11" t="s">
        <v>108</v>
      </c>
      <c r="Y199" s="3" t="s">
        <v>89</v>
      </c>
      <c r="Z199" s="11" t="s">
        <v>108</v>
      </c>
      <c r="AA199" s="3" t="s">
        <v>109</v>
      </c>
      <c r="AB199" s="4">
        <v>45478</v>
      </c>
      <c r="AC199" s="3" t="s">
        <v>104</v>
      </c>
    </row>
    <row r="200" spans="1:29" ht="31.5" x14ac:dyDescent="0.25">
      <c r="A200" s="3">
        <v>2024</v>
      </c>
      <c r="B200" s="4">
        <v>45383</v>
      </c>
      <c r="C200" s="4">
        <v>45473</v>
      </c>
      <c r="D200" s="3" t="s">
        <v>75</v>
      </c>
      <c r="E200" s="5" t="s">
        <v>914</v>
      </c>
      <c r="F200" s="6" t="s">
        <v>98</v>
      </c>
      <c r="G200" s="7" t="s">
        <v>99</v>
      </c>
      <c r="H200" s="7" t="s">
        <v>100</v>
      </c>
      <c r="I200" s="8" t="s">
        <v>84</v>
      </c>
      <c r="J200" s="9" t="s">
        <v>536</v>
      </c>
      <c r="K200" s="9" t="s">
        <v>402</v>
      </c>
      <c r="L200" s="9" t="s">
        <v>537</v>
      </c>
      <c r="M200" s="3" t="s">
        <v>87</v>
      </c>
      <c r="N200" s="3" t="s">
        <v>104</v>
      </c>
      <c r="O200" s="6">
        <v>1</v>
      </c>
      <c r="P200" s="10">
        <v>45436</v>
      </c>
      <c r="Q200" s="4">
        <f>P200</f>
        <v>45436</v>
      </c>
      <c r="R200" s="3" t="s">
        <v>104</v>
      </c>
      <c r="S200" s="11" t="s">
        <v>915</v>
      </c>
      <c r="T200" s="12">
        <f>100+60</f>
        <v>160</v>
      </c>
      <c r="U200" s="13">
        <f>T200</f>
        <v>160</v>
      </c>
      <c r="V200" s="11" t="s">
        <v>916</v>
      </c>
      <c r="W200" s="11" t="s">
        <v>107</v>
      </c>
      <c r="X200" s="11" t="s">
        <v>108</v>
      </c>
      <c r="Y200" s="3" t="s">
        <v>89</v>
      </c>
      <c r="Z200" s="11" t="s">
        <v>108</v>
      </c>
      <c r="AA200" s="3" t="s">
        <v>109</v>
      </c>
      <c r="AB200" s="4">
        <v>45478</v>
      </c>
      <c r="AC200" s="3" t="s">
        <v>104</v>
      </c>
    </row>
    <row r="201" spans="1:29" ht="31.5" x14ac:dyDescent="0.25">
      <c r="A201" s="3">
        <v>2024</v>
      </c>
      <c r="B201" s="4">
        <v>45383</v>
      </c>
      <c r="C201" s="4">
        <v>45473</v>
      </c>
      <c r="D201" s="3" t="s">
        <v>75</v>
      </c>
      <c r="E201" s="5" t="s">
        <v>917</v>
      </c>
      <c r="F201" s="6" t="s">
        <v>98</v>
      </c>
      <c r="G201" s="7" t="s">
        <v>99</v>
      </c>
      <c r="H201" s="7" t="s">
        <v>100</v>
      </c>
      <c r="I201" s="8" t="s">
        <v>84</v>
      </c>
      <c r="J201" s="9" t="s">
        <v>536</v>
      </c>
      <c r="K201" s="9" t="s">
        <v>402</v>
      </c>
      <c r="L201" s="9" t="s">
        <v>537</v>
      </c>
      <c r="M201" s="3" t="s">
        <v>87</v>
      </c>
      <c r="N201" s="3" t="s">
        <v>104</v>
      </c>
      <c r="O201" s="6">
        <v>1</v>
      </c>
      <c r="P201" s="10">
        <v>45436</v>
      </c>
      <c r="Q201" s="4">
        <f>P201</f>
        <v>45436</v>
      </c>
      <c r="R201" s="3" t="s">
        <v>104</v>
      </c>
      <c r="S201" s="11" t="s">
        <v>918</v>
      </c>
      <c r="T201" s="12">
        <f>100+140</f>
        <v>240</v>
      </c>
      <c r="U201" s="13">
        <f>T201</f>
        <v>240</v>
      </c>
      <c r="V201" s="11" t="s">
        <v>919</v>
      </c>
      <c r="W201" s="11" t="s">
        <v>107</v>
      </c>
      <c r="X201" s="11" t="s">
        <v>108</v>
      </c>
      <c r="Y201" s="3" t="s">
        <v>89</v>
      </c>
      <c r="Z201" s="11" t="s">
        <v>108</v>
      </c>
      <c r="AA201" s="3" t="s">
        <v>109</v>
      </c>
      <c r="AB201" s="4">
        <v>45478</v>
      </c>
      <c r="AC201" s="3" t="s">
        <v>104</v>
      </c>
    </row>
    <row r="202" spans="1:29" ht="31.5" x14ac:dyDescent="0.25">
      <c r="A202" s="3">
        <v>2024</v>
      </c>
      <c r="B202" s="4">
        <v>45383</v>
      </c>
      <c r="C202" s="4">
        <v>45473</v>
      </c>
      <c r="D202" s="3" t="s">
        <v>75</v>
      </c>
      <c r="E202" s="5" t="s">
        <v>920</v>
      </c>
      <c r="F202" s="6" t="s">
        <v>98</v>
      </c>
      <c r="G202" s="7" t="s">
        <v>99</v>
      </c>
      <c r="H202" s="7" t="s">
        <v>100</v>
      </c>
      <c r="I202" s="8" t="s">
        <v>84</v>
      </c>
      <c r="J202" s="9" t="s">
        <v>536</v>
      </c>
      <c r="K202" s="9" t="s">
        <v>402</v>
      </c>
      <c r="L202" s="9" t="s">
        <v>537</v>
      </c>
      <c r="M202" s="3" t="s">
        <v>87</v>
      </c>
      <c r="N202" s="3" t="s">
        <v>104</v>
      </c>
      <c r="O202" s="6">
        <v>1</v>
      </c>
      <c r="P202" s="10">
        <v>45436</v>
      </c>
      <c r="Q202" s="4">
        <f>P202</f>
        <v>45436</v>
      </c>
      <c r="R202" s="3" t="s">
        <v>104</v>
      </c>
      <c r="S202" s="11" t="s">
        <v>921</v>
      </c>
      <c r="T202" s="12">
        <v>100</v>
      </c>
      <c r="U202" s="13">
        <f>T202</f>
        <v>100</v>
      </c>
      <c r="V202" s="11" t="s">
        <v>922</v>
      </c>
      <c r="W202" s="11" t="s">
        <v>107</v>
      </c>
      <c r="X202" s="11" t="s">
        <v>108</v>
      </c>
      <c r="Y202" s="3" t="s">
        <v>89</v>
      </c>
      <c r="Z202" s="11" t="s">
        <v>108</v>
      </c>
      <c r="AA202" s="3" t="s">
        <v>109</v>
      </c>
      <c r="AB202" s="4">
        <v>45478</v>
      </c>
      <c r="AC202" s="3" t="s">
        <v>104</v>
      </c>
    </row>
    <row r="203" spans="1:29" ht="31.5" x14ac:dyDescent="0.25">
      <c r="A203" s="3">
        <v>2024</v>
      </c>
      <c r="B203" s="4">
        <v>45383</v>
      </c>
      <c r="C203" s="4">
        <v>45473</v>
      </c>
      <c r="D203" s="3" t="s">
        <v>75</v>
      </c>
      <c r="E203" s="5" t="s">
        <v>923</v>
      </c>
      <c r="F203" s="6" t="s">
        <v>98</v>
      </c>
      <c r="G203" s="7" t="s">
        <v>99</v>
      </c>
      <c r="H203" s="7" t="s">
        <v>100</v>
      </c>
      <c r="I203" s="8" t="s">
        <v>84</v>
      </c>
      <c r="J203" s="9" t="s">
        <v>536</v>
      </c>
      <c r="K203" s="9" t="s">
        <v>402</v>
      </c>
      <c r="L203" s="9" t="s">
        <v>537</v>
      </c>
      <c r="M203" s="3" t="s">
        <v>87</v>
      </c>
      <c r="N203" s="3" t="s">
        <v>104</v>
      </c>
      <c r="O203" s="6">
        <v>1</v>
      </c>
      <c r="P203" s="10">
        <v>45436</v>
      </c>
      <c r="Q203" s="4">
        <f>P203</f>
        <v>45436</v>
      </c>
      <c r="R203" s="3" t="s">
        <v>104</v>
      </c>
      <c r="S203" s="11" t="s">
        <v>924</v>
      </c>
      <c r="T203" s="12">
        <f>100+60</f>
        <v>160</v>
      </c>
      <c r="U203" s="13">
        <f>T203</f>
        <v>160</v>
      </c>
      <c r="V203" s="11" t="s">
        <v>925</v>
      </c>
      <c r="W203" s="11" t="s">
        <v>107</v>
      </c>
      <c r="X203" s="11" t="s">
        <v>108</v>
      </c>
      <c r="Y203" s="3" t="s">
        <v>89</v>
      </c>
      <c r="Z203" s="11" t="s">
        <v>108</v>
      </c>
      <c r="AA203" s="3" t="s">
        <v>109</v>
      </c>
      <c r="AB203" s="4">
        <v>45478</v>
      </c>
      <c r="AC203" s="3" t="s">
        <v>104</v>
      </c>
    </row>
    <row r="204" spans="1:29" ht="31.5" x14ac:dyDescent="0.25">
      <c r="A204" s="3">
        <v>2024</v>
      </c>
      <c r="B204" s="4">
        <v>45383</v>
      </c>
      <c r="C204" s="4">
        <v>45473</v>
      </c>
      <c r="D204" s="3" t="s">
        <v>75</v>
      </c>
      <c r="E204" s="5" t="s">
        <v>926</v>
      </c>
      <c r="F204" s="6" t="s">
        <v>98</v>
      </c>
      <c r="G204" s="7" t="s">
        <v>99</v>
      </c>
      <c r="H204" s="7" t="s">
        <v>100</v>
      </c>
      <c r="I204" s="8" t="s">
        <v>84</v>
      </c>
      <c r="J204" s="9" t="s">
        <v>536</v>
      </c>
      <c r="K204" s="9" t="s">
        <v>402</v>
      </c>
      <c r="L204" s="9" t="s">
        <v>537</v>
      </c>
      <c r="M204" s="3" t="s">
        <v>87</v>
      </c>
      <c r="N204" s="3" t="s">
        <v>104</v>
      </c>
      <c r="O204" s="6">
        <v>1</v>
      </c>
      <c r="P204" s="10">
        <v>45436</v>
      </c>
      <c r="Q204" s="4">
        <f>P204</f>
        <v>45436</v>
      </c>
      <c r="R204" s="3" t="s">
        <v>104</v>
      </c>
      <c r="S204" s="11" t="s">
        <v>927</v>
      </c>
      <c r="T204" s="12">
        <v>100</v>
      </c>
      <c r="U204" s="13">
        <f>T204</f>
        <v>100</v>
      </c>
      <c r="V204" s="11" t="s">
        <v>928</v>
      </c>
      <c r="W204" s="11" t="s">
        <v>107</v>
      </c>
      <c r="X204" s="11" t="s">
        <v>108</v>
      </c>
      <c r="Y204" s="3" t="s">
        <v>89</v>
      </c>
      <c r="Z204" s="11" t="s">
        <v>108</v>
      </c>
      <c r="AA204" s="3" t="s">
        <v>109</v>
      </c>
      <c r="AB204" s="4">
        <v>45478</v>
      </c>
      <c r="AC204" s="3" t="s">
        <v>104</v>
      </c>
    </row>
    <row r="205" spans="1:29" ht="31.5" x14ac:dyDescent="0.25">
      <c r="A205" s="3">
        <v>2024</v>
      </c>
      <c r="B205" s="4">
        <v>45383</v>
      </c>
      <c r="C205" s="4">
        <v>45473</v>
      </c>
      <c r="D205" s="3" t="s">
        <v>75</v>
      </c>
      <c r="E205" s="5" t="s">
        <v>929</v>
      </c>
      <c r="F205" s="6" t="s">
        <v>98</v>
      </c>
      <c r="G205" s="7" t="s">
        <v>99</v>
      </c>
      <c r="H205" s="7" t="s">
        <v>100</v>
      </c>
      <c r="I205" s="8" t="s">
        <v>84</v>
      </c>
      <c r="J205" s="9" t="s">
        <v>536</v>
      </c>
      <c r="K205" s="9" t="s">
        <v>402</v>
      </c>
      <c r="L205" s="9" t="s">
        <v>537</v>
      </c>
      <c r="M205" s="3" t="s">
        <v>87</v>
      </c>
      <c r="N205" s="3" t="s">
        <v>104</v>
      </c>
      <c r="O205" s="6">
        <v>1</v>
      </c>
      <c r="P205" s="10">
        <v>45436</v>
      </c>
      <c r="Q205" s="4">
        <f t="shared" si="19"/>
        <v>45436</v>
      </c>
      <c r="R205" s="3" t="s">
        <v>104</v>
      </c>
      <c r="S205" s="11" t="s">
        <v>930</v>
      </c>
      <c r="T205" s="12">
        <v>100</v>
      </c>
      <c r="U205" s="13">
        <f t="shared" si="16"/>
        <v>100</v>
      </c>
      <c r="V205" s="11" t="s">
        <v>931</v>
      </c>
      <c r="W205" s="11" t="s">
        <v>107</v>
      </c>
      <c r="X205" s="11" t="s">
        <v>108</v>
      </c>
      <c r="Y205" s="3" t="s">
        <v>89</v>
      </c>
      <c r="Z205" s="11" t="s">
        <v>108</v>
      </c>
      <c r="AA205" s="3" t="s">
        <v>109</v>
      </c>
      <c r="AB205" s="4">
        <v>45478</v>
      </c>
      <c r="AC205" s="3" t="s">
        <v>104</v>
      </c>
    </row>
    <row r="206" spans="1:29" ht="31.5" x14ac:dyDescent="0.25">
      <c r="A206" s="3">
        <v>2024</v>
      </c>
      <c r="B206" s="4">
        <v>45383</v>
      </c>
      <c r="C206" s="4">
        <v>45473</v>
      </c>
      <c r="D206" s="3" t="s">
        <v>75</v>
      </c>
      <c r="E206" s="5" t="s">
        <v>932</v>
      </c>
      <c r="F206" s="6" t="s">
        <v>98</v>
      </c>
      <c r="G206" s="7" t="s">
        <v>99</v>
      </c>
      <c r="H206" s="7" t="s">
        <v>100</v>
      </c>
      <c r="I206" s="8" t="s">
        <v>84</v>
      </c>
      <c r="J206" s="9" t="s">
        <v>692</v>
      </c>
      <c r="K206" s="9" t="s">
        <v>425</v>
      </c>
      <c r="L206" s="9" t="s">
        <v>103</v>
      </c>
      <c r="M206" s="3" t="s">
        <v>87</v>
      </c>
      <c r="N206" s="3" t="s">
        <v>104</v>
      </c>
      <c r="O206" s="6">
        <v>1</v>
      </c>
      <c r="P206" s="10">
        <v>45436</v>
      </c>
      <c r="Q206" s="4">
        <f>P206</f>
        <v>45436</v>
      </c>
      <c r="R206" s="3" t="s">
        <v>104</v>
      </c>
      <c r="S206" s="11" t="s">
        <v>933</v>
      </c>
      <c r="T206" s="12">
        <f>100+40</f>
        <v>140</v>
      </c>
      <c r="U206" s="13">
        <f>T206</f>
        <v>140</v>
      </c>
      <c r="V206" s="11" t="s">
        <v>934</v>
      </c>
      <c r="W206" s="11" t="s">
        <v>107</v>
      </c>
      <c r="X206" s="11" t="s">
        <v>108</v>
      </c>
      <c r="Y206" s="3" t="s">
        <v>89</v>
      </c>
      <c r="Z206" s="11" t="s">
        <v>108</v>
      </c>
      <c r="AA206" s="3" t="s">
        <v>109</v>
      </c>
      <c r="AB206" s="4">
        <v>45478</v>
      </c>
      <c r="AC206" s="3" t="s">
        <v>104</v>
      </c>
    </row>
    <row r="207" spans="1:29" ht="31.5" x14ac:dyDescent="0.25">
      <c r="A207" s="3">
        <v>2024</v>
      </c>
      <c r="B207" s="4">
        <v>45383</v>
      </c>
      <c r="C207" s="4">
        <v>45473</v>
      </c>
      <c r="D207" s="3" t="s">
        <v>75</v>
      </c>
      <c r="E207" s="5" t="s">
        <v>935</v>
      </c>
      <c r="F207" s="6" t="s">
        <v>98</v>
      </c>
      <c r="G207" s="7" t="s">
        <v>99</v>
      </c>
      <c r="H207" s="7" t="s">
        <v>100</v>
      </c>
      <c r="I207" s="8" t="s">
        <v>84</v>
      </c>
      <c r="J207" s="9" t="s">
        <v>936</v>
      </c>
      <c r="K207" s="9" t="s">
        <v>102</v>
      </c>
      <c r="L207" s="9" t="s">
        <v>937</v>
      </c>
      <c r="M207" s="3" t="s">
        <v>86</v>
      </c>
      <c r="N207" s="3" t="s">
        <v>104</v>
      </c>
      <c r="O207" s="6">
        <v>1</v>
      </c>
      <c r="P207" s="10">
        <v>45439</v>
      </c>
      <c r="Q207" s="4">
        <f>P207</f>
        <v>45439</v>
      </c>
      <c r="R207" s="3" t="s">
        <v>104</v>
      </c>
      <c r="S207" s="11" t="s">
        <v>938</v>
      </c>
      <c r="T207" s="12">
        <v>100</v>
      </c>
      <c r="U207" s="13">
        <f>T207</f>
        <v>100</v>
      </c>
      <c r="V207" s="11" t="s">
        <v>939</v>
      </c>
      <c r="W207" s="11" t="s">
        <v>107</v>
      </c>
      <c r="X207" s="11" t="s">
        <v>108</v>
      </c>
      <c r="Y207" s="3" t="s">
        <v>89</v>
      </c>
      <c r="Z207" s="11" t="s">
        <v>108</v>
      </c>
      <c r="AA207" s="3" t="s">
        <v>109</v>
      </c>
      <c r="AB207" s="4">
        <v>45478</v>
      </c>
      <c r="AC207" s="3" t="s">
        <v>104</v>
      </c>
    </row>
    <row r="208" spans="1:29" ht="31.5" x14ac:dyDescent="0.25">
      <c r="A208" s="3">
        <v>2024</v>
      </c>
      <c r="B208" s="4">
        <v>45383</v>
      </c>
      <c r="C208" s="4">
        <v>45473</v>
      </c>
      <c r="D208" s="3" t="s">
        <v>75</v>
      </c>
      <c r="E208" s="5" t="s">
        <v>940</v>
      </c>
      <c r="F208" s="6" t="s">
        <v>98</v>
      </c>
      <c r="G208" s="7" t="s">
        <v>99</v>
      </c>
      <c r="H208" s="7" t="s">
        <v>100</v>
      </c>
      <c r="I208" s="8" t="s">
        <v>84</v>
      </c>
      <c r="J208" s="9" t="s">
        <v>941</v>
      </c>
      <c r="K208" s="9" t="s">
        <v>714</v>
      </c>
      <c r="L208" s="9" t="s">
        <v>794</v>
      </c>
      <c r="M208" s="3" t="s">
        <v>86</v>
      </c>
      <c r="N208" s="3" t="s">
        <v>104</v>
      </c>
      <c r="O208" s="6">
        <v>1</v>
      </c>
      <c r="P208" s="10">
        <v>45426</v>
      </c>
      <c r="Q208" s="4">
        <f t="shared" si="19"/>
        <v>45426</v>
      </c>
      <c r="R208" s="3" t="s">
        <v>104</v>
      </c>
      <c r="S208" s="11" t="s">
        <v>942</v>
      </c>
      <c r="T208" s="12">
        <v>100</v>
      </c>
      <c r="U208" s="13">
        <f t="shared" si="16"/>
        <v>100</v>
      </c>
      <c r="V208" s="11" t="s">
        <v>943</v>
      </c>
      <c r="W208" s="11" t="s">
        <v>107</v>
      </c>
      <c r="X208" s="11" t="s">
        <v>108</v>
      </c>
      <c r="Y208" s="3" t="s">
        <v>89</v>
      </c>
      <c r="Z208" s="11" t="s">
        <v>108</v>
      </c>
      <c r="AA208" s="3" t="s">
        <v>109</v>
      </c>
      <c r="AB208" s="4">
        <v>45478</v>
      </c>
      <c r="AC208" s="3" t="s">
        <v>104</v>
      </c>
    </row>
    <row r="209" spans="1:29" ht="31.5" x14ac:dyDescent="0.25">
      <c r="A209" s="3">
        <v>2024</v>
      </c>
      <c r="B209" s="4">
        <v>45383</v>
      </c>
      <c r="C209" s="4">
        <v>45473</v>
      </c>
      <c r="D209" s="3" t="s">
        <v>75</v>
      </c>
      <c r="E209" s="5" t="s">
        <v>944</v>
      </c>
      <c r="F209" s="6" t="s">
        <v>98</v>
      </c>
      <c r="G209" s="7" t="s">
        <v>99</v>
      </c>
      <c r="H209" s="7" t="s">
        <v>100</v>
      </c>
      <c r="I209" s="8" t="s">
        <v>84</v>
      </c>
      <c r="J209" s="9" t="s">
        <v>941</v>
      </c>
      <c r="K209" s="9" t="s">
        <v>714</v>
      </c>
      <c r="L209" s="9" t="s">
        <v>794</v>
      </c>
      <c r="M209" s="3" t="s">
        <v>86</v>
      </c>
      <c r="N209" s="3" t="s">
        <v>104</v>
      </c>
      <c r="O209" s="6">
        <v>1</v>
      </c>
      <c r="P209" s="10">
        <v>45426</v>
      </c>
      <c r="Q209" s="4">
        <f t="shared" si="19"/>
        <v>45426</v>
      </c>
      <c r="R209" s="3" t="s">
        <v>104</v>
      </c>
      <c r="S209" s="11" t="s">
        <v>945</v>
      </c>
      <c r="T209" s="12">
        <f>100+22.2</f>
        <v>122.2</v>
      </c>
      <c r="U209" s="13">
        <f t="shared" si="16"/>
        <v>122.2</v>
      </c>
      <c r="V209" s="11" t="s">
        <v>946</v>
      </c>
      <c r="W209" s="11" t="s">
        <v>107</v>
      </c>
      <c r="X209" s="11" t="s">
        <v>108</v>
      </c>
      <c r="Y209" s="3" t="s">
        <v>89</v>
      </c>
      <c r="Z209" s="11" t="s">
        <v>108</v>
      </c>
      <c r="AA209" s="3" t="s">
        <v>109</v>
      </c>
      <c r="AB209" s="4">
        <v>45478</v>
      </c>
      <c r="AC209" s="3" t="s">
        <v>104</v>
      </c>
    </row>
    <row r="210" spans="1:29" ht="31.5" x14ac:dyDescent="0.25">
      <c r="A210" s="3">
        <v>2024</v>
      </c>
      <c r="B210" s="4">
        <v>45383</v>
      </c>
      <c r="C210" s="4">
        <v>45473</v>
      </c>
      <c r="D210" s="3" t="s">
        <v>75</v>
      </c>
      <c r="E210" s="5" t="s">
        <v>947</v>
      </c>
      <c r="F210" s="6" t="s">
        <v>98</v>
      </c>
      <c r="G210" s="7" t="s">
        <v>99</v>
      </c>
      <c r="H210" s="7" t="s">
        <v>100</v>
      </c>
      <c r="I210" s="8" t="s">
        <v>84</v>
      </c>
      <c r="J210" s="9" t="s">
        <v>948</v>
      </c>
      <c r="K210" s="9" t="s">
        <v>949</v>
      </c>
      <c r="L210" s="9" t="s">
        <v>123</v>
      </c>
      <c r="M210" s="3" t="s">
        <v>87</v>
      </c>
      <c r="N210" s="3" t="s">
        <v>104</v>
      </c>
      <c r="O210" s="6">
        <v>1</v>
      </c>
      <c r="P210" s="10">
        <v>45414</v>
      </c>
      <c r="Q210" s="4">
        <f t="shared" si="19"/>
        <v>45414</v>
      </c>
      <c r="R210" s="3" t="s">
        <v>104</v>
      </c>
      <c r="S210" s="11" t="s">
        <v>950</v>
      </c>
      <c r="T210" s="12">
        <v>100</v>
      </c>
      <c r="U210" s="13">
        <f t="shared" si="16"/>
        <v>100</v>
      </c>
      <c r="V210" s="11" t="s">
        <v>951</v>
      </c>
      <c r="W210" s="11" t="s">
        <v>107</v>
      </c>
      <c r="X210" s="11" t="s">
        <v>108</v>
      </c>
      <c r="Y210" s="3" t="s">
        <v>89</v>
      </c>
      <c r="Z210" s="11" t="s">
        <v>108</v>
      </c>
      <c r="AA210" s="3" t="s">
        <v>109</v>
      </c>
      <c r="AB210" s="4">
        <v>45478</v>
      </c>
      <c r="AC210" s="3" t="s">
        <v>104</v>
      </c>
    </row>
    <row r="211" spans="1:29" ht="31.5" x14ac:dyDescent="0.25">
      <c r="A211" s="3">
        <v>2024</v>
      </c>
      <c r="B211" s="4">
        <v>45383</v>
      </c>
      <c r="C211" s="4">
        <v>45473</v>
      </c>
      <c r="D211" s="3" t="s">
        <v>75</v>
      </c>
      <c r="E211" s="5" t="s">
        <v>952</v>
      </c>
      <c r="F211" s="6" t="s">
        <v>98</v>
      </c>
      <c r="G211" s="7" t="s">
        <v>99</v>
      </c>
      <c r="H211" s="7" t="s">
        <v>100</v>
      </c>
      <c r="I211" s="8" t="s">
        <v>84</v>
      </c>
      <c r="J211" s="9" t="s">
        <v>953</v>
      </c>
      <c r="K211" s="9" t="s">
        <v>181</v>
      </c>
      <c r="L211" s="9" t="s">
        <v>954</v>
      </c>
      <c r="M211" s="3" t="s">
        <v>87</v>
      </c>
      <c r="N211" s="3" t="s">
        <v>104</v>
      </c>
      <c r="O211" s="6">
        <v>1</v>
      </c>
      <c r="P211" s="10">
        <v>45426</v>
      </c>
      <c r="Q211" s="4">
        <f t="shared" si="19"/>
        <v>45426</v>
      </c>
      <c r="R211" s="3" t="s">
        <v>104</v>
      </c>
      <c r="S211" s="11" t="s">
        <v>955</v>
      </c>
      <c r="T211" s="12">
        <v>310</v>
      </c>
      <c r="U211" s="13">
        <f t="shared" si="16"/>
        <v>310</v>
      </c>
      <c r="V211" s="15" t="s">
        <v>956</v>
      </c>
      <c r="W211" s="11" t="s">
        <v>107</v>
      </c>
      <c r="X211" s="11" t="s">
        <v>108</v>
      </c>
      <c r="Y211" s="3" t="s">
        <v>89</v>
      </c>
      <c r="Z211" s="11" t="s">
        <v>108</v>
      </c>
      <c r="AA211" s="3" t="s">
        <v>109</v>
      </c>
      <c r="AB211" s="4">
        <v>45478</v>
      </c>
      <c r="AC211" s="3" t="s">
        <v>104</v>
      </c>
    </row>
    <row r="212" spans="1:29" ht="31.5" x14ac:dyDescent="0.25">
      <c r="A212" s="3">
        <v>2024</v>
      </c>
      <c r="B212" s="4">
        <v>45383</v>
      </c>
      <c r="C212" s="4">
        <v>45473</v>
      </c>
      <c r="D212" s="3" t="s">
        <v>75</v>
      </c>
      <c r="E212" s="5" t="s">
        <v>957</v>
      </c>
      <c r="F212" s="6" t="s">
        <v>98</v>
      </c>
      <c r="G212" s="7" t="s">
        <v>99</v>
      </c>
      <c r="H212" s="7" t="s">
        <v>100</v>
      </c>
      <c r="I212" s="8" t="s">
        <v>84</v>
      </c>
      <c r="J212" s="9" t="s">
        <v>390</v>
      </c>
      <c r="K212" s="9" t="s">
        <v>958</v>
      </c>
      <c r="L212" s="9" t="s">
        <v>959</v>
      </c>
      <c r="M212" s="3" t="s">
        <v>87</v>
      </c>
      <c r="N212" s="3" t="s">
        <v>104</v>
      </c>
      <c r="O212" s="6">
        <v>1</v>
      </c>
      <c r="P212" s="10">
        <v>45429</v>
      </c>
      <c r="Q212" s="4">
        <f>P212</f>
        <v>45429</v>
      </c>
      <c r="R212" s="3" t="s">
        <v>104</v>
      </c>
      <c r="S212" s="11" t="s">
        <v>960</v>
      </c>
      <c r="T212" s="12">
        <v>100</v>
      </c>
      <c r="U212" s="13">
        <f>T212</f>
        <v>100</v>
      </c>
      <c r="V212" s="11" t="s">
        <v>961</v>
      </c>
      <c r="W212" s="11" t="s">
        <v>107</v>
      </c>
      <c r="X212" s="11" t="s">
        <v>108</v>
      </c>
      <c r="Y212" s="3" t="s">
        <v>89</v>
      </c>
      <c r="Z212" s="11" t="s">
        <v>108</v>
      </c>
      <c r="AA212" s="3" t="s">
        <v>109</v>
      </c>
      <c r="AB212" s="4">
        <v>45478</v>
      </c>
      <c r="AC212" s="3" t="s">
        <v>104</v>
      </c>
    </row>
    <row r="213" spans="1:29" ht="31.5" x14ac:dyDescent="0.25">
      <c r="A213" s="3">
        <v>2024</v>
      </c>
      <c r="B213" s="4">
        <v>45383</v>
      </c>
      <c r="C213" s="4">
        <v>45473</v>
      </c>
      <c r="D213" s="3" t="s">
        <v>75</v>
      </c>
      <c r="E213" s="5" t="s">
        <v>962</v>
      </c>
      <c r="F213" s="6" t="s">
        <v>98</v>
      </c>
      <c r="G213" s="7" t="s">
        <v>99</v>
      </c>
      <c r="H213" s="7" t="s">
        <v>100</v>
      </c>
      <c r="I213" s="8" t="s">
        <v>84</v>
      </c>
      <c r="J213" s="9" t="s">
        <v>390</v>
      </c>
      <c r="K213" s="9" t="s">
        <v>958</v>
      </c>
      <c r="L213" s="9" t="s">
        <v>959</v>
      </c>
      <c r="M213" s="3" t="s">
        <v>87</v>
      </c>
      <c r="N213" s="3" t="s">
        <v>104</v>
      </c>
      <c r="O213" s="6">
        <v>1</v>
      </c>
      <c r="P213" s="10">
        <v>45429</v>
      </c>
      <c r="Q213" s="4">
        <f>P213</f>
        <v>45429</v>
      </c>
      <c r="R213" s="3" t="s">
        <v>104</v>
      </c>
      <c r="S213" s="11" t="s">
        <v>963</v>
      </c>
      <c r="T213" s="12">
        <v>100</v>
      </c>
      <c r="U213" s="13">
        <f>T213</f>
        <v>100</v>
      </c>
      <c r="V213" s="11" t="s">
        <v>964</v>
      </c>
      <c r="W213" s="11" t="s">
        <v>107</v>
      </c>
      <c r="X213" s="11" t="s">
        <v>108</v>
      </c>
      <c r="Y213" s="3" t="s">
        <v>89</v>
      </c>
      <c r="Z213" s="11" t="s">
        <v>108</v>
      </c>
      <c r="AA213" s="3" t="s">
        <v>109</v>
      </c>
      <c r="AB213" s="4">
        <v>45478</v>
      </c>
      <c r="AC213" s="3" t="s">
        <v>104</v>
      </c>
    </row>
    <row r="214" spans="1:29" ht="31.5" x14ac:dyDescent="0.25">
      <c r="A214" s="3">
        <v>2024</v>
      </c>
      <c r="B214" s="4">
        <v>45383</v>
      </c>
      <c r="C214" s="4">
        <v>45473</v>
      </c>
      <c r="D214" s="3" t="s">
        <v>75</v>
      </c>
      <c r="E214" s="5" t="s">
        <v>965</v>
      </c>
      <c r="F214" s="6" t="s">
        <v>98</v>
      </c>
      <c r="G214" s="7" t="s">
        <v>99</v>
      </c>
      <c r="H214" s="7" t="s">
        <v>100</v>
      </c>
      <c r="I214" s="8" t="s">
        <v>84</v>
      </c>
      <c r="J214" s="9" t="s">
        <v>390</v>
      </c>
      <c r="K214" s="9" t="s">
        <v>958</v>
      </c>
      <c r="L214" s="9" t="s">
        <v>959</v>
      </c>
      <c r="M214" s="3" t="s">
        <v>87</v>
      </c>
      <c r="N214" s="3" t="s">
        <v>104</v>
      </c>
      <c r="O214" s="6">
        <v>1</v>
      </c>
      <c r="P214" s="10">
        <v>45429</v>
      </c>
      <c r="Q214" s="4">
        <f>P214</f>
        <v>45429</v>
      </c>
      <c r="R214" s="3" t="s">
        <v>104</v>
      </c>
      <c r="S214" s="11" t="s">
        <v>966</v>
      </c>
      <c r="T214" s="12">
        <v>100</v>
      </c>
      <c r="U214" s="13">
        <f>T214</f>
        <v>100</v>
      </c>
      <c r="V214" s="11" t="s">
        <v>967</v>
      </c>
      <c r="W214" s="11" t="s">
        <v>107</v>
      </c>
      <c r="X214" s="11" t="s">
        <v>108</v>
      </c>
      <c r="Y214" s="3" t="s">
        <v>89</v>
      </c>
      <c r="Z214" s="11" t="s">
        <v>108</v>
      </c>
      <c r="AA214" s="3" t="s">
        <v>109</v>
      </c>
      <c r="AB214" s="4">
        <v>45478</v>
      </c>
      <c r="AC214" s="3" t="s">
        <v>104</v>
      </c>
    </row>
    <row r="215" spans="1:29" ht="31.5" x14ac:dyDescent="0.25">
      <c r="A215" s="3">
        <v>2024</v>
      </c>
      <c r="B215" s="4">
        <v>45383</v>
      </c>
      <c r="C215" s="4">
        <v>45473</v>
      </c>
      <c r="D215" s="3" t="s">
        <v>75</v>
      </c>
      <c r="E215" s="5" t="s">
        <v>968</v>
      </c>
      <c r="F215" s="6" t="s">
        <v>98</v>
      </c>
      <c r="G215" s="7" t="s">
        <v>99</v>
      </c>
      <c r="H215" s="7" t="s">
        <v>100</v>
      </c>
      <c r="I215" s="8" t="s">
        <v>84</v>
      </c>
      <c r="J215" s="9" t="s">
        <v>390</v>
      </c>
      <c r="K215" s="9" t="s">
        <v>958</v>
      </c>
      <c r="L215" s="9" t="s">
        <v>959</v>
      </c>
      <c r="M215" s="3" t="s">
        <v>87</v>
      </c>
      <c r="N215" s="3" t="s">
        <v>104</v>
      </c>
      <c r="O215" s="6">
        <v>1</v>
      </c>
      <c r="P215" s="10">
        <v>45429</v>
      </c>
      <c r="Q215" s="4">
        <f>P215</f>
        <v>45429</v>
      </c>
      <c r="R215" s="3" t="s">
        <v>104</v>
      </c>
      <c r="S215" s="11" t="s">
        <v>969</v>
      </c>
      <c r="T215" s="12">
        <v>100</v>
      </c>
      <c r="U215" s="13">
        <f>T215</f>
        <v>100</v>
      </c>
      <c r="V215" s="11" t="s">
        <v>970</v>
      </c>
      <c r="W215" s="11" t="s">
        <v>107</v>
      </c>
      <c r="X215" s="11" t="s">
        <v>108</v>
      </c>
      <c r="Y215" s="3" t="s">
        <v>89</v>
      </c>
      <c r="Z215" s="11" t="s">
        <v>108</v>
      </c>
      <c r="AA215" s="3" t="s">
        <v>109</v>
      </c>
      <c r="AB215" s="4">
        <v>45478</v>
      </c>
      <c r="AC215" s="3" t="s">
        <v>104</v>
      </c>
    </row>
    <row r="216" spans="1:29" ht="31.5" x14ac:dyDescent="0.25">
      <c r="A216" s="3">
        <v>2024</v>
      </c>
      <c r="B216" s="4">
        <v>45383</v>
      </c>
      <c r="C216" s="4">
        <v>45473</v>
      </c>
      <c r="D216" s="3" t="s">
        <v>75</v>
      </c>
      <c r="E216" s="5" t="s">
        <v>971</v>
      </c>
      <c r="F216" s="6" t="s">
        <v>98</v>
      </c>
      <c r="G216" s="7" t="s">
        <v>99</v>
      </c>
      <c r="H216" s="7" t="s">
        <v>100</v>
      </c>
      <c r="I216" s="8" t="s">
        <v>84</v>
      </c>
      <c r="J216" s="9" t="s">
        <v>390</v>
      </c>
      <c r="K216" s="9" t="s">
        <v>958</v>
      </c>
      <c r="L216" s="9" t="s">
        <v>959</v>
      </c>
      <c r="M216" s="3" t="s">
        <v>87</v>
      </c>
      <c r="N216" s="3" t="s">
        <v>104</v>
      </c>
      <c r="O216" s="6">
        <v>1</v>
      </c>
      <c r="P216" s="10">
        <v>45429</v>
      </c>
      <c r="Q216" s="4">
        <f>P216</f>
        <v>45429</v>
      </c>
      <c r="R216" s="3" t="s">
        <v>104</v>
      </c>
      <c r="S216" s="11" t="s">
        <v>972</v>
      </c>
      <c r="T216" s="12">
        <v>100</v>
      </c>
      <c r="U216" s="13">
        <f>T216</f>
        <v>100</v>
      </c>
      <c r="V216" s="11" t="s">
        <v>973</v>
      </c>
      <c r="W216" s="11" t="s">
        <v>107</v>
      </c>
      <c r="X216" s="11" t="s">
        <v>108</v>
      </c>
      <c r="Y216" s="3" t="s">
        <v>89</v>
      </c>
      <c r="Z216" s="11" t="s">
        <v>108</v>
      </c>
      <c r="AA216" s="3" t="s">
        <v>109</v>
      </c>
      <c r="AB216" s="4">
        <v>45478</v>
      </c>
      <c r="AC216" s="3" t="s">
        <v>104</v>
      </c>
    </row>
    <row r="217" spans="1:29" ht="31.5" x14ac:dyDescent="0.25">
      <c r="A217" s="3">
        <v>2024</v>
      </c>
      <c r="B217" s="4">
        <v>45383</v>
      </c>
      <c r="C217" s="4">
        <v>45473</v>
      </c>
      <c r="D217" s="3" t="s">
        <v>75</v>
      </c>
      <c r="E217" s="5" t="s">
        <v>974</v>
      </c>
      <c r="F217" s="6" t="s">
        <v>98</v>
      </c>
      <c r="G217" s="7" t="s">
        <v>99</v>
      </c>
      <c r="H217" s="7" t="s">
        <v>100</v>
      </c>
      <c r="I217" s="8" t="s">
        <v>84</v>
      </c>
      <c r="J217" s="9" t="s">
        <v>390</v>
      </c>
      <c r="K217" s="9" t="s">
        <v>958</v>
      </c>
      <c r="L217" s="9" t="s">
        <v>959</v>
      </c>
      <c r="M217" s="3" t="s">
        <v>87</v>
      </c>
      <c r="N217" s="3" t="s">
        <v>104</v>
      </c>
      <c r="O217" s="6">
        <v>1</v>
      </c>
      <c r="P217" s="10">
        <v>45429</v>
      </c>
      <c r="Q217" s="4">
        <f t="shared" si="19"/>
        <v>45429</v>
      </c>
      <c r="R217" s="3" t="s">
        <v>104</v>
      </c>
      <c r="S217" s="11" t="s">
        <v>975</v>
      </c>
      <c r="T217" s="12">
        <v>100</v>
      </c>
      <c r="U217" s="13">
        <f t="shared" ref="U217:U280" si="20">T217</f>
        <v>100</v>
      </c>
      <c r="V217" s="11" t="s">
        <v>976</v>
      </c>
      <c r="W217" s="11" t="s">
        <v>107</v>
      </c>
      <c r="X217" s="11" t="s">
        <v>108</v>
      </c>
      <c r="Y217" s="3" t="s">
        <v>89</v>
      </c>
      <c r="Z217" s="11" t="s">
        <v>108</v>
      </c>
      <c r="AA217" s="3" t="s">
        <v>109</v>
      </c>
      <c r="AB217" s="4">
        <v>45478</v>
      </c>
      <c r="AC217" s="3" t="s">
        <v>104</v>
      </c>
    </row>
    <row r="218" spans="1:29" ht="31.5" x14ac:dyDescent="0.25">
      <c r="A218" s="3">
        <v>2024</v>
      </c>
      <c r="B218" s="4">
        <v>45383</v>
      </c>
      <c r="C218" s="4">
        <v>45473</v>
      </c>
      <c r="D218" s="3" t="s">
        <v>75</v>
      </c>
      <c r="E218" s="5" t="s">
        <v>977</v>
      </c>
      <c r="F218" s="6" t="s">
        <v>98</v>
      </c>
      <c r="G218" s="7" t="s">
        <v>99</v>
      </c>
      <c r="H218" s="7" t="s">
        <v>100</v>
      </c>
      <c r="I218" s="8" t="s">
        <v>84</v>
      </c>
      <c r="J218" s="9" t="s">
        <v>390</v>
      </c>
      <c r="K218" s="9" t="s">
        <v>958</v>
      </c>
      <c r="L218" s="9" t="s">
        <v>959</v>
      </c>
      <c r="M218" s="3" t="s">
        <v>87</v>
      </c>
      <c r="N218" s="3" t="s">
        <v>104</v>
      </c>
      <c r="O218" s="6">
        <v>1</v>
      </c>
      <c r="P218" s="10">
        <v>45429</v>
      </c>
      <c r="Q218" s="4">
        <f t="shared" si="19"/>
        <v>45429</v>
      </c>
      <c r="R218" s="3" t="s">
        <v>104</v>
      </c>
      <c r="S218" s="11" t="s">
        <v>978</v>
      </c>
      <c r="T218" s="12">
        <v>100</v>
      </c>
      <c r="U218" s="13">
        <f t="shared" si="20"/>
        <v>100</v>
      </c>
      <c r="V218" s="11" t="s">
        <v>979</v>
      </c>
      <c r="W218" s="11" t="s">
        <v>980</v>
      </c>
      <c r="X218" s="11" t="s">
        <v>108</v>
      </c>
      <c r="Y218" s="3" t="s">
        <v>89</v>
      </c>
      <c r="Z218" s="11" t="s">
        <v>108</v>
      </c>
      <c r="AA218" s="3" t="s">
        <v>109</v>
      </c>
      <c r="AB218" s="4">
        <v>45478</v>
      </c>
      <c r="AC218" s="3" t="s">
        <v>104</v>
      </c>
    </row>
    <row r="219" spans="1:29" ht="31.5" x14ac:dyDescent="0.25">
      <c r="A219" s="3">
        <v>2024</v>
      </c>
      <c r="B219" s="4">
        <v>45383</v>
      </c>
      <c r="C219" s="4">
        <v>45473</v>
      </c>
      <c r="D219" s="3" t="s">
        <v>75</v>
      </c>
      <c r="E219" s="5" t="s">
        <v>981</v>
      </c>
      <c r="F219" s="6" t="s">
        <v>98</v>
      </c>
      <c r="G219" s="7" t="s">
        <v>99</v>
      </c>
      <c r="H219" s="7" t="s">
        <v>100</v>
      </c>
      <c r="I219" s="8" t="s">
        <v>84</v>
      </c>
      <c r="J219" s="9" t="s">
        <v>390</v>
      </c>
      <c r="K219" s="9" t="s">
        <v>958</v>
      </c>
      <c r="L219" s="9" t="s">
        <v>959</v>
      </c>
      <c r="M219" s="3" t="s">
        <v>87</v>
      </c>
      <c r="N219" s="3" t="s">
        <v>104</v>
      </c>
      <c r="O219" s="6">
        <v>1</v>
      </c>
      <c r="P219" s="10">
        <v>45429</v>
      </c>
      <c r="Q219" s="4">
        <f t="shared" si="19"/>
        <v>45429</v>
      </c>
      <c r="R219" s="3" t="s">
        <v>104</v>
      </c>
      <c r="S219" s="11" t="s">
        <v>982</v>
      </c>
      <c r="T219" s="12">
        <v>100</v>
      </c>
      <c r="U219" s="13">
        <f t="shared" si="20"/>
        <v>100</v>
      </c>
      <c r="V219" s="11" t="s">
        <v>983</v>
      </c>
      <c r="W219" s="11" t="s">
        <v>107</v>
      </c>
      <c r="X219" s="11" t="s">
        <v>108</v>
      </c>
      <c r="Y219" s="3" t="s">
        <v>89</v>
      </c>
      <c r="Z219" s="11" t="s">
        <v>108</v>
      </c>
      <c r="AA219" s="3" t="s">
        <v>109</v>
      </c>
      <c r="AB219" s="4">
        <v>45478</v>
      </c>
      <c r="AC219" s="3" t="s">
        <v>104</v>
      </c>
    </row>
    <row r="220" spans="1:29" ht="31.5" x14ac:dyDescent="0.25">
      <c r="A220" s="3">
        <v>2024</v>
      </c>
      <c r="B220" s="4">
        <v>45383</v>
      </c>
      <c r="C220" s="4">
        <v>45473</v>
      </c>
      <c r="D220" s="3" t="s">
        <v>75</v>
      </c>
      <c r="E220" s="5" t="s">
        <v>984</v>
      </c>
      <c r="F220" s="6" t="s">
        <v>98</v>
      </c>
      <c r="G220" s="7" t="s">
        <v>99</v>
      </c>
      <c r="H220" s="7" t="s">
        <v>100</v>
      </c>
      <c r="I220" s="8" t="s">
        <v>84</v>
      </c>
      <c r="J220" s="9" t="s">
        <v>390</v>
      </c>
      <c r="K220" s="9" t="s">
        <v>958</v>
      </c>
      <c r="L220" s="9" t="s">
        <v>959</v>
      </c>
      <c r="M220" s="3" t="s">
        <v>87</v>
      </c>
      <c r="N220" s="3" t="s">
        <v>104</v>
      </c>
      <c r="O220" s="6">
        <v>1</v>
      </c>
      <c r="P220" s="10">
        <v>45429</v>
      </c>
      <c r="Q220" s="4">
        <f t="shared" si="19"/>
        <v>45429</v>
      </c>
      <c r="R220" s="3" t="s">
        <v>104</v>
      </c>
      <c r="S220" s="11" t="s">
        <v>985</v>
      </c>
      <c r="T220" s="12">
        <v>100</v>
      </c>
      <c r="U220" s="13">
        <f t="shared" si="20"/>
        <v>100</v>
      </c>
      <c r="V220" s="11" t="s">
        <v>986</v>
      </c>
      <c r="W220" s="11" t="s">
        <v>107</v>
      </c>
      <c r="X220" s="11" t="s">
        <v>108</v>
      </c>
      <c r="Y220" s="3" t="s">
        <v>89</v>
      </c>
      <c r="Z220" s="11" t="s">
        <v>108</v>
      </c>
      <c r="AA220" s="3" t="s">
        <v>109</v>
      </c>
      <c r="AB220" s="4">
        <v>45478</v>
      </c>
      <c r="AC220" s="3" t="s">
        <v>104</v>
      </c>
    </row>
    <row r="221" spans="1:29" ht="31.5" x14ac:dyDescent="0.25">
      <c r="A221" s="3">
        <v>2024</v>
      </c>
      <c r="B221" s="4">
        <v>45383</v>
      </c>
      <c r="C221" s="4">
        <v>45473</v>
      </c>
      <c r="D221" s="3" t="s">
        <v>75</v>
      </c>
      <c r="E221" s="5" t="s">
        <v>987</v>
      </c>
      <c r="F221" s="6" t="s">
        <v>98</v>
      </c>
      <c r="G221" s="7" t="s">
        <v>99</v>
      </c>
      <c r="H221" s="7" t="s">
        <v>100</v>
      </c>
      <c r="I221" s="8" t="s">
        <v>84</v>
      </c>
      <c r="J221" s="9" t="s">
        <v>390</v>
      </c>
      <c r="K221" s="9" t="s">
        <v>958</v>
      </c>
      <c r="L221" s="9" t="s">
        <v>959</v>
      </c>
      <c r="M221" s="3" t="s">
        <v>87</v>
      </c>
      <c r="N221" s="3" t="s">
        <v>104</v>
      </c>
      <c r="O221" s="6">
        <v>1</v>
      </c>
      <c r="P221" s="10">
        <v>45429</v>
      </c>
      <c r="Q221" s="4">
        <f t="shared" si="19"/>
        <v>45429</v>
      </c>
      <c r="R221" s="3" t="s">
        <v>104</v>
      </c>
      <c r="S221" s="11" t="s">
        <v>988</v>
      </c>
      <c r="T221" s="12">
        <v>100</v>
      </c>
      <c r="U221" s="13">
        <f t="shared" si="20"/>
        <v>100</v>
      </c>
      <c r="V221" s="11" t="s">
        <v>989</v>
      </c>
      <c r="W221" s="11" t="s">
        <v>107</v>
      </c>
      <c r="X221" s="11" t="s">
        <v>108</v>
      </c>
      <c r="Y221" s="3" t="s">
        <v>89</v>
      </c>
      <c r="Z221" s="11" t="s">
        <v>108</v>
      </c>
      <c r="AA221" s="3" t="s">
        <v>109</v>
      </c>
      <c r="AB221" s="4">
        <v>45478</v>
      </c>
      <c r="AC221" s="3" t="s">
        <v>104</v>
      </c>
    </row>
    <row r="222" spans="1:29" ht="31.5" x14ac:dyDescent="0.25">
      <c r="A222" s="3">
        <v>2024</v>
      </c>
      <c r="B222" s="4">
        <v>45383</v>
      </c>
      <c r="C222" s="4">
        <v>45473</v>
      </c>
      <c r="D222" s="3" t="s">
        <v>75</v>
      </c>
      <c r="E222" s="5" t="s">
        <v>990</v>
      </c>
      <c r="F222" s="6" t="s">
        <v>98</v>
      </c>
      <c r="G222" s="7" t="s">
        <v>99</v>
      </c>
      <c r="H222" s="7" t="s">
        <v>100</v>
      </c>
      <c r="I222" s="8" t="s">
        <v>84</v>
      </c>
      <c r="J222" s="9" t="s">
        <v>991</v>
      </c>
      <c r="K222" s="9" t="s">
        <v>415</v>
      </c>
      <c r="L222" s="9" t="s">
        <v>490</v>
      </c>
      <c r="M222" s="3" t="s">
        <v>86</v>
      </c>
      <c r="N222" s="3" t="s">
        <v>104</v>
      </c>
      <c r="O222" s="6">
        <v>1</v>
      </c>
      <c r="P222" s="10">
        <v>45432</v>
      </c>
      <c r="Q222" s="4">
        <f t="shared" si="19"/>
        <v>45432</v>
      </c>
      <c r="R222" s="3" t="s">
        <v>104</v>
      </c>
      <c r="S222" s="11" t="s">
        <v>992</v>
      </c>
      <c r="T222" s="12">
        <v>100</v>
      </c>
      <c r="U222" s="13">
        <f t="shared" si="20"/>
        <v>100</v>
      </c>
      <c r="V222" s="11" t="s">
        <v>993</v>
      </c>
      <c r="W222" s="11" t="s">
        <v>107</v>
      </c>
      <c r="X222" s="11" t="s">
        <v>108</v>
      </c>
      <c r="Y222" s="3" t="s">
        <v>89</v>
      </c>
      <c r="Z222" s="11" t="s">
        <v>108</v>
      </c>
      <c r="AA222" s="3" t="s">
        <v>109</v>
      </c>
      <c r="AB222" s="4">
        <v>45478</v>
      </c>
      <c r="AC222" s="3" t="s">
        <v>104</v>
      </c>
    </row>
    <row r="223" spans="1:29" ht="31.5" x14ac:dyDescent="0.25">
      <c r="A223" s="3">
        <v>2024</v>
      </c>
      <c r="B223" s="4">
        <v>45383</v>
      </c>
      <c r="C223" s="4">
        <v>45473</v>
      </c>
      <c r="D223" s="3" t="s">
        <v>75</v>
      </c>
      <c r="E223" s="5" t="s">
        <v>994</v>
      </c>
      <c r="F223" s="6" t="s">
        <v>98</v>
      </c>
      <c r="G223" s="7" t="s">
        <v>99</v>
      </c>
      <c r="H223" s="7" t="s">
        <v>100</v>
      </c>
      <c r="I223" s="8" t="s">
        <v>84</v>
      </c>
      <c r="J223" s="9" t="s">
        <v>437</v>
      </c>
      <c r="K223" s="9" t="s">
        <v>714</v>
      </c>
      <c r="L223" s="9" t="s">
        <v>888</v>
      </c>
      <c r="M223" s="3" t="s">
        <v>86</v>
      </c>
      <c r="N223" s="3" t="s">
        <v>104</v>
      </c>
      <c r="O223" s="6">
        <v>1</v>
      </c>
      <c r="P223" s="10">
        <v>45432</v>
      </c>
      <c r="Q223" s="4">
        <f t="shared" si="19"/>
        <v>45432</v>
      </c>
      <c r="R223" s="3" t="s">
        <v>104</v>
      </c>
      <c r="S223" s="11" t="s">
        <v>995</v>
      </c>
      <c r="T223" s="12">
        <v>100</v>
      </c>
      <c r="U223" s="13">
        <f t="shared" si="20"/>
        <v>100</v>
      </c>
      <c r="V223" s="11" t="s">
        <v>996</v>
      </c>
      <c r="W223" s="11" t="s">
        <v>107</v>
      </c>
      <c r="X223" s="11" t="s">
        <v>108</v>
      </c>
      <c r="Y223" s="3" t="s">
        <v>89</v>
      </c>
      <c r="Z223" s="11" t="s">
        <v>108</v>
      </c>
      <c r="AA223" s="3" t="s">
        <v>109</v>
      </c>
      <c r="AB223" s="4">
        <v>45478</v>
      </c>
      <c r="AC223" s="3" t="s">
        <v>104</v>
      </c>
    </row>
    <row r="224" spans="1:29" ht="31.5" x14ac:dyDescent="0.25">
      <c r="A224" s="3">
        <v>2024</v>
      </c>
      <c r="B224" s="4">
        <v>45383</v>
      </c>
      <c r="C224" s="4">
        <v>45473</v>
      </c>
      <c r="D224" s="3" t="s">
        <v>75</v>
      </c>
      <c r="E224" s="5" t="s">
        <v>997</v>
      </c>
      <c r="F224" s="6" t="s">
        <v>98</v>
      </c>
      <c r="G224" s="7" t="s">
        <v>99</v>
      </c>
      <c r="H224" s="7" t="s">
        <v>100</v>
      </c>
      <c r="I224" s="8" t="s">
        <v>84</v>
      </c>
      <c r="J224" s="9" t="s">
        <v>998</v>
      </c>
      <c r="K224" s="9" t="s">
        <v>169</v>
      </c>
      <c r="L224" s="9" t="s">
        <v>999</v>
      </c>
      <c r="M224" s="3" t="s">
        <v>86</v>
      </c>
      <c r="N224" s="3" t="s">
        <v>104</v>
      </c>
      <c r="O224" s="6">
        <v>1</v>
      </c>
      <c r="P224" s="10">
        <v>45432</v>
      </c>
      <c r="Q224" s="4">
        <f t="shared" si="19"/>
        <v>45432</v>
      </c>
      <c r="R224" s="3" t="s">
        <v>104</v>
      </c>
      <c r="S224" s="11" t="s">
        <v>1000</v>
      </c>
      <c r="T224" s="12">
        <v>100</v>
      </c>
      <c r="U224" s="13">
        <f t="shared" si="20"/>
        <v>100</v>
      </c>
      <c r="V224" s="11" t="s">
        <v>1001</v>
      </c>
      <c r="W224" s="11" t="s">
        <v>107</v>
      </c>
      <c r="X224" s="11" t="s">
        <v>108</v>
      </c>
      <c r="Y224" s="3" t="s">
        <v>89</v>
      </c>
      <c r="Z224" s="11" t="s">
        <v>108</v>
      </c>
      <c r="AA224" s="3" t="s">
        <v>109</v>
      </c>
      <c r="AB224" s="4">
        <v>45478</v>
      </c>
      <c r="AC224" s="3" t="s">
        <v>104</v>
      </c>
    </row>
    <row r="225" spans="1:29" ht="31.5" x14ac:dyDescent="0.25">
      <c r="A225" s="3">
        <v>2024</v>
      </c>
      <c r="B225" s="4">
        <v>45383</v>
      </c>
      <c r="C225" s="4">
        <v>45473</v>
      </c>
      <c r="D225" s="3" t="s">
        <v>75</v>
      </c>
      <c r="E225" s="5" t="s">
        <v>1002</v>
      </c>
      <c r="F225" s="6" t="s">
        <v>98</v>
      </c>
      <c r="G225" s="7" t="s">
        <v>99</v>
      </c>
      <c r="H225" s="7" t="s">
        <v>100</v>
      </c>
      <c r="I225" s="8" t="s">
        <v>84</v>
      </c>
      <c r="J225" s="9" t="s">
        <v>1003</v>
      </c>
      <c r="K225" s="9" t="s">
        <v>198</v>
      </c>
      <c r="L225" s="9" t="s">
        <v>1004</v>
      </c>
      <c r="M225" s="3" t="s">
        <v>86</v>
      </c>
      <c r="N225" s="3" t="s">
        <v>104</v>
      </c>
      <c r="O225" s="6">
        <v>1</v>
      </c>
      <c r="P225" s="10">
        <v>45432</v>
      </c>
      <c r="Q225" s="4">
        <f t="shared" si="19"/>
        <v>45432</v>
      </c>
      <c r="R225" s="3" t="s">
        <v>104</v>
      </c>
      <c r="S225" s="11" t="s">
        <v>1005</v>
      </c>
      <c r="T225" s="12">
        <f>100+100</f>
        <v>200</v>
      </c>
      <c r="U225" s="13">
        <f t="shared" si="20"/>
        <v>200</v>
      </c>
      <c r="V225" s="11" t="s">
        <v>1006</v>
      </c>
      <c r="W225" s="11" t="s">
        <v>107</v>
      </c>
      <c r="X225" s="11" t="s">
        <v>108</v>
      </c>
      <c r="Y225" s="3" t="s">
        <v>89</v>
      </c>
      <c r="Z225" s="11" t="s">
        <v>108</v>
      </c>
      <c r="AA225" s="3" t="s">
        <v>109</v>
      </c>
      <c r="AB225" s="4">
        <v>45478</v>
      </c>
      <c r="AC225" s="3" t="s">
        <v>104</v>
      </c>
    </row>
    <row r="226" spans="1:29" ht="31.5" x14ac:dyDescent="0.25">
      <c r="A226" s="3">
        <v>2024</v>
      </c>
      <c r="B226" s="4">
        <v>45383</v>
      </c>
      <c r="C226" s="4">
        <v>45473</v>
      </c>
      <c r="D226" s="3" t="s">
        <v>75</v>
      </c>
      <c r="E226" s="5" t="s">
        <v>1007</v>
      </c>
      <c r="F226" s="6" t="s">
        <v>98</v>
      </c>
      <c r="G226" s="7" t="s">
        <v>99</v>
      </c>
      <c r="H226" s="7" t="s">
        <v>100</v>
      </c>
      <c r="I226" s="8" t="s">
        <v>84</v>
      </c>
      <c r="J226" s="9" t="s">
        <v>1008</v>
      </c>
      <c r="K226" s="9" t="s">
        <v>103</v>
      </c>
      <c r="L226" s="9" t="s">
        <v>1009</v>
      </c>
      <c r="M226" s="3" t="s">
        <v>86</v>
      </c>
      <c r="N226" s="3" t="s">
        <v>104</v>
      </c>
      <c r="O226" s="6">
        <v>1</v>
      </c>
      <c r="P226" s="10">
        <v>45432</v>
      </c>
      <c r="Q226" s="4">
        <f t="shared" si="19"/>
        <v>45432</v>
      </c>
      <c r="R226" s="3" t="s">
        <v>104</v>
      </c>
      <c r="S226" s="11" t="s">
        <v>1010</v>
      </c>
      <c r="T226" s="12">
        <v>100</v>
      </c>
      <c r="U226" s="13">
        <f t="shared" si="20"/>
        <v>100</v>
      </c>
      <c r="V226" s="11" t="s">
        <v>1011</v>
      </c>
      <c r="W226" s="11" t="s">
        <v>107</v>
      </c>
      <c r="X226" s="11" t="s">
        <v>108</v>
      </c>
      <c r="Y226" s="3" t="s">
        <v>89</v>
      </c>
      <c r="Z226" s="11" t="s">
        <v>108</v>
      </c>
      <c r="AA226" s="3" t="s">
        <v>109</v>
      </c>
      <c r="AB226" s="4">
        <v>45478</v>
      </c>
      <c r="AC226" s="3" t="s">
        <v>104</v>
      </c>
    </row>
    <row r="227" spans="1:29" ht="31.5" x14ac:dyDescent="0.25">
      <c r="A227" s="3">
        <v>2024</v>
      </c>
      <c r="B227" s="4">
        <v>45383</v>
      </c>
      <c r="C227" s="4">
        <v>45473</v>
      </c>
      <c r="D227" s="3" t="s">
        <v>75</v>
      </c>
      <c r="E227" s="5" t="s">
        <v>1012</v>
      </c>
      <c r="F227" s="6" t="s">
        <v>98</v>
      </c>
      <c r="G227" s="7" t="s">
        <v>99</v>
      </c>
      <c r="H227" s="7" t="s">
        <v>100</v>
      </c>
      <c r="I227" s="8" t="s">
        <v>84</v>
      </c>
      <c r="J227" s="9" t="s">
        <v>1008</v>
      </c>
      <c r="K227" s="9" t="s">
        <v>103</v>
      </c>
      <c r="L227" s="9" t="s">
        <v>1009</v>
      </c>
      <c r="M227" s="3" t="s">
        <v>86</v>
      </c>
      <c r="N227" s="3" t="s">
        <v>104</v>
      </c>
      <c r="O227" s="6">
        <v>1</v>
      </c>
      <c r="P227" s="10">
        <v>45432</v>
      </c>
      <c r="Q227" s="4">
        <f t="shared" si="19"/>
        <v>45432</v>
      </c>
      <c r="R227" s="3" t="s">
        <v>104</v>
      </c>
      <c r="S227" s="11" t="s">
        <v>1013</v>
      </c>
      <c r="T227" s="12">
        <v>100</v>
      </c>
      <c r="U227" s="13">
        <f t="shared" si="20"/>
        <v>100</v>
      </c>
      <c r="V227" s="11" t="s">
        <v>1014</v>
      </c>
      <c r="W227" s="11" t="s">
        <v>107</v>
      </c>
      <c r="X227" s="11" t="s">
        <v>108</v>
      </c>
      <c r="Y227" s="3" t="s">
        <v>89</v>
      </c>
      <c r="Z227" s="11" t="s">
        <v>108</v>
      </c>
      <c r="AA227" s="3" t="s">
        <v>109</v>
      </c>
      <c r="AB227" s="4">
        <v>45478</v>
      </c>
      <c r="AC227" s="3" t="s">
        <v>104</v>
      </c>
    </row>
    <row r="228" spans="1:29" ht="31.5" x14ac:dyDescent="0.25">
      <c r="A228" s="3">
        <v>2024</v>
      </c>
      <c r="B228" s="4">
        <v>45383</v>
      </c>
      <c r="C228" s="4">
        <v>45473</v>
      </c>
      <c r="D228" s="3" t="s">
        <v>75</v>
      </c>
      <c r="E228" s="5" t="s">
        <v>1015</v>
      </c>
      <c r="F228" s="6" t="s">
        <v>98</v>
      </c>
      <c r="G228" s="7" t="s">
        <v>99</v>
      </c>
      <c r="H228" s="7" t="s">
        <v>100</v>
      </c>
      <c r="I228" s="8" t="s">
        <v>84</v>
      </c>
      <c r="J228" s="9" t="s">
        <v>1016</v>
      </c>
      <c r="K228" s="9" t="s">
        <v>102</v>
      </c>
      <c r="L228" s="9" t="s">
        <v>610</v>
      </c>
      <c r="M228" s="3" t="s">
        <v>86</v>
      </c>
      <c r="N228" s="3" t="s">
        <v>104</v>
      </c>
      <c r="O228" s="6">
        <v>1</v>
      </c>
      <c r="P228" s="10">
        <v>45432</v>
      </c>
      <c r="Q228" s="4">
        <f t="shared" si="19"/>
        <v>45432</v>
      </c>
      <c r="R228" s="3" t="s">
        <v>104</v>
      </c>
      <c r="S228" s="11" t="s">
        <v>1017</v>
      </c>
      <c r="T228" s="12">
        <f>100+230</f>
        <v>330</v>
      </c>
      <c r="U228" s="13">
        <f t="shared" si="20"/>
        <v>330</v>
      </c>
      <c r="V228" s="11" t="s">
        <v>1018</v>
      </c>
      <c r="W228" s="11" t="s">
        <v>107</v>
      </c>
      <c r="X228" s="11" t="s">
        <v>108</v>
      </c>
      <c r="Y228" s="3" t="s">
        <v>89</v>
      </c>
      <c r="Z228" s="11" t="s">
        <v>108</v>
      </c>
      <c r="AA228" s="3" t="s">
        <v>109</v>
      </c>
      <c r="AB228" s="4">
        <v>45478</v>
      </c>
      <c r="AC228" s="3" t="s">
        <v>104</v>
      </c>
    </row>
    <row r="229" spans="1:29" ht="31.5" x14ac:dyDescent="0.25">
      <c r="A229" s="3">
        <v>2024</v>
      </c>
      <c r="B229" s="4">
        <v>45383</v>
      </c>
      <c r="C229" s="4">
        <v>45473</v>
      </c>
      <c r="D229" s="3" t="s">
        <v>75</v>
      </c>
      <c r="E229" s="5" t="s">
        <v>1019</v>
      </c>
      <c r="F229" s="6" t="s">
        <v>98</v>
      </c>
      <c r="G229" s="7" t="s">
        <v>99</v>
      </c>
      <c r="H229" s="7" t="s">
        <v>100</v>
      </c>
      <c r="I229" s="8" t="s">
        <v>84</v>
      </c>
      <c r="J229" s="9" t="s">
        <v>1020</v>
      </c>
      <c r="K229" s="9" t="s">
        <v>682</v>
      </c>
      <c r="L229" s="9" t="s">
        <v>1021</v>
      </c>
      <c r="M229" s="3" t="s">
        <v>87</v>
      </c>
      <c r="N229" s="3" t="s">
        <v>104</v>
      </c>
      <c r="O229" s="6">
        <v>1</v>
      </c>
      <c r="P229" s="10">
        <v>45433</v>
      </c>
      <c r="Q229" s="4">
        <f t="shared" si="19"/>
        <v>45433</v>
      </c>
      <c r="R229" s="3" t="s">
        <v>104</v>
      </c>
      <c r="S229" s="11" t="s">
        <v>1022</v>
      </c>
      <c r="T229" s="12">
        <v>100</v>
      </c>
      <c r="U229" s="13">
        <f t="shared" si="20"/>
        <v>100</v>
      </c>
      <c r="V229" s="11" t="s">
        <v>1023</v>
      </c>
      <c r="W229" s="11" t="s">
        <v>107</v>
      </c>
      <c r="X229" s="11" t="s">
        <v>108</v>
      </c>
      <c r="Y229" s="3" t="s">
        <v>89</v>
      </c>
      <c r="Z229" s="11" t="s">
        <v>108</v>
      </c>
      <c r="AA229" s="3" t="s">
        <v>109</v>
      </c>
      <c r="AB229" s="4">
        <v>45478</v>
      </c>
      <c r="AC229" s="3" t="s">
        <v>104</v>
      </c>
    </row>
    <row r="230" spans="1:29" ht="31.5" x14ac:dyDescent="0.25">
      <c r="A230" s="3">
        <v>2024</v>
      </c>
      <c r="B230" s="4">
        <v>45383</v>
      </c>
      <c r="C230" s="4">
        <v>45473</v>
      </c>
      <c r="D230" s="3" t="s">
        <v>75</v>
      </c>
      <c r="E230" s="5" t="s">
        <v>1024</v>
      </c>
      <c r="F230" s="6" t="s">
        <v>98</v>
      </c>
      <c r="G230" s="7" t="s">
        <v>99</v>
      </c>
      <c r="H230" s="7" t="s">
        <v>100</v>
      </c>
      <c r="I230" s="8" t="s">
        <v>84</v>
      </c>
      <c r="J230" s="9" t="s">
        <v>1025</v>
      </c>
      <c r="K230" s="9" t="s">
        <v>146</v>
      </c>
      <c r="L230" s="9" t="s">
        <v>1026</v>
      </c>
      <c r="M230" s="3" t="s">
        <v>86</v>
      </c>
      <c r="N230" s="3" t="s">
        <v>104</v>
      </c>
      <c r="O230" s="6">
        <v>1</v>
      </c>
      <c r="P230" s="10">
        <v>45433</v>
      </c>
      <c r="Q230" s="4">
        <f t="shared" si="19"/>
        <v>45433</v>
      </c>
      <c r="R230" s="3" t="s">
        <v>104</v>
      </c>
      <c r="S230" s="11" t="s">
        <v>1027</v>
      </c>
      <c r="T230" s="12">
        <v>100</v>
      </c>
      <c r="U230" s="13">
        <f t="shared" si="20"/>
        <v>100</v>
      </c>
      <c r="V230" s="11" t="s">
        <v>1028</v>
      </c>
      <c r="W230" s="11" t="s">
        <v>107</v>
      </c>
      <c r="X230" s="11" t="s">
        <v>108</v>
      </c>
      <c r="Y230" s="3" t="s">
        <v>89</v>
      </c>
      <c r="Z230" s="11" t="s">
        <v>108</v>
      </c>
      <c r="AA230" s="3" t="s">
        <v>109</v>
      </c>
      <c r="AB230" s="4">
        <v>45478</v>
      </c>
      <c r="AC230" s="3" t="s">
        <v>104</v>
      </c>
    </row>
    <row r="231" spans="1:29" ht="31.5" x14ac:dyDescent="0.25">
      <c r="A231" s="3">
        <v>2024</v>
      </c>
      <c r="B231" s="4">
        <v>45383</v>
      </c>
      <c r="C231" s="4">
        <v>45473</v>
      </c>
      <c r="D231" s="3" t="s">
        <v>75</v>
      </c>
      <c r="E231" s="5" t="s">
        <v>1029</v>
      </c>
      <c r="F231" s="6" t="s">
        <v>98</v>
      </c>
      <c r="G231" s="7" t="s">
        <v>99</v>
      </c>
      <c r="H231" s="7" t="s">
        <v>100</v>
      </c>
      <c r="I231" s="8" t="s">
        <v>84</v>
      </c>
      <c r="J231" s="9" t="s">
        <v>1030</v>
      </c>
      <c r="K231" s="9" t="s">
        <v>222</v>
      </c>
      <c r="L231" s="9" t="s">
        <v>1031</v>
      </c>
      <c r="M231" s="3" t="s">
        <v>86</v>
      </c>
      <c r="N231" s="3" t="s">
        <v>104</v>
      </c>
      <c r="O231" s="6">
        <v>1</v>
      </c>
      <c r="P231" s="10">
        <v>45434</v>
      </c>
      <c r="Q231" s="4">
        <f t="shared" si="19"/>
        <v>45434</v>
      </c>
      <c r="R231" s="3" t="s">
        <v>104</v>
      </c>
      <c r="S231" s="11" t="s">
        <v>1032</v>
      </c>
      <c r="T231" s="12">
        <v>100</v>
      </c>
      <c r="U231" s="13">
        <f t="shared" si="20"/>
        <v>100</v>
      </c>
      <c r="V231" s="11" t="s">
        <v>1033</v>
      </c>
      <c r="W231" s="11" t="s">
        <v>107</v>
      </c>
      <c r="X231" s="11" t="s">
        <v>108</v>
      </c>
      <c r="Y231" s="3" t="s">
        <v>89</v>
      </c>
      <c r="Z231" s="11" t="s">
        <v>108</v>
      </c>
      <c r="AA231" s="3" t="s">
        <v>109</v>
      </c>
      <c r="AB231" s="4">
        <v>45478</v>
      </c>
      <c r="AC231" s="3" t="s">
        <v>104</v>
      </c>
    </row>
    <row r="232" spans="1:29" ht="31.5" x14ac:dyDescent="0.25">
      <c r="A232" s="3">
        <v>2024</v>
      </c>
      <c r="B232" s="4">
        <v>45383</v>
      </c>
      <c r="C232" s="4">
        <v>45473</v>
      </c>
      <c r="D232" s="3" t="s">
        <v>75</v>
      </c>
      <c r="E232" s="5" t="s">
        <v>1034</v>
      </c>
      <c r="F232" s="6" t="s">
        <v>98</v>
      </c>
      <c r="G232" s="7" t="s">
        <v>99</v>
      </c>
      <c r="H232" s="7" t="s">
        <v>100</v>
      </c>
      <c r="I232" s="8" t="s">
        <v>84</v>
      </c>
      <c r="J232" s="9" t="s">
        <v>1035</v>
      </c>
      <c r="K232" s="9" t="s">
        <v>188</v>
      </c>
      <c r="L232" s="9" t="s">
        <v>1036</v>
      </c>
      <c r="M232" s="3" t="s">
        <v>87</v>
      </c>
      <c r="N232" s="3" t="s">
        <v>104</v>
      </c>
      <c r="O232" s="6">
        <v>1</v>
      </c>
      <c r="P232" s="10">
        <v>45436</v>
      </c>
      <c r="Q232" s="4">
        <f>P232</f>
        <v>45436</v>
      </c>
      <c r="R232" s="3" t="s">
        <v>104</v>
      </c>
      <c r="S232" s="11" t="s">
        <v>1037</v>
      </c>
      <c r="T232" s="12">
        <v>100</v>
      </c>
      <c r="U232" s="13">
        <f>T232</f>
        <v>100</v>
      </c>
      <c r="V232" s="11" t="s">
        <v>1038</v>
      </c>
      <c r="W232" s="11" t="s">
        <v>107</v>
      </c>
      <c r="X232" s="11" t="s">
        <v>108</v>
      </c>
      <c r="Y232" s="3" t="s">
        <v>89</v>
      </c>
      <c r="Z232" s="11" t="s">
        <v>108</v>
      </c>
      <c r="AA232" s="3" t="s">
        <v>109</v>
      </c>
      <c r="AB232" s="4">
        <v>45478</v>
      </c>
      <c r="AC232" s="3" t="s">
        <v>104</v>
      </c>
    </row>
    <row r="233" spans="1:29" ht="31.5" x14ac:dyDescent="0.25">
      <c r="A233" s="3">
        <v>2024</v>
      </c>
      <c r="B233" s="4">
        <v>45383</v>
      </c>
      <c r="C233" s="4">
        <v>45473</v>
      </c>
      <c r="D233" s="3" t="s">
        <v>75</v>
      </c>
      <c r="E233" s="5" t="s">
        <v>1039</v>
      </c>
      <c r="F233" s="6" t="s">
        <v>98</v>
      </c>
      <c r="G233" s="7" t="s">
        <v>99</v>
      </c>
      <c r="H233" s="7" t="s">
        <v>100</v>
      </c>
      <c r="I233" s="8" t="s">
        <v>84</v>
      </c>
      <c r="J233" s="9" t="s">
        <v>1040</v>
      </c>
      <c r="K233" s="9" t="s">
        <v>207</v>
      </c>
      <c r="L233" s="9" t="s">
        <v>207</v>
      </c>
      <c r="M233" s="3" t="s">
        <v>86</v>
      </c>
      <c r="N233" s="3" t="s">
        <v>104</v>
      </c>
      <c r="O233" s="6">
        <v>1</v>
      </c>
      <c r="P233" s="10">
        <v>45436</v>
      </c>
      <c r="Q233" s="4">
        <f>P233</f>
        <v>45436</v>
      </c>
      <c r="R233" s="3" t="s">
        <v>104</v>
      </c>
      <c r="S233" s="11" t="s">
        <v>1041</v>
      </c>
      <c r="T233" s="12">
        <v>100</v>
      </c>
      <c r="U233" s="13">
        <f>T233</f>
        <v>100</v>
      </c>
      <c r="V233" s="11" t="s">
        <v>1042</v>
      </c>
      <c r="W233" s="11" t="s">
        <v>107</v>
      </c>
      <c r="X233" s="11" t="s">
        <v>108</v>
      </c>
      <c r="Y233" s="3" t="s">
        <v>89</v>
      </c>
      <c r="Z233" s="11" t="s">
        <v>108</v>
      </c>
      <c r="AA233" s="3" t="s">
        <v>109</v>
      </c>
      <c r="AB233" s="4">
        <v>45478</v>
      </c>
      <c r="AC233" s="3" t="s">
        <v>104</v>
      </c>
    </row>
    <row r="234" spans="1:29" ht="31.5" x14ac:dyDescent="0.25">
      <c r="A234" s="3">
        <v>2024</v>
      </c>
      <c r="B234" s="4">
        <v>45383</v>
      </c>
      <c r="C234" s="4">
        <v>45473</v>
      </c>
      <c r="D234" s="3" t="s">
        <v>75</v>
      </c>
      <c r="E234" s="5" t="s">
        <v>1043</v>
      </c>
      <c r="F234" s="6" t="s">
        <v>98</v>
      </c>
      <c r="G234" s="7" t="s">
        <v>99</v>
      </c>
      <c r="H234" s="7" t="s">
        <v>100</v>
      </c>
      <c r="I234" s="8" t="s">
        <v>84</v>
      </c>
      <c r="J234" s="9" t="s">
        <v>536</v>
      </c>
      <c r="K234" s="9" t="s">
        <v>402</v>
      </c>
      <c r="L234" s="9" t="s">
        <v>537</v>
      </c>
      <c r="M234" s="3" t="s">
        <v>87</v>
      </c>
      <c r="N234" s="3" t="s">
        <v>104</v>
      </c>
      <c r="O234" s="6">
        <v>1</v>
      </c>
      <c r="P234" s="10">
        <v>45436</v>
      </c>
      <c r="Q234" s="4">
        <f>P234</f>
        <v>45436</v>
      </c>
      <c r="R234" s="3" t="s">
        <v>104</v>
      </c>
      <c r="S234" s="11" t="s">
        <v>1044</v>
      </c>
      <c r="T234" s="12">
        <f>100+60</f>
        <v>160</v>
      </c>
      <c r="U234" s="13">
        <f>T234</f>
        <v>160</v>
      </c>
      <c r="V234" s="11" t="s">
        <v>1045</v>
      </c>
      <c r="W234" s="11" t="s">
        <v>107</v>
      </c>
      <c r="X234" s="11" t="s">
        <v>108</v>
      </c>
      <c r="Y234" s="3" t="s">
        <v>89</v>
      </c>
      <c r="Z234" s="11" t="s">
        <v>108</v>
      </c>
      <c r="AA234" s="3" t="s">
        <v>109</v>
      </c>
      <c r="AB234" s="4">
        <v>45478</v>
      </c>
      <c r="AC234" s="3" t="s">
        <v>104</v>
      </c>
    </row>
    <row r="235" spans="1:29" ht="31.5" x14ac:dyDescent="0.25">
      <c r="A235" s="3">
        <v>2024</v>
      </c>
      <c r="B235" s="4">
        <v>45383</v>
      </c>
      <c r="C235" s="4">
        <v>45473</v>
      </c>
      <c r="D235" s="3" t="s">
        <v>75</v>
      </c>
      <c r="E235" s="5" t="s">
        <v>1046</v>
      </c>
      <c r="F235" s="6" t="s">
        <v>98</v>
      </c>
      <c r="G235" s="7" t="s">
        <v>99</v>
      </c>
      <c r="H235" s="7" t="s">
        <v>100</v>
      </c>
      <c r="I235" s="8" t="s">
        <v>84</v>
      </c>
      <c r="J235" s="9" t="s">
        <v>536</v>
      </c>
      <c r="K235" s="9" t="s">
        <v>402</v>
      </c>
      <c r="L235" s="9" t="s">
        <v>537</v>
      </c>
      <c r="M235" s="3" t="s">
        <v>87</v>
      </c>
      <c r="N235" s="3" t="s">
        <v>104</v>
      </c>
      <c r="O235" s="6">
        <v>1</v>
      </c>
      <c r="P235" s="10">
        <v>45436</v>
      </c>
      <c r="Q235" s="4">
        <f>P235</f>
        <v>45436</v>
      </c>
      <c r="R235" s="3" t="s">
        <v>104</v>
      </c>
      <c r="S235" s="11" t="s">
        <v>1047</v>
      </c>
      <c r="T235" s="12">
        <v>100</v>
      </c>
      <c r="U235" s="13">
        <f>T235</f>
        <v>100</v>
      </c>
      <c r="V235" s="11" t="s">
        <v>1048</v>
      </c>
      <c r="W235" s="11" t="s">
        <v>107</v>
      </c>
      <c r="X235" s="11" t="s">
        <v>108</v>
      </c>
      <c r="Y235" s="3" t="s">
        <v>89</v>
      </c>
      <c r="Z235" s="11" t="s">
        <v>108</v>
      </c>
      <c r="AA235" s="3" t="s">
        <v>109</v>
      </c>
      <c r="AB235" s="4">
        <v>45478</v>
      </c>
      <c r="AC235" s="3" t="s">
        <v>104</v>
      </c>
    </row>
    <row r="236" spans="1:29" ht="31.5" x14ac:dyDescent="0.25">
      <c r="A236" s="3">
        <v>2024</v>
      </c>
      <c r="B236" s="4">
        <v>45383</v>
      </c>
      <c r="C236" s="4">
        <v>45473</v>
      </c>
      <c r="D236" s="3" t="s">
        <v>75</v>
      </c>
      <c r="E236" s="5" t="s">
        <v>1049</v>
      </c>
      <c r="F236" s="6" t="s">
        <v>98</v>
      </c>
      <c r="G236" s="7" t="s">
        <v>99</v>
      </c>
      <c r="H236" s="7" t="s">
        <v>100</v>
      </c>
      <c r="I236" s="8" t="s">
        <v>84</v>
      </c>
      <c r="J236" s="9" t="s">
        <v>536</v>
      </c>
      <c r="K236" s="9" t="s">
        <v>402</v>
      </c>
      <c r="L236" s="9" t="s">
        <v>537</v>
      </c>
      <c r="M236" s="3" t="s">
        <v>87</v>
      </c>
      <c r="N236" s="3" t="s">
        <v>104</v>
      </c>
      <c r="O236" s="6">
        <v>1</v>
      </c>
      <c r="P236" s="10">
        <v>45436</v>
      </c>
      <c r="Q236" s="4">
        <f>P236</f>
        <v>45436</v>
      </c>
      <c r="R236" s="3" t="s">
        <v>104</v>
      </c>
      <c r="S236" s="11" t="s">
        <v>1050</v>
      </c>
      <c r="T236" s="12">
        <v>100</v>
      </c>
      <c r="U236" s="13">
        <f>T236</f>
        <v>100</v>
      </c>
      <c r="V236" s="11" t="s">
        <v>1051</v>
      </c>
      <c r="W236" s="11" t="s">
        <v>107</v>
      </c>
      <c r="X236" s="11" t="s">
        <v>108</v>
      </c>
      <c r="Y236" s="3" t="s">
        <v>89</v>
      </c>
      <c r="Z236" s="11" t="s">
        <v>108</v>
      </c>
      <c r="AA236" s="3" t="s">
        <v>109</v>
      </c>
      <c r="AB236" s="4">
        <v>45478</v>
      </c>
      <c r="AC236" s="3" t="s">
        <v>104</v>
      </c>
    </row>
    <row r="237" spans="1:29" ht="31.5" x14ac:dyDescent="0.25">
      <c r="A237" s="3">
        <v>2024</v>
      </c>
      <c r="B237" s="4">
        <v>45383</v>
      </c>
      <c r="C237" s="4">
        <v>45473</v>
      </c>
      <c r="D237" s="3" t="s">
        <v>75</v>
      </c>
      <c r="E237" s="5" t="s">
        <v>1052</v>
      </c>
      <c r="F237" s="6" t="s">
        <v>98</v>
      </c>
      <c r="G237" s="7" t="s">
        <v>99</v>
      </c>
      <c r="H237" s="7" t="s">
        <v>100</v>
      </c>
      <c r="I237" s="8" t="s">
        <v>84</v>
      </c>
      <c r="J237" s="9" t="s">
        <v>991</v>
      </c>
      <c r="K237" s="9" t="s">
        <v>415</v>
      </c>
      <c r="L237" s="9" t="s">
        <v>490</v>
      </c>
      <c r="M237" s="3" t="s">
        <v>86</v>
      </c>
      <c r="N237" s="3" t="s">
        <v>104</v>
      </c>
      <c r="O237" s="6">
        <v>1</v>
      </c>
      <c r="P237" s="10">
        <v>45432</v>
      </c>
      <c r="Q237" s="4">
        <f t="shared" si="19"/>
        <v>45432</v>
      </c>
      <c r="R237" s="3" t="s">
        <v>104</v>
      </c>
      <c r="S237" s="11" t="s">
        <v>1053</v>
      </c>
      <c r="T237" s="12">
        <v>100</v>
      </c>
      <c r="U237" s="13">
        <f t="shared" si="20"/>
        <v>100</v>
      </c>
      <c r="V237" s="11" t="s">
        <v>1054</v>
      </c>
      <c r="W237" s="11" t="s">
        <v>107</v>
      </c>
      <c r="X237" s="11" t="s">
        <v>108</v>
      </c>
      <c r="Y237" s="3" t="s">
        <v>89</v>
      </c>
      <c r="Z237" s="11" t="s">
        <v>108</v>
      </c>
      <c r="AA237" s="3" t="s">
        <v>109</v>
      </c>
      <c r="AB237" s="4">
        <v>45478</v>
      </c>
      <c r="AC237" s="3" t="s">
        <v>104</v>
      </c>
    </row>
    <row r="238" spans="1:29" ht="31.5" x14ac:dyDescent="0.25">
      <c r="A238" s="3">
        <v>2024</v>
      </c>
      <c r="B238" s="4">
        <v>45383</v>
      </c>
      <c r="C238" s="4">
        <v>45473</v>
      </c>
      <c r="D238" s="3" t="s">
        <v>75</v>
      </c>
      <c r="E238" s="5" t="s">
        <v>1055</v>
      </c>
      <c r="F238" s="6" t="s">
        <v>98</v>
      </c>
      <c r="G238" s="7" t="s">
        <v>99</v>
      </c>
      <c r="H238" s="7" t="s">
        <v>100</v>
      </c>
      <c r="I238" s="8" t="s">
        <v>84</v>
      </c>
      <c r="J238" s="9" t="s">
        <v>536</v>
      </c>
      <c r="K238" s="9" t="s">
        <v>402</v>
      </c>
      <c r="L238" s="9" t="s">
        <v>537</v>
      </c>
      <c r="M238" s="3" t="s">
        <v>87</v>
      </c>
      <c r="N238" s="3" t="s">
        <v>104</v>
      </c>
      <c r="O238" s="6">
        <v>1</v>
      </c>
      <c r="P238" s="10">
        <v>45436</v>
      </c>
      <c r="Q238" s="4">
        <f>P238</f>
        <v>45436</v>
      </c>
      <c r="R238" s="3" t="s">
        <v>104</v>
      </c>
      <c r="S238" s="11" t="s">
        <v>1056</v>
      </c>
      <c r="T238" s="12">
        <v>100</v>
      </c>
      <c r="U238" s="13">
        <f>T238</f>
        <v>100</v>
      </c>
      <c r="V238" s="11" t="s">
        <v>1057</v>
      </c>
      <c r="W238" s="11" t="s">
        <v>107</v>
      </c>
      <c r="X238" s="11" t="s">
        <v>108</v>
      </c>
      <c r="Y238" s="3" t="s">
        <v>89</v>
      </c>
      <c r="Z238" s="11" t="s">
        <v>108</v>
      </c>
      <c r="AA238" s="3" t="s">
        <v>109</v>
      </c>
      <c r="AB238" s="4">
        <v>45478</v>
      </c>
      <c r="AC238" s="3" t="s">
        <v>104</v>
      </c>
    </row>
    <row r="239" spans="1:29" ht="31.5" x14ac:dyDescent="0.25">
      <c r="A239" s="3">
        <v>2024</v>
      </c>
      <c r="B239" s="4">
        <v>45383</v>
      </c>
      <c r="C239" s="4">
        <v>45473</v>
      </c>
      <c r="D239" s="3" t="s">
        <v>75</v>
      </c>
      <c r="E239" s="5" t="s">
        <v>1058</v>
      </c>
      <c r="F239" s="6" t="s">
        <v>98</v>
      </c>
      <c r="G239" s="7" t="s">
        <v>99</v>
      </c>
      <c r="H239" s="7" t="s">
        <v>100</v>
      </c>
      <c r="I239" s="8" t="s">
        <v>84</v>
      </c>
      <c r="J239" s="9" t="s">
        <v>1059</v>
      </c>
      <c r="K239" s="9" t="s">
        <v>103</v>
      </c>
      <c r="L239" s="9" t="s">
        <v>1060</v>
      </c>
      <c r="M239" s="3" t="s">
        <v>87</v>
      </c>
      <c r="N239" s="3" t="s">
        <v>104</v>
      </c>
      <c r="O239" s="6">
        <v>1</v>
      </c>
      <c r="P239" s="10">
        <v>45439</v>
      </c>
      <c r="Q239" s="4">
        <f t="shared" si="19"/>
        <v>45439</v>
      </c>
      <c r="R239" s="3" t="s">
        <v>104</v>
      </c>
      <c r="S239" s="11" t="s">
        <v>1061</v>
      </c>
      <c r="T239" s="12">
        <f>100+100</f>
        <v>200</v>
      </c>
      <c r="U239" s="13">
        <f t="shared" si="20"/>
        <v>200</v>
      </c>
      <c r="V239" s="11" t="s">
        <v>1062</v>
      </c>
      <c r="W239" s="11" t="s">
        <v>107</v>
      </c>
      <c r="X239" s="11" t="s">
        <v>108</v>
      </c>
      <c r="Y239" s="3" t="s">
        <v>89</v>
      </c>
      <c r="Z239" s="11" t="s">
        <v>108</v>
      </c>
      <c r="AA239" s="3" t="s">
        <v>109</v>
      </c>
      <c r="AB239" s="4">
        <v>45478</v>
      </c>
      <c r="AC239" s="3" t="s">
        <v>104</v>
      </c>
    </row>
    <row r="240" spans="1:29" ht="31.5" x14ac:dyDescent="0.25">
      <c r="A240" s="3">
        <v>2024</v>
      </c>
      <c r="B240" s="4">
        <v>45383</v>
      </c>
      <c r="C240" s="4">
        <v>45473</v>
      </c>
      <c r="D240" s="3" t="s">
        <v>75</v>
      </c>
      <c r="E240" s="5" t="s">
        <v>1063</v>
      </c>
      <c r="F240" s="6" t="s">
        <v>98</v>
      </c>
      <c r="G240" s="7" t="s">
        <v>99</v>
      </c>
      <c r="H240" s="7" t="s">
        <v>100</v>
      </c>
      <c r="I240" s="8" t="s">
        <v>84</v>
      </c>
      <c r="J240" s="9" t="s">
        <v>953</v>
      </c>
      <c r="K240" s="9" t="s">
        <v>181</v>
      </c>
      <c r="L240" s="9" t="s">
        <v>954</v>
      </c>
      <c r="M240" s="3" t="s">
        <v>87</v>
      </c>
      <c r="N240" s="3" t="s">
        <v>104</v>
      </c>
      <c r="O240" s="6">
        <v>1</v>
      </c>
      <c r="P240" s="10">
        <v>45439</v>
      </c>
      <c r="Q240" s="4">
        <f t="shared" si="19"/>
        <v>45439</v>
      </c>
      <c r="R240" s="3" t="s">
        <v>104</v>
      </c>
      <c r="S240" s="11" t="s">
        <v>1064</v>
      </c>
      <c r="T240" s="12">
        <v>100</v>
      </c>
      <c r="U240" s="13">
        <f t="shared" si="20"/>
        <v>100</v>
      </c>
      <c r="V240" s="11" t="s">
        <v>1065</v>
      </c>
      <c r="W240" s="11" t="s">
        <v>107</v>
      </c>
      <c r="X240" s="11" t="s">
        <v>108</v>
      </c>
      <c r="Y240" s="3" t="s">
        <v>89</v>
      </c>
      <c r="Z240" s="11" t="s">
        <v>108</v>
      </c>
      <c r="AA240" s="3" t="s">
        <v>109</v>
      </c>
      <c r="AB240" s="4">
        <v>45478</v>
      </c>
      <c r="AC240" s="3" t="s">
        <v>104</v>
      </c>
    </row>
    <row r="241" spans="1:29" ht="31.5" x14ac:dyDescent="0.25">
      <c r="A241" s="3">
        <v>2024</v>
      </c>
      <c r="B241" s="4">
        <v>45383</v>
      </c>
      <c r="C241" s="4">
        <v>45473</v>
      </c>
      <c r="D241" s="3" t="s">
        <v>75</v>
      </c>
      <c r="E241" s="5" t="s">
        <v>1066</v>
      </c>
      <c r="F241" s="6" t="s">
        <v>98</v>
      </c>
      <c r="G241" s="7" t="s">
        <v>99</v>
      </c>
      <c r="H241" s="7" t="s">
        <v>100</v>
      </c>
      <c r="I241" s="8" t="s">
        <v>84</v>
      </c>
      <c r="J241" s="9" t="s">
        <v>1067</v>
      </c>
      <c r="K241" s="9" t="s">
        <v>714</v>
      </c>
      <c r="L241" s="9" t="s">
        <v>937</v>
      </c>
      <c r="M241" s="3" t="s">
        <v>87</v>
      </c>
      <c r="N241" s="3" t="s">
        <v>104</v>
      </c>
      <c r="O241" s="6">
        <v>1</v>
      </c>
      <c r="P241" s="10">
        <v>45439</v>
      </c>
      <c r="Q241" s="4">
        <f>P241</f>
        <v>45439</v>
      </c>
      <c r="R241" s="3" t="s">
        <v>104</v>
      </c>
      <c r="S241" s="11" t="s">
        <v>1068</v>
      </c>
      <c r="T241" s="12">
        <f>100+100</f>
        <v>200</v>
      </c>
      <c r="U241" s="13">
        <f>T241</f>
        <v>200</v>
      </c>
      <c r="V241" s="11" t="s">
        <v>1069</v>
      </c>
      <c r="W241" s="11" t="s">
        <v>107</v>
      </c>
      <c r="X241" s="11" t="s">
        <v>108</v>
      </c>
      <c r="Y241" s="3" t="s">
        <v>89</v>
      </c>
      <c r="Z241" s="11" t="s">
        <v>108</v>
      </c>
      <c r="AA241" s="3" t="s">
        <v>109</v>
      </c>
      <c r="AB241" s="4">
        <v>45478</v>
      </c>
      <c r="AC241" s="3" t="s">
        <v>104</v>
      </c>
    </row>
    <row r="242" spans="1:29" ht="31.5" x14ac:dyDescent="0.25">
      <c r="A242" s="3">
        <v>2024</v>
      </c>
      <c r="B242" s="4">
        <v>45383</v>
      </c>
      <c r="C242" s="4">
        <v>45473</v>
      </c>
      <c r="D242" s="3" t="s">
        <v>75</v>
      </c>
      <c r="E242" s="5" t="s">
        <v>1070</v>
      </c>
      <c r="F242" s="6" t="s">
        <v>98</v>
      </c>
      <c r="G242" s="7" t="s">
        <v>99</v>
      </c>
      <c r="H242" s="7" t="s">
        <v>100</v>
      </c>
      <c r="I242" s="8" t="s">
        <v>84</v>
      </c>
      <c r="J242" s="9" t="s">
        <v>267</v>
      </c>
      <c r="K242" s="9" t="s">
        <v>268</v>
      </c>
      <c r="L242" s="9" t="s">
        <v>269</v>
      </c>
      <c r="M242" s="3" t="s">
        <v>87</v>
      </c>
      <c r="N242" s="3" t="s">
        <v>104</v>
      </c>
      <c r="O242" s="6">
        <v>1</v>
      </c>
      <c r="P242" s="10">
        <v>45439</v>
      </c>
      <c r="Q242" s="4">
        <f>P242</f>
        <v>45439</v>
      </c>
      <c r="R242" s="3" t="s">
        <v>104</v>
      </c>
      <c r="S242" s="11" t="s">
        <v>1071</v>
      </c>
      <c r="T242" s="12">
        <v>100</v>
      </c>
      <c r="U242" s="13">
        <f>T242</f>
        <v>100</v>
      </c>
      <c r="V242" s="11" t="s">
        <v>1072</v>
      </c>
      <c r="W242" s="11" t="s">
        <v>107</v>
      </c>
      <c r="X242" s="11" t="s">
        <v>108</v>
      </c>
      <c r="Y242" s="3" t="s">
        <v>89</v>
      </c>
      <c r="Z242" s="11" t="s">
        <v>108</v>
      </c>
      <c r="AA242" s="3" t="s">
        <v>109</v>
      </c>
      <c r="AB242" s="4">
        <v>45478</v>
      </c>
      <c r="AC242" s="3" t="s">
        <v>104</v>
      </c>
    </row>
    <row r="243" spans="1:29" ht="31.5" x14ac:dyDescent="0.25">
      <c r="A243" s="3">
        <v>2024</v>
      </c>
      <c r="B243" s="4">
        <v>45383</v>
      </c>
      <c r="C243" s="4">
        <v>45473</v>
      </c>
      <c r="D243" s="3" t="s">
        <v>75</v>
      </c>
      <c r="E243" s="5" t="s">
        <v>1073</v>
      </c>
      <c r="F243" s="6" t="s">
        <v>98</v>
      </c>
      <c r="G243" s="7" t="s">
        <v>99</v>
      </c>
      <c r="H243" s="7" t="s">
        <v>100</v>
      </c>
      <c r="I243" s="8" t="s">
        <v>84</v>
      </c>
      <c r="J243" s="9" t="s">
        <v>1074</v>
      </c>
      <c r="K243" s="9" t="s">
        <v>122</v>
      </c>
      <c r="L243" s="9" t="s">
        <v>103</v>
      </c>
      <c r="M243" s="3" t="s">
        <v>86</v>
      </c>
      <c r="N243" s="3" t="s">
        <v>104</v>
      </c>
      <c r="O243" s="6">
        <v>1</v>
      </c>
      <c r="P243" s="10">
        <v>45440</v>
      </c>
      <c r="Q243" s="4">
        <f>P243</f>
        <v>45440</v>
      </c>
      <c r="R243" s="3" t="s">
        <v>104</v>
      </c>
      <c r="S243" s="11" t="s">
        <v>1075</v>
      </c>
      <c r="T243" s="12">
        <v>100</v>
      </c>
      <c r="U243" s="13">
        <f>T243</f>
        <v>100</v>
      </c>
      <c r="V243" s="11" t="s">
        <v>1076</v>
      </c>
      <c r="W243" s="11" t="s">
        <v>107</v>
      </c>
      <c r="X243" s="11" t="s">
        <v>108</v>
      </c>
      <c r="Y243" s="3" t="s">
        <v>89</v>
      </c>
      <c r="Z243" s="11" t="s">
        <v>108</v>
      </c>
      <c r="AA243" s="3" t="s">
        <v>109</v>
      </c>
      <c r="AB243" s="4">
        <v>45478</v>
      </c>
      <c r="AC243" s="3" t="s">
        <v>104</v>
      </c>
    </row>
    <row r="244" spans="1:29" ht="31.5" x14ac:dyDescent="0.25">
      <c r="A244" s="3">
        <v>2024</v>
      </c>
      <c r="B244" s="4">
        <v>45383</v>
      </c>
      <c r="C244" s="4">
        <v>45473</v>
      </c>
      <c r="D244" s="3" t="s">
        <v>75</v>
      </c>
      <c r="E244" s="5" t="s">
        <v>1077</v>
      </c>
      <c r="F244" s="6" t="s">
        <v>98</v>
      </c>
      <c r="G244" s="7" t="s">
        <v>99</v>
      </c>
      <c r="H244" s="7" t="s">
        <v>100</v>
      </c>
      <c r="I244" s="8" t="s">
        <v>84</v>
      </c>
      <c r="J244" s="9" t="s">
        <v>364</v>
      </c>
      <c r="K244" s="9" t="s">
        <v>461</v>
      </c>
      <c r="L244" s="9" t="s">
        <v>682</v>
      </c>
      <c r="M244" s="3" t="s">
        <v>86</v>
      </c>
      <c r="N244" s="3" t="s">
        <v>104</v>
      </c>
      <c r="O244" s="6">
        <v>1</v>
      </c>
      <c r="P244" s="10">
        <v>45438</v>
      </c>
      <c r="Q244" s="4">
        <f t="shared" ref="Q244" si="21">P244</f>
        <v>45438</v>
      </c>
      <c r="R244" s="3" t="s">
        <v>104</v>
      </c>
      <c r="S244" s="11" t="s">
        <v>1078</v>
      </c>
      <c r="T244" s="12">
        <v>100</v>
      </c>
      <c r="U244" s="13">
        <f t="shared" ref="U244" si="22">T244</f>
        <v>100</v>
      </c>
      <c r="V244" s="11" t="s">
        <v>1079</v>
      </c>
      <c r="W244" s="11" t="s">
        <v>107</v>
      </c>
      <c r="X244" s="11" t="s">
        <v>108</v>
      </c>
      <c r="Y244" s="3" t="s">
        <v>89</v>
      </c>
      <c r="Z244" s="11" t="s">
        <v>108</v>
      </c>
      <c r="AA244" s="3" t="s">
        <v>109</v>
      </c>
      <c r="AB244" s="4">
        <v>45478</v>
      </c>
      <c r="AC244" s="3" t="s">
        <v>104</v>
      </c>
    </row>
    <row r="245" spans="1:29" ht="31.5" x14ac:dyDescent="0.25">
      <c r="A245" s="3">
        <v>2024</v>
      </c>
      <c r="B245" s="4">
        <v>45383</v>
      </c>
      <c r="C245" s="4">
        <v>45473</v>
      </c>
      <c r="D245" s="3" t="s">
        <v>75</v>
      </c>
      <c r="E245" s="5" t="s">
        <v>1080</v>
      </c>
      <c r="F245" s="6" t="s">
        <v>98</v>
      </c>
      <c r="G245" s="7" t="s">
        <v>99</v>
      </c>
      <c r="H245" s="7" t="s">
        <v>100</v>
      </c>
      <c r="I245" s="8" t="s">
        <v>84</v>
      </c>
      <c r="J245" s="9" t="s">
        <v>1081</v>
      </c>
      <c r="K245" s="9" t="s">
        <v>1082</v>
      </c>
      <c r="L245" s="9" t="s">
        <v>1083</v>
      </c>
      <c r="M245" s="3" t="s">
        <v>86</v>
      </c>
      <c r="N245" s="3" t="s">
        <v>104</v>
      </c>
      <c r="O245" s="6">
        <v>1</v>
      </c>
      <c r="P245" s="10">
        <v>45440</v>
      </c>
      <c r="Q245" s="4">
        <f t="shared" si="19"/>
        <v>45440</v>
      </c>
      <c r="R245" s="3" t="s">
        <v>104</v>
      </c>
      <c r="S245" s="11" t="s">
        <v>1084</v>
      </c>
      <c r="T245" s="12">
        <f>100+160.7</f>
        <v>260.7</v>
      </c>
      <c r="U245" s="13">
        <f t="shared" si="20"/>
        <v>260.7</v>
      </c>
      <c r="V245" s="11" t="s">
        <v>1085</v>
      </c>
      <c r="W245" s="11" t="s">
        <v>107</v>
      </c>
      <c r="X245" s="11" t="s">
        <v>108</v>
      </c>
      <c r="Y245" s="3" t="s">
        <v>89</v>
      </c>
      <c r="Z245" s="11" t="s">
        <v>108</v>
      </c>
      <c r="AA245" s="3" t="s">
        <v>109</v>
      </c>
      <c r="AB245" s="4">
        <v>45478</v>
      </c>
      <c r="AC245" s="3" t="s">
        <v>104</v>
      </c>
    </row>
    <row r="246" spans="1:29" ht="31.5" x14ac:dyDescent="0.25">
      <c r="A246" s="3">
        <v>2024</v>
      </c>
      <c r="B246" s="4">
        <v>45383</v>
      </c>
      <c r="C246" s="4">
        <v>45473</v>
      </c>
      <c r="D246" s="3" t="s">
        <v>75</v>
      </c>
      <c r="E246" s="5" t="s">
        <v>1086</v>
      </c>
      <c r="F246" s="6" t="s">
        <v>98</v>
      </c>
      <c r="G246" s="7" t="s">
        <v>99</v>
      </c>
      <c r="H246" s="7" t="s">
        <v>100</v>
      </c>
      <c r="I246" s="8" t="s">
        <v>84</v>
      </c>
      <c r="J246" s="9" t="s">
        <v>519</v>
      </c>
      <c r="K246" s="9" t="s">
        <v>104</v>
      </c>
      <c r="L246" s="9" t="s">
        <v>104</v>
      </c>
      <c r="M246" s="3" t="s">
        <v>86</v>
      </c>
      <c r="N246" s="3" t="s">
        <v>104</v>
      </c>
      <c r="O246" s="6">
        <v>1</v>
      </c>
      <c r="P246" s="10">
        <v>45441</v>
      </c>
      <c r="Q246" s="4">
        <f t="shared" si="19"/>
        <v>45441</v>
      </c>
      <c r="R246" s="3" t="s">
        <v>104</v>
      </c>
      <c r="S246" s="11" t="s">
        <v>1087</v>
      </c>
      <c r="T246" s="12">
        <f>100+200</f>
        <v>300</v>
      </c>
      <c r="U246" s="13">
        <f t="shared" si="20"/>
        <v>300</v>
      </c>
      <c r="V246" s="11" t="s">
        <v>1088</v>
      </c>
      <c r="W246" s="11" t="s">
        <v>107</v>
      </c>
      <c r="X246" s="11" t="s">
        <v>108</v>
      </c>
      <c r="Y246" s="3" t="s">
        <v>89</v>
      </c>
      <c r="Z246" s="11" t="s">
        <v>108</v>
      </c>
      <c r="AA246" s="3" t="s">
        <v>109</v>
      </c>
      <c r="AB246" s="4">
        <v>45478</v>
      </c>
      <c r="AC246" s="3" t="s">
        <v>104</v>
      </c>
    </row>
    <row r="247" spans="1:29" ht="31.5" x14ac:dyDescent="0.25">
      <c r="A247" s="3">
        <v>2024</v>
      </c>
      <c r="B247" s="4">
        <v>45383</v>
      </c>
      <c r="C247" s="4">
        <v>45473</v>
      </c>
      <c r="D247" s="3" t="s">
        <v>75</v>
      </c>
      <c r="E247" s="5" t="s">
        <v>1089</v>
      </c>
      <c r="F247" s="6" t="s">
        <v>98</v>
      </c>
      <c r="G247" s="7" t="s">
        <v>99</v>
      </c>
      <c r="H247" s="7" t="s">
        <v>100</v>
      </c>
      <c r="I247" s="8" t="s">
        <v>84</v>
      </c>
      <c r="J247" s="9" t="s">
        <v>1090</v>
      </c>
      <c r="K247" s="9" t="s">
        <v>1091</v>
      </c>
      <c r="L247" s="9" t="s">
        <v>1092</v>
      </c>
      <c r="M247" s="3" t="s">
        <v>87</v>
      </c>
      <c r="N247" s="3" t="s">
        <v>104</v>
      </c>
      <c r="O247" s="6">
        <v>1</v>
      </c>
      <c r="P247" s="10">
        <v>45440</v>
      </c>
      <c r="Q247" s="4">
        <f t="shared" si="19"/>
        <v>45440</v>
      </c>
      <c r="R247" s="3" t="s">
        <v>104</v>
      </c>
      <c r="S247" s="11" t="s">
        <v>1093</v>
      </c>
      <c r="T247" s="12">
        <f>100+20</f>
        <v>120</v>
      </c>
      <c r="U247" s="13">
        <f t="shared" si="20"/>
        <v>120</v>
      </c>
      <c r="V247" s="11" t="s">
        <v>1094</v>
      </c>
      <c r="W247" s="11" t="s">
        <v>107</v>
      </c>
      <c r="X247" s="11" t="s">
        <v>108</v>
      </c>
      <c r="Y247" s="3" t="s">
        <v>89</v>
      </c>
      <c r="Z247" s="11" t="s">
        <v>108</v>
      </c>
      <c r="AA247" s="3" t="s">
        <v>109</v>
      </c>
      <c r="AB247" s="4">
        <v>45478</v>
      </c>
      <c r="AC247" s="3" t="s">
        <v>104</v>
      </c>
    </row>
    <row r="248" spans="1:29" ht="31.5" x14ac:dyDescent="0.25">
      <c r="A248" s="3">
        <v>2024</v>
      </c>
      <c r="B248" s="4">
        <v>45383</v>
      </c>
      <c r="C248" s="4">
        <v>45473</v>
      </c>
      <c r="D248" s="3" t="s">
        <v>75</v>
      </c>
      <c r="E248" s="5" t="s">
        <v>1095</v>
      </c>
      <c r="F248" s="6" t="s">
        <v>98</v>
      </c>
      <c r="G248" s="7" t="s">
        <v>99</v>
      </c>
      <c r="H248" s="7" t="s">
        <v>100</v>
      </c>
      <c r="I248" s="8" t="s">
        <v>84</v>
      </c>
      <c r="J248" s="9" t="s">
        <v>523</v>
      </c>
      <c r="K248" s="9" t="s">
        <v>181</v>
      </c>
      <c r="L248" s="9" t="s">
        <v>524</v>
      </c>
      <c r="M248" s="3" t="s">
        <v>86</v>
      </c>
      <c r="N248" s="3" t="s">
        <v>104</v>
      </c>
      <c r="O248" s="6">
        <v>1</v>
      </c>
      <c r="P248" s="10">
        <v>45440</v>
      </c>
      <c r="Q248" s="4">
        <f t="shared" si="19"/>
        <v>45440</v>
      </c>
      <c r="R248" s="3" t="s">
        <v>104</v>
      </c>
      <c r="S248" s="11" t="s">
        <v>1096</v>
      </c>
      <c r="T248" s="12">
        <v>100</v>
      </c>
      <c r="U248" s="13">
        <f t="shared" si="20"/>
        <v>100</v>
      </c>
      <c r="V248" s="11" t="s">
        <v>1097</v>
      </c>
      <c r="W248" s="11" t="s">
        <v>107</v>
      </c>
      <c r="X248" s="11" t="s">
        <v>108</v>
      </c>
      <c r="Y248" s="3" t="s">
        <v>89</v>
      </c>
      <c r="Z248" s="11" t="s">
        <v>108</v>
      </c>
      <c r="AA248" s="3" t="s">
        <v>109</v>
      </c>
      <c r="AB248" s="4">
        <v>45478</v>
      </c>
      <c r="AC248" s="3" t="s">
        <v>104</v>
      </c>
    </row>
    <row r="249" spans="1:29" ht="31.5" x14ac:dyDescent="0.25">
      <c r="A249" s="3">
        <v>2024</v>
      </c>
      <c r="B249" s="4">
        <v>45383</v>
      </c>
      <c r="C249" s="4">
        <v>45473</v>
      </c>
      <c r="D249" s="3" t="s">
        <v>75</v>
      </c>
      <c r="E249" s="5" t="s">
        <v>1098</v>
      </c>
      <c r="F249" s="6" t="s">
        <v>98</v>
      </c>
      <c r="G249" s="7" t="s">
        <v>99</v>
      </c>
      <c r="H249" s="7" t="s">
        <v>100</v>
      </c>
      <c r="I249" s="8" t="s">
        <v>84</v>
      </c>
      <c r="J249" s="9" t="s">
        <v>1025</v>
      </c>
      <c r="K249" s="9" t="s">
        <v>751</v>
      </c>
      <c r="L249" s="9" t="s">
        <v>269</v>
      </c>
      <c r="M249" s="3" t="s">
        <v>86</v>
      </c>
      <c r="N249" s="3" t="s">
        <v>104</v>
      </c>
      <c r="O249" s="6">
        <v>1</v>
      </c>
      <c r="P249" s="10">
        <v>45440</v>
      </c>
      <c r="Q249" s="4">
        <f>P249</f>
        <v>45440</v>
      </c>
      <c r="R249" s="3" t="s">
        <v>104</v>
      </c>
      <c r="S249" s="11" t="s">
        <v>1099</v>
      </c>
      <c r="T249" s="12">
        <v>100</v>
      </c>
      <c r="U249" s="13">
        <f>T249</f>
        <v>100</v>
      </c>
      <c r="V249" s="11" t="s">
        <v>1100</v>
      </c>
      <c r="W249" s="11" t="s">
        <v>107</v>
      </c>
      <c r="X249" s="11" t="s">
        <v>108</v>
      </c>
      <c r="Y249" s="3" t="s">
        <v>89</v>
      </c>
      <c r="Z249" s="11" t="s">
        <v>108</v>
      </c>
      <c r="AA249" s="3" t="s">
        <v>109</v>
      </c>
      <c r="AB249" s="4">
        <v>45478</v>
      </c>
      <c r="AC249" s="3" t="s">
        <v>104</v>
      </c>
    </row>
    <row r="250" spans="1:29" ht="31.5" x14ac:dyDescent="0.25">
      <c r="A250" s="3">
        <v>2024</v>
      </c>
      <c r="B250" s="4">
        <v>45383</v>
      </c>
      <c r="C250" s="4">
        <v>45473</v>
      </c>
      <c r="D250" s="3" t="s">
        <v>75</v>
      </c>
      <c r="E250" s="5" t="s">
        <v>1101</v>
      </c>
      <c r="F250" s="6" t="s">
        <v>98</v>
      </c>
      <c r="G250" s="7" t="s">
        <v>99</v>
      </c>
      <c r="H250" s="7" t="s">
        <v>100</v>
      </c>
      <c r="I250" s="8" t="s">
        <v>84</v>
      </c>
      <c r="J250" s="9" t="s">
        <v>1102</v>
      </c>
      <c r="K250" s="9" t="s">
        <v>728</v>
      </c>
      <c r="L250" s="9" t="s">
        <v>326</v>
      </c>
      <c r="M250" s="3" t="s">
        <v>86</v>
      </c>
      <c r="N250" s="3" t="s">
        <v>104</v>
      </c>
      <c r="O250" s="6">
        <v>1</v>
      </c>
      <c r="P250" s="10">
        <v>45440</v>
      </c>
      <c r="Q250" s="4">
        <f t="shared" si="19"/>
        <v>45440</v>
      </c>
      <c r="R250" s="3" t="s">
        <v>104</v>
      </c>
      <c r="S250" s="11" t="s">
        <v>1103</v>
      </c>
      <c r="T250" s="12">
        <f>100+279</f>
        <v>379</v>
      </c>
      <c r="U250" s="13">
        <f t="shared" si="20"/>
        <v>379</v>
      </c>
      <c r="V250" s="11" t="s">
        <v>1104</v>
      </c>
      <c r="W250" s="11" t="s">
        <v>107</v>
      </c>
      <c r="X250" s="11" t="s">
        <v>108</v>
      </c>
      <c r="Y250" s="3" t="s">
        <v>89</v>
      </c>
      <c r="Z250" s="11" t="s">
        <v>108</v>
      </c>
      <c r="AA250" s="3" t="s">
        <v>109</v>
      </c>
      <c r="AB250" s="4">
        <v>45478</v>
      </c>
      <c r="AC250" s="3" t="s">
        <v>104</v>
      </c>
    </row>
    <row r="251" spans="1:29" ht="31.5" x14ac:dyDescent="0.25">
      <c r="A251" s="3">
        <v>2024</v>
      </c>
      <c r="B251" s="4">
        <v>45383</v>
      </c>
      <c r="C251" s="4">
        <v>45473</v>
      </c>
      <c r="D251" s="3" t="s">
        <v>75</v>
      </c>
      <c r="E251" s="5" t="s">
        <v>1105</v>
      </c>
      <c r="F251" s="6" t="s">
        <v>98</v>
      </c>
      <c r="G251" s="7" t="s">
        <v>99</v>
      </c>
      <c r="H251" s="7" t="s">
        <v>100</v>
      </c>
      <c r="I251" s="8" t="s">
        <v>84</v>
      </c>
      <c r="J251" s="9" t="s">
        <v>1106</v>
      </c>
      <c r="K251" s="9" t="s">
        <v>1107</v>
      </c>
      <c r="L251" s="9" t="s">
        <v>1108</v>
      </c>
      <c r="M251" s="3" t="s">
        <v>87</v>
      </c>
      <c r="N251" s="3" t="s">
        <v>104</v>
      </c>
      <c r="O251" s="6">
        <v>1</v>
      </c>
      <c r="P251" s="10">
        <v>45441</v>
      </c>
      <c r="Q251" s="4">
        <f>P251</f>
        <v>45441</v>
      </c>
      <c r="R251" s="3" t="s">
        <v>104</v>
      </c>
      <c r="S251" s="11" t="s">
        <v>1109</v>
      </c>
      <c r="T251" s="12">
        <f>100+25</f>
        <v>125</v>
      </c>
      <c r="U251" s="13">
        <f>T251</f>
        <v>125</v>
      </c>
      <c r="V251" s="11" t="s">
        <v>1110</v>
      </c>
      <c r="W251" s="11" t="s">
        <v>107</v>
      </c>
      <c r="X251" s="11" t="s">
        <v>108</v>
      </c>
      <c r="Y251" s="3" t="s">
        <v>89</v>
      </c>
      <c r="Z251" s="11" t="s">
        <v>108</v>
      </c>
      <c r="AA251" s="3" t="s">
        <v>109</v>
      </c>
      <c r="AB251" s="4">
        <v>45478</v>
      </c>
      <c r="AC251" s="3" t="s">
        <v>104</v>
      </c>
    </row>
    <row r="252" spans="1:29" ht="31.5" x14ac:dyDescent="0.25">
      <c r="A252" s="3">
        <v>2024</v>
      </c>
      <c r="B252" s="4">
        <v>45383</v>
      </c>
      <c r="C252" s="4">
        <v>45473</v>
      </c>
      <c r="D252" s="3" t="s">
        <v>75</v>
      </c>
      <c r="E252" s="5" t="s">
        <v>1111</v>
      </c>
      <c r="F252" s="6" t="s">
        <v>98</v>
      </c>
      <c r="G252" s="7" t="s">
        <v>99</v>
      </c>
      <c r="H252" s="7" t="s">
        <v>100</v>
      </c>
      <c r="I252" s="8" t="s">
        <v>84</v>
      </c>
      <c r="J252" s="9" t="s">
        <v>1112</v>
      </c>
      <c r="K252" s="9" t="s">
        <v>237</v>
      </c>
      <c r="L252" s="9" t="s">
        <v>636</v>
      </c>
      <c r="M252" s="3" t="s">
        <v>86</v>
      </c>
      <c r="N252" s="3" t="s">
        <v>104</v>
      </c>
      <c r="O252" s="6">
        <v>1</v>
      </c>
      <c r="P252" s="10">
        <v>45441</v>
      </c>
      <c r="Q252" s="4">
        <f t="shared" si="19"/>
        <v>45441</v>
      </c>
      <c r="R252" s="3" t="s">
        <v>104</v>
      </c>
      <c r="S252" s="11" t="s">
        <v>1113</v>
      </c>
      <c r="T252" s="12">
        <v>100</v>
      </c>
      <c r="U252" s="13">
        <f t="shared" si="20"/>
        <v>100</v>
      </c>
      <c r="V252" s="11" t="s">
        <v>1114</v>
      </c>
      <c r="W252" s="11" t="s">
        <v>107</v>
      </c>
      <c r="X252" s="11" t="s">
        <v>108</v>
      </c>
      <c r="Y252" s="3" t="s">
        <v>89</v>
      </c>
      <c r="Z252" s="11" t="s">
        <v>108</v>
      </c>
      <c r="AA252" s="3" t="s">
        <v>109</v>
      </c>
      <c r="AB252" s="4">
        <v>45478</v>
      </c>
      <c r="AC252" s="3" t="s">
        <v>104</v>
      </c>
    </row>
    <row r="253" spans="1:29" ht="31.5" x14ac:dyDescent="0.25">
      <c r="A253" s="3">
        <v>2024</v>
      </c>
      <c r="B253" s="4">
        <v>45383</v>
      </c>
      <c r="C253" s="4">
        <v>45473</v>
      </c>
      <c r="D253" s="3" t="s">
        <v>75</v>
      </c>
      <c r="E253" s="5" t="s">
        <v>1115</v>
      </c>
      <c r="F253" s="6" t="s">
        <v>98</v>
      </c>
      <c r="G253" s="7" t="s">
        <v>99</v>
      </c>
      <c r="H253" s="7" t="s">
        <v>100</v>
      </c>
      <c r="I253" s="8" t="s">
        <v>84</v>
      </c>
      <c r="J253" s="9" t="s">
        <v>1116</v>
      </c>
      <c r="K253" s="9" t="s">
        <v>217</v>
      </c>
      <c r="L253" s="9" t="s">
        <v>350</v>
      </c>
      <c r="M253" s="3" t="s">
        <v>86</v>
      </c>
      <c r="N253" s="3" t="s">
        <v>104</v>
      </c>
      <c r="O253" s="6">
        <v>1</v>
      </c>
      <c r="P253" s="10">
        <v>45441</v>
      </c>
      <c r="Q253" s="4">
        <f>P253</f>
        <v>45441</v>
      </c>
      <c r="R253" s="3" t="s">
        <v>104</v>
      </c>
      <c r="S253" s="11" t="s">
        <v>1117</v>
      </c>
      <c r="T253" s="12">
        <f>100+100</f>
        <v>200</v>
      </c>
      <c r="U253" s="13">
        <f>T253</f>
        <v>200</v>
      </c>
      <c r="V253" s="11" t="s">
        <v>1118</v>
      </c>
      <c r="W253" s="11" t="s">
        <v>107</v>
      </c>
      <c r="X253" s="11" t="s">
        <v>108</v>
      </c>
      <c r="Y253" s="3" t="s">
        <v>89</v>
      </c>
      <c r="Z253" s="11" t="s">
        <v>108</v>
      </c>
      <c r="AA253" s="3" t="s">
        <v>109</v>
      </c>
      <c r="AB253" s="4">
        <v>45478</v>
      </c>
      <c r="AC253" s="3" t="s">
        <v>104</v>
      </c>
    </row>
    <row r="254" spans="1:29" ht="31.5" x14ac:dyDescent="0.25">
      <c r="A254" s="3">
        <v>2024</v>
      </c>
      <c r="B254" s="4">
        <v>45383</v>
      </c>
      <c r="C254" s="4">
        <v>45473</v>
      </c>
      <c r="D254" s="3" t="s">
        <v>75</v>
      </c>
      <c r="E254" s="5" t="s">
        <v>1119</v>
      </c>
      <c r="F254" s="6" t="s">
        <v>98</v>
      </c>
      <c r="G254" s="7" t="s">
        <v>99</v>
      </c>
      <c r="H254" s="7" t="s">
        <v>100</v>
      </c>
      <c r="I254" s="8" t="s">
        <v>84</v>
      </c>
      <c r="J254" s="9" t="s">
        <v>1116</v>
      </c>
      <c r="K254" s="9" t="s">
        <v>217</v>
      </c>
      <c r="L254" s="9" t="s">
        <v>350</v>
      </c>
      <c r="M254" s="3" t="s">
        <v>86</v>
      </c>
      <c r="N254" s="3" t="s">
        <v>104</v>
      </c>
      <c r="O254" s="6">
        <v>1</v>
      </c>
      <c r="P254" s="10">
        <v>45441</v>
      </c>
      <c r="Q254" s="4">
        <f>P254</f>
        <v>45441</v>
      </c>
      <c r="R254" s="3" t="s">
        <v>104</v>
      </c>
      <c r="S254" s="11" t="s">
        <v>1120</v>
      </c>
      <c r="T254" s="12">
        <f>100+24.5</f>
        <v>124.5</v>
      </c>
      <c r="U254" s="13">
        <f>T254</f>
        <v>124.5</v>
      </c>
      <c r="V254" s="11" t="s">
        <v>1121</v>
      </c>
      <c r="W254" s="11" t="s">
        <v>107</v>
      </c>
      <c r="X254" s="11" t="s">
        <v>108</v>
      </c>
      <c r="Y254" s="3" t="s">
        <v>89</v>
      </c>
      <c r="Z254" s="11" t="s">
        <v>108</v>
      </c>
      <c r="AA254" s="3" t="s">
        <v>109</v>
      </c>
      <c r="AB254" s="4">
        <v>45478</v>
      </c>
      <c r="AC254" s="3" t="s">
        <v>104</v>
      </c>
    </row>
    <row r="255" spans="1:29" ht="31.5" x14ac:dyDescent="0.25">
      <c r="A255" s="3">
        <v>2024</v>
      </c>
      <c r="B255" s="4">
        <v>45383</v>
      </c>
      <c r="C255" s="4">
        <v>45473</v>
      </c>
      <c r="D255" s="3" t="s">
        <v>75</v>
      </c>
      <c r="E255" s="5" t="s">
        <v>1122</v>
      </c>
      <c r="F255" s="6" t="s">
        <v>98</v>
      </c>
      <c r="G255" s="7" t="s">
        <v>99</v>
      </c>
      <c r="H255" s="7" t="s">
        <v>100</v>
      </c>
      <c r="I255" s="8" t="s">
        <v>84</v>
      </c>
      <c r="J255" s="9" t="s">
        <v>1116</v>
      </c>
      <c r="K255" s="9" t="s">
        <v>217</v>
      </c>
      <c r="L255" s="9" t="s">
        <v>350</v>
      </c>
      <c r="M255" s="3" t="s">
        <v>86</v>
      </c>
      <c r="N255" s="3" t="s">
        <v>104</v>
      </c>
      <c r="O255" s="6">
        <v>1</v>
      </c>
      <c r="P255" s="10">
        <v>45441</v>
      </c>
      <c r="Q255" s="4">
        <f>P255</f>
        <v>45441</v>
      </c>
      <c r="R255" s="3" t="s">
        <v>104</v>
      </c>
      <c r="S255" s="11" t="s">
        <v>1123</v>
      </c>
      <c r="T255" s="12">
        <f>100+240</f>
        <v>340</v>
      </c>
      <c r="U255" s="13">
        <f>T255</f>
        <v>340</v>
      </c>
      <c r="V255" s="11" t="s">
        <v>1124</v>
      </c>
      <c r="W255" s="11" t="s">
        <v>107</v>
      </c>
      <c r="X255" s="11" t="s">
        <v>108</v>
      </c>
      <c r="Y255" s="3" t="s">
        <v>89</v>
      </c>
      <c r="Z255" s="11" t="s">
        <v>108</v>
      </c>
      <c r="AA255" s="3" t="s">
        <v>109</v>
      </c>
      <c r="AB255" s="4">
        <v>45478</v>
      </c>
      <c r="AC255" s="3" t="s">
        <v>104</v>
      </c>
    </row>
    <row r="256" spans="1:29" ht="31.5" x14ac:dyDescent="0.25">
      <c r="A256" s="3">
        <v>2024</v>
      </c>
      <c r="B256" s="4">
        <v>45383</v>
      </c>
      <c r="C256" s="4">
        <v>45473</v>
      </c>
      <c r="D256" s="3" t="s">
        <v>75</v>
      </c>
      <c r="E256" s="5" t="s">
        <v>1125</v>
      </c>
      <c r="F256" s="6" t="s">
        <v>98</v>
      </c>
      <c r="G256" s="7" t="s">
        <v>99</v>
      </c>
      <c r="H256" s="7" t="s">
        <v>100</v>
      </c>
      <c r="I256" s="8" t="s">
        <v>84</v>
      </c>
      <c r="J256" s="9" t="s">
        <v>1126</v>
      </c>
      <c r="K256" s="9" t="s">
        <v>146</v>
      </c>
      <c r="L256" s="9" t="s">
        <v>207</v>
      </c>
      <c r="M256" s="3" t="s">
        <v>86</v>
      </c>
      <c r="N256" s="3" t="s">
        <v>104</v>
      </c>
      <c r="O256" s="6">
        <v>1</v>
      </c>
      <c r="P256" s="10">
        <v>45441</v>
      </c>
      <c r="Q256" s="4">
        <f t="shared" si="19"/>
        <v>45441</v>
      </c>
      <c r="R256" s="3" t="s">
        <v>104</v>
      </c>
      <c r="S256" s="11" t="s">
        <v>1127</v>
      </c>
      <c r="T256" s="12">
        <f>100+300</f>
        <v>400</v>
      </c>
      <c r="U256" s="13">
        <f t="shared" si="20"/>
        <v>400</v>
      </c>
      <c r="V256" s="11" t="s">
        <v>1128</v>
      </c>
      <c r="W256" s="11" t="s">
        <v>107</v>
      </c>
      <c r="X256" s="11" t="s">
        <v>108</v>
      </c>
      <c r="Y256" s="3" t="s">
        <v>89</v>
      </c>
      <c r="Z256" s="11" t="s">
        <v>108</v>
      </c>
      <c r="AA256" s="3" t="s">
        <v>109</v>
      </c>
      <c r="AB256" s="4">
        <v>45478</v>
      </c>
      <c r="AC256" s="3" t="s">
        <v>104</v>
      </c>
    </row>
    <row r="257" spans="1:29" ht="31.5" x14ac:dyDescent="0.25">
      <c r="A257" s="3">
        <v>2024</v>
      </c>
      <c r="B257" s="4">
        <v>45383</v>
      </c>
      <c r="C257" s="4">
        <v>45473</v>
      </c>
      <c r="D257" s="3" t="s">
        <v>75</v>
      </c>
      <c r="E257" s="5" t="s">
        <v>1129</v>
      </c>
      <c r="F257" s="6" t="s">
        <v>98</v>
      </c>
      <c r="G257" s="7" t="s">
        <v>99</v>
      </c>
      <c r="H257" s="7" t="s">
        <v>100</v>
      </c>
      <c r="I257" s="8" t="s">
        <v>84</v>
      </c>
      <c r="J257" s="9" t="s">
        <v>1130</v>
      </c>
      <c r="K257" s="9" t="s">
        <v>176</v>
      </c>
      <c r="L257" s="9" t="s">
        <v>425</v>
      </c>
      <c r="M257" s="3" t="s">
        <v>86</v>
      </c>
      <c r="N257" s="3" t="s">
        <v>104</v>
      </c>
      <c r="O257" s="6">
        <v>1</v>
      </c>
      <c r="P257" s="10">
        <v>45439</v>
      </c>
      <c r="Q257" s="4">
        <f t="shared" si="19"/>
        <v>45439</v>
      </c>
      <c r="R257" s="3" t="s">
        <v>104</v>
      </c>
      <c r="S257" s="11" t="s">
        <v>1131</v>
      </c>
      <c r="T257" s="12">
        <v>100</v>
      </c>
      <c r="U257" s="13">
        <f t="shared" si="20"/>
        <v>100</v>
      </c>
      <c r="V257" s="11" t="s">
        <v>1132</v>
      </c>
      <c r="W257" s="11" t="s">
        <v>107</v>
      </c>
      <c r="X257" s="11" t="s">
        <v>108</v>
      </c>
      <c r="Y257" s="3" t="s">
        <v>89</v>
      </c>
      <c r="Z257" s="11" t="s">
        <v>108</v>
      </c>
      <c r="AA257" s="3" t="s">
        <v>109</v>
      </c>
      <c r="AB257" s="4">
        <v>45478</v>
      </c>
      <c r="AC257" s="3" t="s">
        <v>104</v>
      </c>
    </row>
    <row r="258" spans="1:29" ht="31.5" x14ac:dyDescent="0.25">
      <c r="A258" s="3">
        <v>2024</v>
      </c>
      <c r="B258" s="4">
        <v>45383</v>
      </c>
      <c r="C258" s="4">
        <v>45473</v>
      </c>
      <c r="D258" s="3" t="s">
        <v>75</v>
      </c>
      <c r="E258" s="5" t="s">
        <v>1133</v>
      </c>
      <c r="F258" s="6" t="s">
        <v>98</v>
      </c>
      <c r="G258" s="7" t="s">
        <v>99</v>
      </c>
      <c r="H258" s="7" t="s">
        <v>100</v>
      </c>
      <c r="I258" s="8" t="s">
        <v>84</v>
      </c>
      <c r="J258" s="9" t="s">
        <v>1130</v>
      </c>
      <c r="K258" s="9" t="s">
        <v>176</v>
      </c>
      <c r="L258" s="9" t="s">
        <v>425</v>
      </c>
      <c r="M258" s="3" t="s">
        <v>86</v>
      </c>
      <c r="N258" s="3" t="s">
        <v>104</v>
      </c>
      <c r="O258" s="6">
        <v>1</v>
      </c>
      <c r="P258" s="10">
        <v>45434</v>
      </c>
      <c r="Q258" s="4">
        <f t="shared" si="19"/>
        <v>45434</v>
      </c>
      <c r="R258" s="3" t="s">
        <v>104</v>
      </c>
      <c r="S258" s="11" t="s">
        <v>1134</v>
      </c>
      <c r="T258" s="12">
        <v>100</v>
      </c>
      <c r="U258" s="13">
        <f t="shared" si="20"/>
        <v>100</v>
      </c>
      <c r="V258" s="11" t="s">
        <v>1135</v>
      </c>
      <c r="W258" s="11" t="s">
        <v>107</v>
      </c>
      <c r="X258" s="11" t="s">
        <v>108</v>
      </c>
      <c r="Y258" s="3" t="s">
        <v>89</v>
      </c>
      <c r="Z258" s="11" t="s">
        <v>108</v>
      </c>
      <c r="AA258" s="3" t="s">
        <v>109</v>
      </c>
      <c r="AB258" s="4">
        <v>45478</v>
      </c>
      <c r="AC258" s="3" t="s">
        <v>104</v>
      </c>
    </row>
    <row r="259" spans="1:29" ht="31.5" x14ac:dyDescent="0.25">
      <c r="A259" s="3">
        <v>2024</v>
      </c>
      <c r="B259" s="4">
        <v>45383</v>
      </c>
      <c r="C259" s="4">
        <v>45473</v>
      </c>
      <c r="D259" s="3" t="s">
        <v>75</v>
      </c>
      <c r="E259" s="5" t="s">
        <v>1136</v>
      </c>
      <c r="F259" s="6" t="s">
        <v>98</v>
      </c>
      <c r="G259" s="7" t="s">
        <v>99</v>
      </c>
      <c r="H259" s="7" t="s">
        <v>100</v>
      </c>
      <c r="I259" s="8" t="s">
        <v>84</v>
      </c>
      <c r="J259" s="9" t="s">
        <v>1130</v>
      </c>
      <c r="K259" s="9" t="s">
        <v>176</v>
      </c>
      <c r="L259" s="9" t="s">
        <v>425</v>
      </c>
      <c r="M259" s="3" t="s">
        <v>86</v>
      </c>
      <c r="N259" s="3" t="s">
        <v>104</v>
      </c>
      <c r="O259" s="6">
        <v>1</v>
      </c>
      <c r="P259" s="10">
        <v>45439</v>
      </c>
      <c r="Q259" s="4">
        <f t="shared" si="19"/>
        <v>45439</v>
      </c>
      <c r="R259" s="3" t="s">
        <v>104</v>
      </c>
      <c r="S259" s="11" t="s">
        <v>1137</v>
      </c>
      <c r="T259" s="12">
        <v>100</v>
      </c>
      <c r="U259" s="13">
        <f t="shared" si="20"/>
        <v>100</v>
      </c>
      <c r="V259" s="11" t="s">
        <v>1138</v>
      </c>
      <c r="W259" s="11" t="s">
        <v>107</v>
      </c>
      <c r="X259" s="11" t="s">
        <v>108</v>
      </c>
      <c r="Y259" s="3" t="s">
        <v>89</v>
      </c>
      <c r="Z259" s="11" t="s">
        <v>108</v>
      </c>
      <c r="AA259" s="3" t="s">
        <v>109</v>
      </c>
      <c r="AB259" s="4">
        <v>45478</v>
      </c>
      <c r="AC259" s="3" t="s">
        <v>104</v>
      </c>
    </row>
    <row r="260" spans="1:29" ht="31.5" x14ac:dyDescent="0.25">
      <c r="A260" s="3">
        <v>2024</v>
      </c>
      <c r="B260" s="4">
        <v>45383</v>
      </c>
      <c r="C260" s="4">
        <v>45473</v>
      </c>
      <c r="D260" s="3" t="s">
        <v>75</v>
      </c>
      <c r="E260" s="5" t="s">
        <v>1139</v>
      </c>
      <c r="F260" s="6" t="s">
        <v>98</v>
      </c>
      <c r="G260" s="7" t="s">
        <v>99</v>
      </c>
      <c r="H260" s="7" t="s">
        <v>100</v>
      </c>
      <c r="I260" s="8" t="s">
        <v>84</v>
      </c>
      <c r="J260" s="9" t="s">
        <v>1130</v>
      </c>
      <c r="K260" s="9" t="s">
        <v>176</v>
      </c>
      <c r="L260" s="9" t="s">
        <v>425</v>
      </c>
      <c r="M260" s="3" t="s">
        <v>86</v>
      </c>
      <c r="N260" s="3" t="s">
        <v>104</v>
      </c>
      <c r="O260" s="6">
        <v>1</v>
      </c>
      <c r="P260" s="10">
        <v>45439</v>
      </c>
      <c r="Q260" s="4">
        <f t="shared" si="19"/>
        <v>45439</v>
      </c>
      <c r="R260" s="3" t="s">
        <v>104</v>
      </c>
      <c r="S260" s="11" t="s">
        <v>1140</v>
      </c>
      <c r="T260" s="12">
        <v>100</v>
      </c>
      <c r="U260" s="13">
        <f t="shared" si="20"/>
        <v>100</v>
      </c>
      <c r="V260" s="11" t="s">
        <v>1141</v>
      </c>
      <c r="W260" s="11" t="s">
        <v>107</v>
      </c>
      <c r="X260" s="11" t="s">
        <v>108</v>
      </c>
      <c r="Y260" s="3" t="s">
        <v>89</v>
      </c>
      <c r="Z260" s="11" t="s">
        <v>108</v>
      </c>
      <c r="AA260" s="3" t="s">
        <v>109</v>
      </c>
      <c r="AB260" s="4">
        <v>45478</v>
      </c>
      <c r="AC260" s="3" t="s">
        <v>104</v>
      </c>
    </row>
    <row r="261" spans="1:29" ht="31.5" x14ac:dyDescent="0.25">
      <c r="A261" s="3">
        <v>2024</v>
      </c>
      <c r="B261" s="4">
        <v>45383</v>
      </c>
      <c r="C261" s="4">
        <v>45473</v>
      </c>
      <c r="D261" s="3" t="s">
        <v>75</v>
      </c>
      <c r="E261" s="5" t="s">
        <v>1142</v>
      </c>
      <c r="F261" s="6" t="s">
        <v>98</v>
      </c>
      <c r="G261" s="7" t="s">
        <v>99</v>
      </c>
      <c r="H261" s="7" t="s">
        <v>100</v>
      </c>
      <c r="I261" s="8" t="s">
        <v>84</v>
      </c>
      <c r="J261" s="9" t="s">
        <v>1130</v>
      </c>
      <c r="K261" s="9" t="s">
        <v>176</v>
      </c>
      <c r="L261" s="9" t="s">
        <v>425</v>
      </c>
      <c r="M261" s="3" t="s">
        <v>86</v>
      </c>
      <c r="N261" s="3" t="s">
        <v>104</v>
      </c>
      <c r="O261" s="6">
        <v>1</v>
      </c>
      <c r="P261" s="10">
        <v>45439</v>
      </c>
      <c r="Q261" s="4">
        <f t="shared" si="19"/>
        <v>45439</v>
      </c>
      <c r="R261" s="3" t="s">
        <v>104</v>
      </c>
      <c r="S261" s="11" t="s">
        <v>1143</v>
      </c>
      <c r="T261" s="12">
        <v>100</v>
      </c>
      <c r="U261" s="13">
        <f t="shared" si="20"/>
        <v>100</v>
      </c>
      <c r="V261" s="11" t="s">
        <v>1144</v>
      </c>
      <c r="W261" s="11" t="s">
        <v>107</v>
      </c>
      <c r="X261" s="11" t="s">
        <v>108</v>
      </c>
      <c r="Y261" s="3" t="s">
        <v>89</v>
      </c>
      <c r="Z261" s="11" t="s">
        <v>108</v>
      </c>
      <c r="AA261" s="3" t="s">
        <v>109</v>
      </c>
      <c r="AB261" s="4">
        <v>45478</v>
      </c>
      <c r="AC261" s="3" t="s">
        <v>104</v>
      </c>
    </row>
    <row r="262" spans="1:29" ht="31.5" x14ac:dyDescent="0.25">
      <c r="A262" s="3">
        <v>2024</v>
      </c>
      <c r="B262" s="4">
        <v>45383</v>
      </c>
      <c r="C262" s="4">
        <v>45473</v>
      </c>
      <c r="D262" s="3" t="s">
        <v>75</v>
      </c>
      <c r="E262" s="5" t="s">
        <v>1145</v>
      </c>
      <c r="F262" s="6" t="s">
        <v>98</v>
      </c>
      <c r="G262" s="7" t="s">
        <v>99</v>
      </c>
      <c r="H262" s="7" t="s">
        <v>100</v>
      </c>
      <c r="I262" s="8" t="s">
        <v>84</v>
      </c>
      <c r="J262" s="9" t="s">
        <v>1130</v>
      </c>
      <c r="K262" s="9" t="s">
        <v>176</v>
      </c>
      <c r="L262" s="9" t="s">
        <v>425</v>
      </c>
      <c r="M262" s="3" t="s">
        <v>86</v>
      </c>
      <c r="N262" s="3" t="s">
        <v>104</v>
      </c>
      <c r="O262" s="6">
        <v>1</v>
      </c>
      <c r="P262" s="10">
        <v>45439</v>
      </c>
      <c r="Q262" s="4">
        <f t="shared" ref="Q262:Q317" si="23">P262</f>
        <v>45439</v>
      </c>
      <c r="R262" s="3" t="s">
        <v>104</v>
      </c>
      <c r="S262" s="11" t="s">
        <v>1146</v>
      </c>
      <c r="T262" s="12">
        <v>100</v>
      </c>
      <c r="U262" s="13">
        <f t="shared" si="20"/>
        <v>100</v>
      </c>
      <c r="V262" s="11" t="s">
        <v>1147</v>
      </c>
      <c r="W262" s="11" t="s">
        <v>107</v>
      </c>
      <c r="X262" s="11" t="s">
        <v>108</v>
      </c>
      <c r="Y262" s="3" t="s">
        <v>89</v>
      </c>
      <c r="Z262" s="11" t="s">
        <v>108</v>
      </c>
      <c r="AA262" s="3" t="s">
        <v>109</v>
      </c>
      <c r="AB262" s="4">
        <v>45478</v>
      </c>
      <c r="AC262" s="3" t="s">
        <v>104</v>
      </c>
    </row>
    <row r="263" spans="1:29" ht="31.5" x14ac:dyDescent="0.25">
      <c r="A263" s="3">
        <v>2024</v>
      </c>
      <c r="B263" s="4">
        <v>45383</v>
      </c>
      <c r="C263" s="4">
        <v>45473</v>
      </c>
      <c r="D263" s="3" t="s">
        <v>75</v>
      </c>
      <c r="E263" s="5" t="s">
        <v>1148</v>
      </c>
      <c r="F263" s="6" t="s">
        <v>98</v>
      </c>
      <c r="G263" s="7" t="s">
        <v>99</v>
      </c>
      <c r="H263" s="7" t="s">
        <v>100</v>
      </c>
      <c r="I263" s="8" t="s">
        <v>84</v>
      </c>
      <c r="J263" s="9" t="s">
        <v>1130</v>
      </c>
      <c r="K263" s="9" t="s">
        <v>176</v>
      </c>
      <c r="L263" s="9" t="s">
        <v>425</v>
      </c>
      <c r="M263" s="3" t="s">
        <v>86</v>
      </c>
      <c r="N263" s="3" t="s">
        <v>104</v>
      </c>
      <c r="O263" s="6">
        <v>1</v>
      </c>
      <c r="P263" s="10">
        <v>45439</v>
      </c>
      <c r="Q263" s="4">
        <f t="shared" si="23"/>
        <v>45439</v>
      </c>
      <c r="R263" s="3" t="s">
        <v>104</v>
      </c>
      <c r="S263" s="11" t="s">
        <v>1149</v>
      </c>
      <c r="T263" s="12">
        <v>100</v>
      </c>
      <c r="U263" s="13">
        <f t="shared" si="20"/>
        <v>100</v>
      </c>
      <c r="V263" s="11" t="s">
        <v>1150</v>
      </c>
      <c r="W263" s="11" t="s">
        <v>107</v>
      </c>
      <c r="X263" s="11" t="s">
        <v>108</v>
      </c>
      <c r="Y263" s="3" t="s">
        <v>89</v>
      </c>
      <c r="Z263" s="11" t="s">
        <v>108</v>
      </c>
      <c r="AA263" s="3" t="s">
        <v>109</v>
      </c>
      <c r="AB263" s="4">
        <v>45478</v>
      </c>
      <c r="AC263" s="3" t="s">
        <v>104</v>
      </c>
    </row>
    <row r="264" spans="1:29" ht="31.5" x14ac:dyDescent="0.25">
      <c r="A264" s="3">
        <v>2024</v>
      </c>
      <c r="B264" s="4">
        <v>45383</v>
      </c>
      <c r="C264" s="4">
        <v>45473</v>
      </c>
      <c r="D264" s="3" t="s">
        <v>75</v>
      </c>
      <c r="E264" s="5" t="s">
        <v>1151</v>
      </c>
      <c r="F264" s="6" t="s">
        <v>98</v>
      </c>
      <c r="G264" s="7" t="s">
        <v>99</v>
      </c>
      <c r="H264" s="7" t="s">
        <v>100</v>
      </c>
      <c r="I264" s="8" t="s">
        <v>84</v>
      </c>
      <c r="J264" s="9" t="s">
        <v>1130</v>
      </c>
      <c r="K264" s="9" t="s">
        <v>176</v>
      </c>
      <c r="L264" s="9" t="s">
        <v>425</v>
      </c>
      <c r="M264" s="3" t="s">
        <v>86</v>
      </c>
      <c r="N264" s="3" t="s">
        <v>104</v>
      </c>
      <c r="O264" s="6">
        <v>1</v>
      </c>
      <c r="P264" s="10">
        <v>45439</v>
      </c>
      <c r="Q264" s="4">
        <f t="shared" si="23"/>
        <v>45439</v>
      </c>
      <c r="R264" s="3" t="s">
        <v>104</v>
      </c>
      <c r="S264" s="11" t="s">
        <v>1152</v>
      </c>
      <c r="T264" s="12">
        <v>100</v>
      </c>
      <c r="U264" s="13">
        <f t="shared" si="20"/>
        <v>100</v>
      </c>
      <c r="V264" s="11" t="s">
        <v>1153</v>
      </c>
      <c r="W264" s="11" t="s">
        <v>107</v>
      </c>
      <c r="X264" s="11" t="s">
        <v>108</v>
      </c>
      <c r="Y264" s="3" t="s">
        <v>89</v>
      </c>
      <c r="Z264" s="11" t="s">
        <v>108</v>
      </c>
      <c r="AA264" s="3" t="s">
        <v>109</v>
      </c>
      <c r="AB264" s="4">
        <v>45478</v>
      </c>
      <c r="AC264" s="3" t="s">
        <v>104</v>
      </c>
    </row>
    <row r="265" spans="1:29" ht="31.5" x14ac:dyDescent="0.25">
      <c r="A265" s="3">
        <v>2024</v>
      </c>
      <c r="B265" s="4">
        <v>45383</v>
      </c>
      <c r="C265" s="4">
        <v>45473</v>
      </c>
      <c r="D265" s="3" t="s">
        <v>75</v>
      </c>
      <c r="E265" s="5" t="s">
        <v>1154</v>
      </c>
      <c r="F265" s="6" t="s">
        <v>98</v>
      </c>
      <c r="G265" s="7" t="s">
        <v>99</v>
      </c>
      <c r="H265" s="7" t="s">
        <v>100</v>
      </c>
      <c r="I265" s="8" t="s">
        <v>84</v>
      </c>
      <c r="J265" s="9" t="s">
        <v>1130</v>
      </c>
      <c r="K265" s="9" t="s">
        <v>176</v>
      </c>
      <c r="L265" s="9" t="s">
        <v>425</v>
      </c>
      <c r="M265" s="3" t="s">
        <v>86</v>
      </c>
      <c r="N265" s="3" t="s">
        <v>104</v>
      </c>
      <c r="O265" s="6">
        <v>1</v>
      </c>
      <c r="P265" s="10">
        <v>45439</v>
      </c>
      <c r="Q265" s="4">
        <f t="shared" si="23"/>
        <v>45439</v>
      </c>
      <c r="R265" s="3" t="s">
        <v>104</v>
      </c>
      <c r="S265" s="11" t="s">
        <v>1155</v>
      </c>
      <c r="T265" s="12">
        <v>100</v>
      </c>
      <c r="U265" s="13">
        <f t="shared" si="20"/>
        <v>100</v>
      </c>
      <c r="V265" s="11" t="s">
        <v>1156</v>
      </c>
      <c r="W265" s="11" t="s">
        <v>107</v>
      </c>
      <c r="X265" s="11" t="s">
        <v>108</v>
      </c>
      <c r="Y265" s="3" t="s">
        <v>89</v>
      </c>
      <c r="Z265" s="11" t="s">
        <v>108</v>
      </c>
      <c r="AA265" s="3" t="s">
        <v>109</v>
      </c>
      <c r="AB265" s="4">
        <v>45478</v>
      </c>
      <c r="AC265" s="3" t="s">
        <v>104</v>
      </c>
    </row>
    <row r="266" spans="1:29" ht="31.5" x14ac:dyDescent="0.25">
      <c r="A266" s="3">
        <v>2024</v>
      </c>
      <c r="B266" s="4">
        <v>45383</v>
      </c>
      <c r="C266" s="4">
        <v>45473</v>
      </c>
      <c r="D266" s="3" t="s">
        <v>75</v>
      </c>
      <c r="E266" s="5" t="s">
        <v>1157</v>
      </c>
      <c r="F266" s="6" t="s">
        <v>98</v>
      </c>
      <c r="G266" s="7" t="s">
        <v>99</v>
      </c>
      <c r="H266" s="7" t="s">
        <v>100</v>
      </c>
      <c r="I266" s="8" t="s">
        <v>84</v>
      </c>
      <c r="J266" s="9" t="s">
        <v>1130</v>
      </c>
      <c r="K266" s="9" t="s">
        <v>176</v>
      </c>
      <c r="L266" s="9" t="s">
        <v>425</v>
      </c>
      <c r="M266" s="3" t="s">
        <v>86</v>
      </c>
      <c r="N266" s="3" t="s">
        <v>104</v>
      </c>
      <c r="O266" s="6">
        <v>1</v>
      </c>
      <c r="P266" s="10">
        <v>45439</v>
      </c>
      <c r="Q266" s="4">
        <f t="shared" si="23"/>
        <v>45439</v>
      </c>
      <c r="R266" s="3" t="s">
        <v>104</v>
      </c>
      <c r="S266" s="11" t="s">
        <v>1158</v>
      </c>
      <c r="T266" s="12">
        <v>100</v>
      </c>
      <c r="U266" s="13">
        <f t="shared" si="20"/>
        <v>100</v>
      </c>
      <c r="V266" s="11" t="s">
        <v>1159</v>
      </c>
      <c r="W266" s="11" t="s">
        <v>107</v>
      </c>
      <c r="X266" s="11" t="s">
        <v>108</v>
      </c>
      <c r="Y266" s="3" t="s">
        <v>89</v>
      </c>
      <c r="Z266" s="11" t="s">
        <v>108</v>
      </c>
      <c r="AA266" s="3" t="s">
        <v>109</v>
      </c>
      <c r="AB266" s="4">
        <v>45478</v>
      </c>
      <c r="AC266" s="3" t="s">
        <v>104</v>
      </c>
    </row>
    <row r="267" spans="1:29" ht="31.5" x14ac:dyDescent="0.25">
      <c r="A267" s="3">
        <v>2024</v>
      </c>
      <c r="B267" s="4">
        <v>45383</v>
      </c>
      <c r="C267" s="4">
        <v>45473</v>
      </c>
      <c r="D267" s="3" t="s">
        <v>75</v>
      </c>
      <c r="E267" s="5" t="s">
        <v>1160</v>
      </c>
      <c r="F267" s="6" t="s">
        <v>98</v>
      </c>
      <c r="G267" s="7" t="s">
        <v>99</v>
      </c>
      <c r="H267" s="7" t="s">
        <v>100</v>
      </c>
      <c r="I267" s="8" t="s">
        <v>84</v>
      </c>
      <c r="J267" s="9" t="s">
        <v>1130</v>
      </c>
      <c r="K267" s="9" t="s">
        <v>176</v>
      </c>
      <c r="L267" s="9" t="s">
        <v>425</v>
      </c>
      <c r="M267" s="3" t="s">
        <v>86</v>
      </c>
      <c r="N267" s="3" t="s">
        <v>104</v>
      </c>
      <c r="O267" s="6">
        <v>1</v>
      </c>
      <c r="P267" s="10">
        <v>45439</v>
      </c>
      <c r="Q267" s="4">
        <f t="shared" si="23"/>
        <v>45439</v>
      </c>
      <c r="R267" s="3" t="s">
        <v>104</v>
      </c>
      <c r="S267" s="11" t="s">
        <v>1161</v>
      </c>
      <c r="T267" s="12">
        <f>100+20</f>
        <v>120</v>
      </c>
      <c r="U267" s="13">
        <f t="shared" si="20"/>
        <v>120</v>
      </c>
      <c r="V267" s="11" t="s">
        <v>1162</v>
      </c>
      <c r="W267" s="11" t="s">
        <v>107</v>
      </c>
      <c r="X267" s="11" t="s">
        <v>108</v>
      </c>
      <c r="Y267" s="3" t="s">
        <v>89</v>
      </c>
      <c r="Z267" s="11" t="s">
        <v>108</v>
      </c>
      <c r="AA267" s="3" t="s">
        <v>109</v>
      </c>
      <c r="AB267" s="4">
        <v>45478</v>
      </c>
      <c r="AC267" s="3" t="s">
        <v>104</v>
      </c>
    </row>
    <row r="268" spans="1:29" ht="31.5" x14ac:dyDescent="0.25">
      <c r="A268" s="3">
        <v>2024</v>
      </c>
      <c r="B268" s="4">
        <v>45383</v>
      </c>
      <c r="C268" s="4">
        <v>45473</v>
      </c>
      <c r="D268" s="3" t="s">
        <v>75</v>
      </c>
      <c r="E268" s="5" t="s">
        <v>1163</v>
      </c>
      <c r="F268" s="6" t="s">
        <v>98</v>
      </c>
      <c r="G268" s="7" t="s">
        <v>99</v>
      </c>
      <c r="H268" s="7" t="s">
        <v>100</v>
      </c>
      <c r="I268" s="8" t="s">
        <v>84</v>
      </c>
      <c r="J268" s="9" t="s">
        <v>1130</v>
      </c>
      <c r="K268" s="9" t="s">
        <v>176</v>
      </c>
      <c r="L268" s="9" t="s">
        <v>425</v>
      </c>
      <c r="M268" s="3" t="s">
        <v>86</v>
      </c>
      <c r="N268" s="3" t="s">
        <v>104</v>
      </c>
      <c r="O268" s="6">
        <v>1</v>
      </c>
      <c r="P268" s="10">
        <v>45439</v>
      </c>
      <c r="Q268" s="4">
        <f t="shared" si="23"/>
        <v>45439</v>
      </c>
      <c r="R268" s="3" t="s">
        <v>104</v>
      </c>
      <c r="S268" s="11" t="s">
        <v>1164</v>
      </c>
      <c r="T268" s="12">
        <f>100</f>
        <v>100</v>
      </c>
      <c r="U268" s="13">
        <f t="shared" si="20"/>
        <v>100</v>
      </c>
      <c r="V268" s="11" t="s">
        <v>1165</v>
      </c>
      <c r="W268" s="11" t="s">
        <v>107</v>
      </c>
      <c r="X268" s="11" t="s">
        <v>108</v>
      </c>
      <c r="Y268" s="3" t="s">
        <v>89</v>
      </c>
      <c r="Z268" s="11" t="s">
        <v>108</v>
      </c>
      <c r="AA268" s="3" t="s">
        <v>109</v>
      </c>
      <c r="AB268" s="4">
        <v>45478</v>
      </c>
      <c r="AC268" s="3" t="s">
        <v>104</v>
      </c>
    </row>
    <row r="269" spans="1:29" ht="31.5" x14ac:dyDescent="0.25">
      <c r="A269" s="3">
        <v>2024</v>
      </c>
      <c r="B269" s="4">
        <v>45383</v>
      </c>
      <c r="C269" s="4">
        <v>45473</v>
      </c>
      <c r="D269" s="3" t="s">
        <v>75</v>
      </c>
      <c r="E269" s="5" t="s">
        <v>1166</v>
      </c>
      <c r="F269" s="6" t="s">
        <v>98</v>
      </c>
      <c r="G269" s="7" t="s">
        <v>99</v>
      </c>
      <c r="H269" s="7" t="s">
        <v>100</v>
      </c>
      <c r="I269" s="8" t="s">
        <v>84</v>
      </c>
      <c r="J269" s="9" t="s">
        <v>1130</v>
      </c>
      <c r="K269" s="9" t="s">
        <v>176</v>
      </c>
      <c r="L269" s="9" t="s">
        <v>425</v>
      </c>
      <c r="M269" s="3" t="s">
        <v>86</v>
      </c>
      <c r="N269" s="3" t="s">
        <v>104</v>
      </c>
      <c r="O269" s="6">
        <v>1</v>
      </c>
      <c r="P269" s="10">
        <v>45440</v>
      </c>
      <c r="Q269" s="4">
        <f t="shared" si="23"/>
        <v>45440</v>
      </c>
      <c r="R269" s="3" t="s">
        <v>104</v>
      </c>
      <c r="S269" s="11" t="s">
        <v>1167</v>
      </c>
      <c r="T269" s="12">
        <f>100</f>
        <v>100</v>
      </c>
      <c r="U269" s="13">
        <f t="shared" si="20"/>
        <v>100</v>
      </c>
      <c r="V269" s="11" t="s">
        <v>1168</v>
      </c>
      <c r="W269" s="11" t="s">
        <v>107</v>
      </c>
      <c r="X269" s="11" t="s">
        <v>108</v>
      </c>
      <c r="Y269" s="3" t="s">
        <v>89</v>
      </c>
      <c r="Z269" s="11" t="s">
        <v>108</v>
      </c>
      <c r="AA269" s="3" t="s">
        <v>109</v>
      </c>
      <c r="AB269" s="4">
        <v>45478</v>
      </c>
      <c r="AC269" s="3" t="s">
        <v>104</v>
      </c>
    </row>
    <row r="270" spans="1:29" ht="31.5" x14ac:dyDescent="0.25">
      <c r="A270" s="3">
        <v>2024</v>
      </c>
      <c r="B270" s="4">
        <v>45383</v>
      </c>
      <c r="C270" s="4">
        <v>45473</v>
      </c>
      <c r="D270" s="3" t="s">
        <v>75</v>
      </c>
      <c r="E270" s="5" t="s">
        <v>1169</v>
      </c>
      <c r="F270" s="6" t="s">
        <v>98</v>
      </c>
      <c r="G270" s="7" t="s">
        <v>99</v>
      </c>
      <c r="H270" s="7" t="s">
        <v>100</v>
      </c>
      <c r="I270" s="8" t="s">
        <v>84</v>
      </c>
      <c r="J270" s="9" t="s">
        <v>1130</v>
      </c>
      <c r="K270" s="9" t="s">
        <v>176</v>
      </c>
      <c r="L270" s="9" t="s">
        <v>425</v>
      </c>
      <c r="M270" s="3" t="s">
        <v>86</v>
      </c>
      <c r="N270" s="3" t="s">
        <v>104</v>
      </c>
      <c r="O270" s="6">
        <v>1</v>
      </c>
      <c r="P270" s="10">
        <v>45440</v>
      </c>
      <c r="Q270" s="4">
        <f t="shared" si="23"/>
        <v>45440</v>
      </c>
      <c r="R270" s="3" t="s">
        <v>104</v>
      </c>
      <c r="S270" s="11" t="s">
        <v>1170</v>
      </c>
      <c r="T270" s="12">
        <f>100</f>
        <v>100</v>
      </c>
      <c r="U270" s="13">
        <f t="shared" si="20"/>
        <v>100</v>
      </c>
      <c r="V270" s="11" t="s">
        <v>1171</v>
      </c>
      <c r="W270" s="11" t="s">
        <v>107</v>
      </c>
      <c r="X270" s="11" t="s">
        <v>108</v>
      </c>
      <c r="Y270" s="3" t="s">
        <v>89</v>
      </c>
      <c r="Z270" s="11" t="s">
        <v>108</v>
      </c>
      <c r="AA270" s="3" t="s">
        <v>109</v>
      </c>
      <c r="AB270" s="4">
        <v>45478</v>
      </c>
      <c r="AC270" s="3" t="s">
        <v>104</v>
      </c>
    </row>
    <row r="271" spans="1:29" ht="31.5" x14ac:dyDescent="0.25">
      <c r="A271" s="3">
        <v>2024</v>
      </c>
      <c r="B271" s="4">
        <v>45383</v>
      </c>
      <c r="C271" s="4">
        <v>45473</v>
      </c>
      <c r="D271" s="3" t="s">
        <v>75</v>
      </c>
      <c r="E271" s="5" t="s">
        <v>1172</v>
      </c>
      <c r="F271" s="6" t="s">
        <v>98</v>
      </c>
      <c r="G271" s="7" t="s">
        <v>99</v>
      </c>
      <c r="H271" s="7" t="s">
        <v>100</v>
      </c>
      <c r="I271" s="8" t="s">
        <v>84</v>
      </c>
      <c r="J271" s="9" t="s">
        <v>1130</v>
      </c>
      <c r="K271" s="9" t="s">
        <v>176</v>
      </c>
      <c r="L271" s="9" t="s">
        <v>425</v>
      </c>
      <c r="M271" s="3" t="s">
        <v>86</v>
      </c>
      <c r="N271" s="3" t="s">
        <v>104</v>
      </c>
      <c r="O271" s="6">
        <v>1</v>
      </c>
      <c r="P271" s="10">
        <v>45440</v>
      </c>
      <c r="Q271" s="4">
        <f t="shared" si="23"/>
        <v>45440</v>
      </c>
      <c r="R271" s="3" t="s">
        <v>104</v>
      </c>
      <c r="S271" s="11" t="s">
        <v>1173</v>
      </c>
      <c r="T271" s="12">
        <f>100</f>
        <v>100</v>
      </c>
      <c r="U271" s="13">
        <f t="shared" si="20"/>
        <v>100</v>
      </c>
      <c r="V271" s="11" t="s">
        <v>1174</v>
      </c>
      <c r="W271" s="11" t="s">
        <v>107</v>
      </c>
      <c r="X271" s="11" t="s">
        <v>108</v>
      </c>
      <c r="Y271" s="3" t="s">
        <v>89</v>
      </c>
      <c r="Z271" s="11" t="s">
        <v>108</v>
      </c>
      <c r="AA271" s="3" t="s">
        <v>109</v>
      </c>
      <c r="AB271" s="4">
        <v>45478</v>
      </c>
      <c r="AC271" s="3" t="s">
        <v>104</v>
      </c>
    </row>
    <row r="272" spans="1:29" ht="31.5" x14ac:dyDescent="0.25">
      <c r="A272" s="3">
        <v>2024</v>
      </c>
      <c r="B272" s="4">
        <v>45383</v>
      </c>
      <c r="C272" s="4">
        <v>45473</v>
      </c>
      <c r="D272" s="3" t="s">
        <v>75</v>
      </c>
      <c r="E272" s="5" t="s">
        <v>1175</v>
      </c>
      <c r="F272" s="6" t="s">
        <v>98</v>
      </c>
      <c r="G272" s="7" t="s">
        <v>99</v>
      </c>
      <c r="H272" s="7" t="s">
        <v>100</v>
      </c>
      <c r="I272" s="8" t="s">
        <v>84</v>
      </c>
      <c r="J272" s="9" t="s">
        <v>1130</v>
      </c>
      <c r="K272" s="9" t="s">
        <v>176</v>
      </c>
      <c r="L272" s="9" t="s">
        <v>425</v>
      </c>
      <c r="M272" s="3" t="s">
        <v>86</v>
      </c>
      <c r="N272" s="3" t="s">
        <v>104</v>
      </c>
      <c r="O272" s="6">
        <v>1</v>
      </c>
      <c r="P272" s="10">
        <v>45440</v>
      </c>
      <c r="Q272" s="4">
        <f t="shared" si="23"/>
        <v>45440</v>
      </c>
      <c r="R272" s="3" t="s">
        <v>104</v>
      </c>
      <c r="S272" s="11" t="s">
        <v>1176</v>
      </c>
      <c r="T272" s="12">
        <f>100</f>
        <v>100</v>
      </c>
      <c r="U272" s="13">
        <f t="shared" si="20"/>
        <v>100</v>
      </c>
      <c r="V272" s="11" t="s">
        <v>1177</v>
      </c>
      <c r="W272" s="11" t="s">
        <v>107</v>
      </c>
      <c r="X272" s="11" t="s">
        <v>108</v>
      </c>
      <c r="Y272" s="3" t="s">
        <v>89</v>
      </c>
      <c r="Z272" s="11" t="s">
        <v>108</v>
      </c>
      <c r="AA272" s="3" t="s">
        <v>109</v>
      </c>
      <c r="AB272" s="4">
        <v>45478</v>
      </c>
      <c r="AC272" s="3" t="s">
        <v>104</v>
      </c>
    </row>
    <row r="273" spans="1:29" ht="31.5" x14ac:dyDescent="0.25">
      <c r="A273" s="3">
        <v>2024</v>
      </c>
      <c r="B273" s="4">
        <v>45383</v>
      </c>
      <c r="C273" s="4">
        <v>45473</v>
      </c>
      <c r="D273" s="3" t="s">
        <v>75</v>
      </c>
      <c r="E273" s="5" t="s">
        <v>1178</v>
      </c>
      <c r="F273" s="6" t="s">
        <v>98</v>
      </c>
      <c r="G273" s="7" t="s">
        <v>99</v>
      </c>
      <c r="H273" s="7" t="s">
        <v>100</v>
      </c>
      <c r="I273" s="8" t="s">
        <v>84</v>
      </c>
      <c r="J273" s="9" t="s">
        <v>1130</v>
      </c>
      <c r="K273" s="9" t="s">
        <v>176</v>
      </c>
      <c r="L273" s="9" t="s">
        <v>425</v>
      </c>
      <c r="M273" s="3" t="s">
        <v>86</v>
      </c>
      <c r="N273" s="3" t="s">
        <v>104</v>
      </c>
      <c r="O273" s="6">
        <v>1</v>
      </c>
      <c r="P273" s="10">
        <v>45440</v>
      </c>
      <c r="Q273" s="4">
        <f t="shared" si="23"/>
        <v>45440</v>
      </c>
      <c r="R273" s="3" t="s">
        <v>104</v>
      </c>
      <c r="S273" s="11" t="s">
        <v>1179</v>
      </c>
      <c r="T273" s="12">
        <f>100</f>
        <v>100</v>
      </c>
      <c r="U273" s="13">
        <f t="shared" si="20"/>
        <v>100</v>
      </c>
      <c r="V273" s="11" t="s">
        <v>1180</v>
      </c>
      <c r="W273" s="11" t="s">
        <v>107</v>
      </c>
      <c r="X273" s="11" t="s">
        <v>108</v>
      </c>
      <c r="Y273" s="3" t="s">
        <v>89</v>
      </c>
      <c r="Z273" s="11" t="s">
        <v>108</v>
      </c>
      <c r="AA273" s="3" t="s">
        <v>109</v>
      </c>
      <c r="AB273" s="4">
        <v>45478</v>
      </c>
      <c r="AC273" s="3" t="s">
        <v>104</v>
      </c>
    </row>
    <row r="274" spans="1:29" ht="31.5" x14ac:dyDescent="0.25">
      <c r="A274" s="3">
        <v>2024</v>
      </c>
      <c r="B274" s="4">
        <v>45383</v>
      </c>
      <c r="C274" s="4">
        <v>45473</v>
      </c>
      <c r="D274" s="3" t="s">
        <v>75</v>
      </c>
      <c r="E274" s="5" t="s">
        <v>1181</v>
      </c>
      <c r="F274" s="6" t="s">
        <v>98</v>
      </c>
      <c r="G274" s="7" t="s">
        <v>99</v>
      </c>
      <c r="H274" s="7" t="s">
        <v>100</v>
      </c>
      <c r="I274" s="8" t="s">
        <v>84</v>
      </c>
      <c r="J274" s="9" t="s">
        <v>1130</v>
      </c>
      <c r="K274" s="9" t="s">
        <v>176</v>
      </c>
      <c r="L274" s="9" t="s">
        <v>425</v>
      </c>
      <c r="M274" s="3" t="s">
        <v>86</v>
      </c>
      <c r="N274" s="3" t="s">
        <v>104</v>
      </c>
      <c r="O274" s="6">
        <v>1</v>
      </c>
      <c r="P274" s="10">
        <v>45440</v>
      </c>
      <c r="Q274" s="4">
        <f t="shared" si="23"/>
        <v>45440</v>
      </c>
      <c r="R274" s="3" t="s">
        <v>104</v>
      </c>
      <c r="S274" s="11" t="s">
        <v>1182</v>
      </c>
      <c r="T274" s="12">
        <f>100</f>
        <v>100</v>
      </c>
      <c r="U274" s="13">
        <f t="shared" si="20"/>
        <v>100</v>
      </c>
      <c r="V274" s="11" t="s">
        <v>1183</v>
      </c>
      <c r="W274" s="11" t="s">
        <v>107</v>
      </c>
      <c r="X274" s="11" t="s">
        <v>108</v>
      </c>
      <c r="Y274" s="3" t="s">
        <v>89</v>
      </c>
      <c r="Z274" s="11" t="s">
        <v>108</v>
      </c>
      <c r="AA274" s="3" t="s">
        <v>109</v>
      </c>
      <c r="AB274" s="4">
        <v>45478</v>
      </c>
      <c r="AC274" s="3" t="s">
        <v>104</v>
      </c>
    </row>
    <row r="275" spans="1:29" ht="31.5" x14ac:dyDescent="0.25">
      <c r="A275" s="3">
        <v>2024</v>
      </c>
      <c r="B275" s="4">
        <v>45383</v>
      </c>
      <c r="C275" s="4">
        <v>45473</v>
      </c>
      <c r="D275" s="3" t="s">
        <v>75</v>
      </c>
      <c r="E275" s="5" t="s">
        <v>1184</v>
      </c>
      <c r="F275" s="6" t="s">
        <v>98</v>
      </c>
      <c r="G275" s="7" t="s">
        <v>99</v>
      </c>
      <c r="H275" s="7" t="s">
        <v>100</v>
      </c>
      <c r="I275" s="8" t="s">
        <v>84</v>
      </c>
      <c r="J275" s="9" t="s">
        <v>1130</v>
      </c>
      <c r="K275" s="9" t="s">
        <v>176</v>
      </c>
      <c r="L275" s="9" t="s">
        <v>425</v>
      </c>
      <c r="M275" s="3" t="s">
        <v>86</v>
      </c>
      <c r="N275" s="3" t="s">
        <v>104</v>
      </c>
      <c r="O275" s="6">
        <v>1</v>
      </c>
      <c r="P275" s="10">
        <v>45440</v>
      </c>
      <c r="Q275" s="4">
        <f t="shared" si="23"/>
        <v>45440</v>
      </c>
      <c r="R275" s="3" t="s">
        <v>104</v>
      </c>
      <c r="S275" s="11" t="s">
        <v>1185</v>
      </c>
      <c r="T275" s="12">
        <f>100</f>
        <v>100</v>
      </c>
      <c r="U275" s="13">
        <f t="shared" si="20"/>
        <v>100</v>
      </c>
      <c r="V275" s="11" t="s">
        <v>1186</v>
      </c>
      <c r="W275" s="11" t="s">
        <v>107</v>
      </c>
      <c r="X275" s="11" t="s">
        <v>108</v>
      </c>
      <c r="Y275" s="3" t="s">
        <v>89</v>
      </c>
      <c r="Z275" s="11" t="s">
        <v>108</v>
      </c>
      <c r="AA275" s="3" t="s">
        <v>109</v>
      </c>
      <c r="AB275" s="4">
        <v>45478</v>
      </c>
      <c r="AC275" s="3" t="s">
        <v>104</v>
      </c>
    </row>
    <row r="276" spans="1:29" ht="31.5" x14ac:dyDescent="0.25">
      <c r="A276" s="3">
        <v>2024</v>
      </c>
      <c r="B276" s="4">
        <v>45383</v>
      </c>
      <c r="C276" s="4">
        <v>45473</v>
      </c>
      <c r="D276" s="3" t="s">
        <v>75</v>
      </c>
      <c r="E276" s="5" t="s">
        <v>1187</v>
      </c>
      <c r="F276" s="6" t="s">
        <v>98</v>
      </c>
      <c r="G276" s="7" t="s">
        <v>99</v>
      </c>
      <c r="H276" s="7" t="s">
        <v>100</v>
      </c>
      <c r="I276" s="8" t="s">
        <v>84</v>
      </c>
      <c r="J276" s="9" t="s">
        <v>1130</v>
      </c>
      <c r="K276" s="9" t="s">
        <v>176</v>
      </c>
      <c r="L276" s="9" t="s">
        <v>425</v>
      </c>
      <c r="M276" s="3" t="s">
        <v>86</v>
      </c>
      <c r="N276" s="3" t="s">
        <v>104</v>
      </c>
      <c r="O276" s="6">
        <v>1</v>
      </c>
      <c r="P276" s="10">
        <v>45440</v>
      </c>
      <c r="Q276" s="4">
        <f t="shared" si="23"/>
        <v>45440</v>
      </c>
      <c r="R276" s="3" t="s">
        <v>104</v>
      </c>
      <c r="S276" s="11" t="s">
        <v>1188</v>
      </c>
      <c r="T276" s="12">
        <f>100</f>
        <v>100</v>
      </c>
      <c r="U276" s="13">
        <f t="shared" si="20"/>
        <v>100</v>
      </c>
      <c r="V276" s="11" t="s">
        <v>1189</v>
      </c>
      <c r="W276" s="11" t="s">
        <v>107</v>
      </c>
      <c r="X276" s="11" t="s">
        <v>108</v>
      </c>
      <c r="Y276" s="3" t="s">
        <v>89</v>
      </c>
      <c r="Z276" s="11" t="s">
        <v>108</v>
      </c>
      <c r="AA276" s="3" t="s">
        <v>109</v>
      </c>
      <c r="AB276" s="4">
        <v>45478</v>
      </c>
      <c r="AC276" s="3" t="s">
        <v>104</v>
      </c>
    </row>
    <row r="277" spans="1:29" ht="31.5" x14ac:dyDescent="0.25">
      <c r="A277" s="3">
        <v>2024</v>
      </c>
      <c r="B277" s="4">
        <v>45383</v>
      </c>
      <c r="C277" s="4">
        <v>45473</v>
      </c>
      <c r="D277" s="3" t="s">
        <v>75</v>
      </c>
      <c r="E277" s="5" t="s">
        <v>1190</v>
      </c>
      <c r="F277" s="6" t="s">
        <v>98</v>
      </c>
      <c r="G277" s="7" t="s">
        <v>99</v>
      </c>
      <c r="H277" s="7" t="s">
        <v>100</v>
      </c>
      <c r="I277" s="8" t="s">
        <v>84</v>
      </c>
      <c r="J277" s="9" t="s">
        <v>1130</v>
      </c>
      <c r="K277" s="9" t="s">
        <v>176</v>
      </c>
      <c r="L277" s="9" t="s">
        <v>425</v>
      </c>
      <c r="M277" s="3" t="s">
        <v>86</v>
      </c>
      <c r="N277" s="3" t="s">
        <v>104</v>
      </c>
      <c r="O277" s="6">
        <v>1</v>
      </c>
      <c r="P277" s="10">
        <v>45440</v>
      </c>
      <c r="Q277" s="4">
        <f t="shared" si="23"/>
        <v>45440</v>
      </c>
      <c r="R277" s="3" t="s">
        <v>104</v>
      </c>
      <c r="S277" s="11" t="s">
        <v>1191</v>
      </c>
      <c r="T277" s="12">
        <f>100</f>
        <v>100</v>
      </c>
      <c r="U277" s="13">
        <f t="shared" si="20"/>
        <v>100</v>
      </c>
      <c r="V277" s="11" t="s">
        <v>1192</v>
      </c>
      <c r="W277" s="11" t="s">
        <v>107</v>
      </c>
      <c r="X277" s="11" t="s">
        <v>108</v>
      </c>
      <c r="Y277" s="3" t="s">
        <v>89</v>
      </c>
      <c r="Z277" s="11" t="s">
        <v>108</v>
      </c>
      <c r="AA277" s="3" t="s">
        <v>109</v>
      </c>
      <c r="AB277" s="4">
        <v>45478</v>
      </c>
      <c r="AC277" s="3" t="s">
        <v>104</v>
      </c>
    </row>
    <row r="278" spans="1:29" ht="31.5" x14ac:dyDescent="0.25">
      <c r="A278" s="3">
        <v>2024</v>
      </c>
      <c r="B278" s="4">
        <v>45383</v>
      </c>
      <c r="C278" s="4">
        <v>45473</v>
      </c>
      <c r="D278" s="3" t="s">
        <v>75</v>
      </c>
      <c r="E278" s="5" t="s">
        <v>1193</v>
      </c>
      <c r="F278" s="6" t="s">
        <v>98</v>
      </c>
      <c r="G278" s="7" t="s">
        <v>99</v>
      </c>
      <c r="H278" s="7" t="s">
        <v>100</v>
      </c>
      <c r="I278" s="8" t="s">
        <v>84</v>
      </c>
      <c r="J278" s="9" t="s">
        <v>1130</v>
      </c>
      <c r="K278" s="9" t="s">
        <v>176</v>
      </c>
      <c r="L278" s="9" t="s">
        <v>425</v>
      </c>
      <c r="M278" s="3" t="s">
        <v>86</v>
      </c>
      <c r="N278" s="3" t="s">
        <v>104</v>
      </c>
      <c r="O278" s="6">
        <v>1</v>
      </c>
      <c r="P278" s="10">
        <v>45440</v>
      </c>
      <c r="Q278" s="4">
        <f t="shared" si="23"/>
        <v>45440</v>
      </c>
      <c r="R278" s="3" t="s">
        <v>104</v>
      </c>
      <c r="S278" s="11" t="s">
        <v>1194</v>
      </c>
      <c r="T278" s="12">
        <f>100</f>
        <v>100</v>
      </c>
      <c r="U278" s="13">
        <f t="shared" si="20"/>
        <v>100</v>
      </c>
      <c r="V278" s="11" t="s">
        <v>1195</v>
      </c>
      <c r="W278" s="11" t="s">
        <v>107</v>
      </c>
      <c r="X278" s="11" t="s">
        <v>108</v>
      </c>
      <c r="Y278" s="3" t="s">
        <v>89</v>
      </c>
      <c r="Z278" s="11" t="s">
        <v>108</v>
      </c>
      <c r="AA278" s="3" t="s">
        <v>109</v>
      </c>
      <c r="AB278" s="4">
        <v>45478</v>
      </c>
      <c r="AC278" s="3" t="s">
        <v>104</v>
      </c>
    </row>
    <row r="279" spans="1:29" ht="31.5" x14ac:dyDescent="0.25">
      <c r="A279" s="3">
        <v>2024</v>
      </c>
      <c r="B279" s="4">
        <v>45383</v>
      </c>
      <c r="C279" s="4">
        <v>45473</v>
      </c>
      <c r="D279" s="3" t="s">
        <v>75</v>
      </c>
      <c r="E279" s="5" t="s">
        <v>1196</v>
      </c>
      <c r="F279" s="6" t="s">
        <v>98</v>
      </c>
      <c r="G279" s="7" t="s">
        <v>99</v>
      </c>
      <c r="H279" s="7" t="s">
        <v>100</v>
      </c>
      <c r="I279" s="8" t="s">
        <v>84</v>
      </c>
      <c r="J279" s="9" t="s">
        <v>1130</v>
      </c>
      <c r="K279" s="9" t="s">
        <v>176</v>
      </c>
      <c r="L279" s="9" t="s">
        <v>425</v>
      </c>
      <c r="M279" s="3" t="s">
        <v>86</v>
      </c>
      <c r="N279" s="3" t="s">
        <v>104</v>
      </c>
      <c r="O279" s="6">
        <v>1</v>
      </c>
      <c r="P279" s="10">
        <v>45440</v>
      </c>
      <c r="Q279" s="4">
        <f t="shared" si="23"/>
        <v>45440</v>
      </c>
      <c r="R279" s="3" t="s">
        <v>104</v>
      </c>
      <c r="S279" s="11" t="s">
        <v>1197</v>
      </c>
      <c r="T279" s="12">
        <f>100</f>
        <v>100</v>
      </c>
      <c r="U279" s="13">
        <f t="shared" si="20"/>
        <v>100</v>
      </c>
      <c r="V279" s="11" t="s">
        <v>1198</v>
      </c>
      <c r="W279" s="11" t="s">
        <v>107</v>
      </c>
      <c r="X279" s="11" t="s">
        <v>108</v>
      </c>
      <c r="Y279" s="3" t="s">
        <v>89</v>
      </c>
      <c r="Z279" s="11" t="s">
        <v>108</v>
      </c>
      <c r="AA279" s="3" t="s">
        <v>109</v>
      </c>
      <c r="AB279" s="4">
        <v>45478</v>
      </c>
      <c r="AC279" s="3" t="s">
        <v>104</v>
      </c>
    </row>
    <row r="280" spans="1:29" ht="31.5" x14ac:dyDescent="0.25">
      <c r="A280" s="3">
        <v>2024</v>
      </c>
      <c r="B280" s="4">
        <v>45383</v>
      </c>
      <c r="C280" s="4">
        <v>45473</v>
      </c>
      <c r="D280" s="3" t="s">
        <v>75</v>
      </c>
      <c r="E280" s="5" t="s">
        <v>1199</v>
      </c>
      <c r="F280" s="6" t="s">
        <v>98</v>
      </c>
      <c r="G280" s="7" t="s">
        <v>99</v>
      </c>
      <c r="H280" s="7" t="s">
        <v>100</v>
      </c>
      <c r="I280" s="8" t="s">
        <v>84</v>
      </c>
      <c r="J280" s="9" t="s">
        <v>1130</v>
      </c>
      <c r="K280" s="9" t="s">
        <v>176</v>
      </c>
      <c r="L280" s="9" t="s">
        <v>425</v>
      </c>
      <c r="M280" s="3" t="s">
        <v>86</v>
      </c>
      <c r="N280" s="3" t="s">
        <v>104</v>
      </c>
      <c r="O280" s="6">
        <v>1</v>
      </c>
      <c r="P280" s="10">
        <v>45440</v>
      </c>
      <c r="Q280" s="4">
        <f t="shared" si="23"/>
        <v>45440</v>
      </c>
      <c r="R280" s="3" t="s">
        <v>104</v>
      </c>
      <c r="S280" s="11" t="s">
        <v>1200</v>
      </c>
      <c r="T280" s="12">
        <f>100</f>
        <v>100</v>
      </c>
      <c r="U280" s="13">
        <f t="shared" si="20"/>
        <v>100</v>
      </c>
      <c r="V280" s="11" t="s">
        <v>1201</v>
      </c>
      <c r="W280" s="11" t="s">
        <v>107</v>
      </c>
      <c r="X280" s="11" t="s">
        <v>108</v>
      </c>
      <c r="Y280" s="3" t="s">
        <v>89</v>
      </c>
      <c r="Z280" s="11" t="s">
        <v>108</v>
      </c>
      <c r="AA280" s="3" t="s">
        <v>109</v>
      </c>
      <c r="AB280" s="4">
        <v>45478</v>
      </c>
      <c r="AC280" s="3" t="s">
        <v>104</v>
      </c>
    </row>
    <row r="281" spans="1:29" ht="31.5" x14ac:dyDescent="0.25">
      <c r="A281" s="3">
        <v>2024</v>
      </c>
      <c r="B281" s="4">
        <v>45383</v>
      </c>
      <c r="C281" s="4">
        <v>45473</v>
      </c>
      <c r="D281" s="3" t="s">
        <v>75</v>
      </c>
      <c r="E281" s="5" t="s">
        <v>1202</v>
      </c>
      <c r="F281" s="6" t="s">
        <v>98</v>
      </c>
      <c r="G281" s="7" t="s">
        <v>99</v>
      </c>
      <c r="H281" s="7" t="s">
        <v>100</v>
      </c>
      <c r="I281" s="8" t="s">
        <v>84</v>
      </c>
      <c r="J281" s="9" t="s">
        <v>1130</v>
      </c>
      <c r="K281" s="9" t="s">
        <v>176</v>
      </c>
      <c r="L281" s="9" t="s">
        <v>425</v>
      </c>
      <c r="M281" s="3" t="s">
        <v>86</v>
      </c>
      <c r="N281" s="3" t="s">
        <v>104</v>
      </c>
      <c r="O281" s="6">
        <v>1</v>
      </c>
      <c r="P281" s="10">
        <v>45440</v>
      </c>
      <c r="Q281" s="4">
        <f t="shared" si="23"/>
        <v>45440</v>
      </c>
      <c r="R281" s="3" t="s">
        <v>104</v>
      </c>
      <c r="S281" s="11" t="s">
        <v>1203</v>
      </c>
      <c r="T281" s="12">
        <f>100</f>
        <v>100</v>
      </c>
      <c r="U281" s="13">
        <f t="shared" ref="U281:U317" si="24">T281</f>
        <v>100</v>
      </c>
      <c r="V281" s="11" t="s">
        <v>1204</v>
      </c>
      <c r="W281" s="11" t="s">
        <v>107</v>
      </c>
      <c r="X281" s="11" t="s">
        <v>108</v>
      </c>
      <c r="Y281" s="3" t="s">
        <v>89</v>
      </c>
      <c r="Z281" s="11" t="s">
        <v>108</v>
      </c>
      <c r="AA281" s="3" t="s">
        <v>109</v>
      </c>
      <c r="AB281" s="4">
        <v>45478</v>
      </c>
      <c r="AC281" s="3" t="s">
        <v>104</v>
      </c>
    </row>
    <row r="282" spans="1:29" ht="31.5" x14ac:dyDescent="0.25">
      <c r="A282" s="3">
        <v>2024</v>
      </c>
      <c r="B282" s="4">
        <v>45383</v>
      </c>
      <c r="C282" s="4">
        <v>45473</v>
      </c>
      <c r="D282" s="3" t="s">
        <v>75</v>
      </c>
      <c r="E282" s="5" t="s">
        <v>1205</v>
      </c>
      <c r="F282" s="6" t="s">
        <v>98</v>
      </c>
      <c r="G282" s="7" t="s">
        <v>99</v>
      </c>
      <c r="H282" s="7" t="s">
        <v>100</v>
      </c>
      <c r="I282" s="8" t="s">
        <v>84</v>
      </c>
      <c r="J282" s="9" t="s">
        <v>1130</v>
      </c>
      <c r="K282" s="9" t="s">
        <v>176</v>
      </c>
      <c r="L282" s="9" t="s">
        <v>425</v>
      </c>
      <c r="M282" s="3" t="s">
        <v>86</v>
      </c>
      <c r="N282" s="3" t="s">
        <v>104</v>
      </c>
      <c r="O282" s="6">
        <v>1</v>
      </c>
      <c r="P282" s="10">
        <v>45440</v>
      </c>
      <c r="Q282" s="4">
        <f t="shared" si="23"/>
        <v>45440</v>
      </c>
      <c r="R282" s="3" t="s">
        <v>104</v>
      </c>
      <c r="S282" s="11" t="s">
        <v>1206</v>
      </c>
      <c r="T282" s="12">
        <f>100+240</f>
        <v>340</v>
      </c>
      <c r="U282" s="13">
        <f t="shared" si="24"/>
        <v>340</v>
      </c>
      <c r="V282" s="11" t="s">
        <v>1207</v>
      </c>
      <c r="W282" s="11" t="s">
        <v>107</v>
      </c>
      <c r="X282" s="11" t="s">
        <v>108</v>
      </c>
      <c r="Y282" s="3" t="s">
        <v>89</v>
      </c>
      <c r="Z282" s="11" t="s">
        <v>108</v>
      </c>
      <c r="AA282" s="3" t="s">
        <v>109</v>
      </c>
      <c r="AB282" s="4">
        <v>45478</v>
      </c>
      <c r="AC282" s="3" t="s">
        <v>104</v>
      </c>
    </row>
    <row r="283" spans="1:29" ht="31.5" x14ac:dyDescent="0.25">
      <c r="A283" s="3">
        <v>2024</v>
      </c>
      <c r="B283" s="4">
        <v>45383</v>
      </c>
      <c r="C283" s="4">
        <v>45473</v>
      </c>
      <c r="D283" s="3" t="s">
        <v>75</v>
      </c>
      <c r="E283" s="5" t="s">
        <v>1208</v>
      </c>
      <c r="F283" s="6" t="s">
        <v>98</v>
      </c>
      <c r="G283" s="7" t="s">
        <v>99</v>
      </c>
      <c r="H283" s="7" t="s">
        <v>100</v>
      </c>
      <c r="I283" s="8" t="s">
        <v>84</v>
      </c>
      <c r="J283" s="9" t="s">
        <v>1130</v>
      </c>
      <c r="K283" s="9" t="s">
        <v>176</v>
      </c>
      <c r="L283" s="9" t="s">
        <v>425</v>
      </c>
      <c r="M283" s="3" t="s">
        <v>86</v>
      </c>
      <c r="N283" s="3" t="s">
        <v>104</v>
      </c>
      <c r="O283" s="6">
        <v>1</v>
      </c>
      <c r="P283" s="10">
        <v>45440</v>
      </c>
      <c r="Q283" s="4">
        <f t="shared" si="23"/>
        <v>45440</v>
      </c>
      <c r="R283" s="3" t="s">
        <v>104</v>
      </c>
      <c r="S283" s="11" t="s">
        <v>1209</v>
      </c>
      <c r="T283" s="12">
        <f>100+245</f>
        <v>345</v>
      </c>
      <c r="U283" s="13">
        <f t="shared" si="24"/>
        <v>345</v>
      </c>
      <c r="V283" s="11" t="s">
        <v>1210</v>
      </c>
      <c r="W283" s="11" t="s">
        <v>107</v>
      </c>
      <c r="X283" s="11" t="s">
        <v>108</v>
      </c>
      <c r="Y283" s="3" t="s">
        <v>89</v>
      </c>
      <c r="Z283" s="11" t="s">
        <v>108</v>
      </c>
      <c r="AA283" s="3" t="s">
        <v>109</v>
      </c>
      <c r="AB283" s="4">
        <v>45478</v>
      </c>
      <c r="AC283" s="3" t="s">
        <v>104</v>
      </c>
    </row>
    <row r="284" spans="1:29" ht="31.5" x14ac:dyDescent="0.25">
      <c r="A284" s="3">
        <v>2024</v>
      </c>
      <c r="B284" s="4">
        <v>45383</v>
      </c>
      <c r="C284" s="4">
        <v>45473</v>
      </c>
      <c r="D284" s="3" t="s">
        <v>75</v>
      </c>
      <c r="E284" s="5" t="s">
        <v>1211</v>
      </c>
      <c r="F284" s="6" t="s">
        <v>98</v>
      </c>
      <c r="G284" s="7" t="s">
        <v>99</v>
      </c>
      <c r="H284" s="7" t="s">
        <v>100</v>
      </c>
      <c r="I284" s="8" t="s">
        <v>84</v>
      </c>
      <c r="J284" s="9" t="s">
        <v>1130</v>
      </c>
      <c r="K284" s="9" t="s">
        <v>176</v>
      </c>
      <c r="L284" s="9" t="s">
        <v>425</v>
      </c>
      <c r="M284" s="3" t="s">
        <v>86</v>
      </c>
      <c r="N284" s="3" t="s">
        <v>104</v>
      </c>
      <c r="O284" s="6">
        <v>1</v>
      </c>
      <c r="P284" s="10">
        <v>45441</v>
      </c>
      <c r="Q284" s="4">
        <f t="shared" si="23"/>
        <v>45441</v>
      </c>
      <c r="R284" s="3" t="s">
        <v>104</v>
      </c>
      <c r="S284" s="11" t="s">
        <v>1212</v>
      </c>
      <c r="T284" s="12">
        <v>100</v>
      </c>
      <c r="U284" s="13">
        <f t="shared" si="24"/>
        <v>100</v>
      </c>
      <c r="V284" s="11" t="s">
        <v>1213</v>
      </c>
      <c r="W284" s="11" t="s">
        <v>107</v>
      </c>
      <c r="X284" s="11" t="s">
        <v>108</v>
      </c>
      <c r="Y284" s="3" t="s">
        <v>89</v>
      </c>
      <c r="Z284" s="11" t="s">
        <v>108</v>
      </c>
      <c r="AA284" s="3" t="s">
        <v>109</v>
      </c>
      <c r="AB284" s="4">
        <v>45478</v>
      </c>
      <c r="AC284" s="3" t="s">
        <v>104</v>
      </c>
    </row>
    <row r="285" spans="1:29" ht="31.5" x14ac:dyDescent="0.25">
      <c r="A285" s="3">
        <v>2024</v>
      </c>
      <c r="B285" s="4">
        <v>45383</v>
      </c>
      <c r="C285" s="4">
        <v>45473</v>
      </c>
      <c r="D285" s="3" t="s">
        <v>75</v>
      </c>
      <c r="E285" s="5" t="s">
        <v>1214</v>
      </c>
      <c r="F285" s="6" t="s">
        <v>98</v>
      </c>
      <c r="G285" s="7" t="s">
        <v>99</v>
      </c>
      <c r="H285" s="7" t="s">
        <v>100</v>
      </c>
      <c r="I285" s="8" t="s">
        <v>84</v>
      </c>
      <c r="J285" s="9" t="s">
        <v>1130</v>
      </c>
      <c r="K285" s="9" t="s">
        <v>176</v>
      </c>
      <c r="L285" s="9" t="s">
        <v>425</v>
      </c>
      <c r="M285" s="3" t="s">
        <v>86</v>
      </c>
      <c r="N285" s="3" t="s">
        <v>104</v>
      </c>
      <c r="O285" s="6">
        <v>1</v>
      </c>
      <c r="P285" s="10">
        <v>45441</v>
      </c>
      <c r="Q285" s="4">
        <f t="shared" si="23"/>
        <v>45441</v>
      </c>
      <c r="R285" s="3" t="s">
        <v>104</v>
      </c>
      <c r="S285" s="11" t="s">
        <v>1215</v>
      </c>
      <c r="T285" s="12">
        <v>100</v>
      </c>
      <c r="U285" s="13">
        <f t="shared" si="24"/>
        <v>100</v>
      </c>
      <c r="V285" s="11" t="s">
        <v>1216</v>
      </c>
      <c r="W285" s="11" t="s">
        <v>107</v>
      </c>
      <c r="X285" s="11" t="s">
        <v>108</v>
      </c>
      <c r="Y285" s="3" t="s">
        <v>89</v>
      </c>
      <c r="Z285" s="11" t="s">
        <v>108</v>
      </c>
      <c r="AA285" s="3" t="s">
        <v>109</v>
      </c>
      <c r="AB285" s="4">
        <v>45478</v>
      </c>
      <c r="AC285" s="3" t="s">
        <v>104</v>
      </c>
    </row>
    <row r="286" spans="1:29" ht="31.5" x14ac:dyDescent="0.25">
      <c r="A286" s="3">
        <v>2024</v>
      </c>
      <c r="B286" s="4">
        <v>45383</v>
      </c>
      <c r="C286" s="4">
        <v>45473</v>
      </c>
      <c r="D286" s="3" t="s">
        <v>75</v>
      </c>
      <c r="E286" s="5" t="s">
        <v>1217</v>
      </c>
      <c r="F286" s="6" t="s">
        <v>98</v>
      </c>
      <c r="G286" s="7" t="s">
        <v>99</v>
      </c>
      <c r="H286" s="7" t="s">
        <v>100</v>
      </c>
      <c r="I286" s="8" t="s">
        <v>84</v>
      </c>
      <c r="J286" s="9" t="s">
        <v>1130</v>
      </c>
      <c r="K286" s="9" t="s">
        <v>176</v>
      </c>
      <c r="L286" s="9" t="s">
        <v>425</v>
      </c>
      <c r="M286" s="3" t="s">
        <v>86</v>
      </c>
      <c r="N286" s="3" t="s">
        <v>104</v>
      </c>
      <c r="O286" s="6">
        <v>1</v>
      </c>
      <c r="P286" s="10">
        <v>45441</v>
      </c>
      <c r="Q286" s="4">
        <f t="shared" si="23"/>
        <v>45441</v>
      </c>
      <c r="R286" s="3" t="s">
        <v>104</v>
      </c>
      <c r="S286" s="11" t="s">
        <v>1218</v>
      </c>
      <c r="T286" s="12">
        <v>100</v>
      </c>
      <c r="U286" s="13">
        <f t="shared" si="24"/>
        <v>100</v>
      </c>
      <c r="V286" s="11" t="s">
        <v>1219</v>
      </c>
      <c r="W286" s="11" t="s">
        <v>107</v>
      </c>
      <c r="X286" s="11" t="s">
        <v>108</v>
      </c>
      <c r="Y286" s="3" t="s">
        <v>89</v>
      </c>
      <c r="Z286" s="11" t="s">
        <v>108</v>
      </c>
      <c r="AA286" s="3" t="s">
        <v>109</v>
      </c>
      <c r="AB286" s="4">
        <v>45478</v>
      </c>
      <c r="AC286" s="3" t="s">
        <v>104</v>
      </c>
    </row>
    <row r="287" spans="1:29" ht="31.5" x14ac:dyDescent="0.25">
      <c r="A287" s="3">
        <v>2024</v>
      </c>
      <c r="B287" s="4">
        <v>45383</v>
      </c>
      <c r="C287" s="4">
        <v>45473</v>
      </c>
      <c r="D287" s="3" t="s">
        <v>75</v>
      </c>
      <c r="E287" s="5" t="s">
        <v>1220</v>
      </c>
      <c r="F287" s="6" t="s">
        <v>98</v>
      </c>
      <c r="G287" s="7" t="s">
        <v>99</v>
      </c>
      <c r="H287" s="7" t="s">
        <v>100</v>
      </c>
      <c r="I287" s="8" t="s">
        <v>84</v>
      </c>
      <c r="J287" s="9" t="s">
        <v>1130</v>
      </c>
      <c r="K287" s="9" t="s">
        <v>176</v>
      </c>
      <c r="L287" s="9" t="s">
        <v>425</v>
      </c>
      <c r="M287" s="3" t="s">
        <v>86</v>
      </c>
      <c r="N287" s="3" t="s">
        <v>104</v>
      </c>
      <c r="O287" s="6">
        <v>1</v>
      </c>
      <c r="P287" s="10">
        <v>45441</v>
      </c>
      <c r="Q287" s="4">
        <f t="shared" si="23"/>
        <v>45441</v>
      </c>
      <c r="R287" s="3" t="s">
        <v>104</v>
      </c>
      <c r="S287" s="11" t="s">
        <v>1221</v>
      </c>
      <c r="T287" s="12">
        <v>100</v>
      </c>
      <c r="U287" s="13">
        <f t="shared" si="24"/>
        <v>100</v>
      </c>
      <c r="V287" s="11" t="s">
        <v>1222</v>
      </c>
      <c r="W287" s="11" t="s">
        <v>107</v>
      </c>
      <c r="X287" s="11" t="s">
        <v>108</v>
      </c>
      <c r="Y287" s="3" t="s">
        <v>89</v>
      </c>
      <c r="Z287" s="11" t="s">
        <v>108</v>
      </c>
      <c r="AA287" s="3" t="s">
        <v>109</v>
      </c>
      <c r="AB287" s="4">
        <v>45478</v>
      </c>
      <c r="AC287" s="3" t="s">
        <v>104</v>
      </c>
    </row>
    <row r="288" spans="1:29" ht="31.5" x14ac:dyDescent="0.25">
      <c r="A288" s="3">
        <v>2024</v>
      </c>
      <c r="B288" s="4">
        <v>45383</v>
      </c>
      <c r="C288" s="4">
        <v>45473</v>
      </c>
      <c r="D288" s="3" t="s">
        <v>75</v>
      </c>
      <c r="E288" s="5" t="s">
        <v>1223</v>
      </c>
      <c r="F288" s="6" t="s">
        <v>98</v>
      </c>
      <c r="G288" s="7" t="s">
        <v>99</v>
      </c>
      <c r="H288" s="7" t="s">
        <v>100</v>
      </c>
      <c r="I288" s="8" t="s">
        <v>84</v>
      </c>
      <c r="J288" s="9" t="s">
        <v>1130</v>
      </c>
      <c r="K288" s="9" t="s">
        <v>176</v>
      </c>
      <c r="L288" s="9" t="s">
        <v>425</v>
      </c>
      <c r="M288" s="3" t="s">
        <v>86</v>
      </c>
      <c r="N288" s="3" t="s">
        <v>104</v>
      </c>
      <c r="O288" s="6">
        <v>1</v>
      </c>
      <c r="P288" s="10">
        <v>45441</v>
      </c>
      <c r="Q288" s="4">
        <f t="shared" si="23"/>
        <v>45441</v>
      </c>
      <c r="R288" s="3" t="s">
        <v>104</v>
      </c>
      <c r="S288" s="11" t="s">
        <v>1224</v>
      </c>
      <c r="T288" s="12">
        <v>100</v>
      </c>
      <c r="U288" s="13">
        <f t="shared" si="24"/>
        <v>100</v>
      </c>
      <c r="V288" s="11" t="s">
        <v>1225</v>
      </c>
      <c r="W288" s="11" t="s">
        <v>107</v>
      </c>
      <c r="X288" s="11" t="s">
        <v>108</v>
      </c>
      <c r="Y288" s="3" t="s">
        <v>89</v>
      </c>
      <c r="Z288" s="11" t="s">
        <v>108</v>
      </c>
      <c r="AA288" s="3" t="s">
        <v>109</v>
      </c>
      <c r="AB288" s="4">
        <v>45478</v>
      </c>
      <c r="AC288" s="3" t="s">
        <v>104</v>
      </c>
    </row>
    <row r="289" spans="1:29" ht="31.5" x14ac:dyDescent="0.25">
      <c r="A289" s="3">
        <v>2024</v>
      </c>
      <c r="B289" s="4">
        <v>45383</v>
      </c>
      <c r="C289" s="4">
        <v>45473</v>
      </c>
      <c r="D289" s="3" t="s">
        <v>75</v>
      </c>
      <c r="E289" s="5" t="s">
        <v>1226</v>
      </c>
      <c r="F289" s="6" t="s">
        <v>98</v>
      </c>
      <c r="G289" s="7" t="s">
        <v>99</v>
      </c>
      <c r="H289" s="7" t="s">
        <v>100</v>
      </c>
      <c r="I289" s="8" t="s">
        <v>84</v>
      </c>
      <c r="J289" s="9" t="s">
        <v>1130</v>
      </c>
      <c r="K289" s="9" t="s">
        <v>176</v>
      </c>
      <c r="L289" s="9" t="s">
        <v>425</v>
      </c>
      <c r="M289" s="3" t="s">
        <v>86</v>
      </c>
      <c r="N289" s="3" t="s">
        <v>104</v>
      </c>
      <c r="O289" s="6">
        <v>1</v>
      </c>
      <c r="P289" s="10">
        <v>45441</v>
      </c>
      <c r="Q289" s="4">
        <f t="shared" si="23"/>
        <v>45441</v>
      </c>
      <c r="R289" s="3" t="s">
        <v>104</v>
      </c>
      <c r="S289" s="11" t="s">
        <v>1227</v>
      </c>
      <c r="T289" s="12">
        <v>100</v>
      </c>
      <c r="U289" s="13">
        <f t="shared" si="24"/>
        <v>100</v>
      </c>
      <c r="V289" s="11" t="s">
        <v>1228</v>
      </c>
      <c r="W289" s="11" t="s">
        <v>107</v>
      </c>
      <c r="X289" s="11" t="s">
        <v>108</v>
      </c>
      <c r="Y289" s="3" t="s">
        <v>89</v>
      </c>
      <c r="Z289" s="11" t="s">
        <v>108</v>
      </c>
      <c r="AA289" s="3" t="s">
        <v>109</v>
      </c>
      <c r="AB289" s="4">
        <v>45478</v>
      </c>
      <c r="AC289" s="3" t="s">
        <v>104</v>
      </c>
    </row>
    <row r="290" spans="1:29" ht="31.5" x14ac:dyDescent="0.25">
      <c r="A290" s="3">
        <v>2024</v>
      </c>
      <c r="B290" s="4">
        <v>45383</v>
      </c>
      <c r="C290" s="4">
        <v>45473</v>
      </c>
      <c r="D290" s="3" t="s">
        <v>75</v>
      </c>
      <c r="E290" s="5" t="s">
        <v>1229</v>
      </c>
      <c r="F290" s="6" t="s">
        <v>98</v>
      </c>
      <c r="G290" s="7" t="s">
        <v>99</v>
      </c>
      <c r="H290" s="7" t="s">
        <v>100</v>
      </c>
      <c r="I290" s="8" t="s">
        <v>84</v>
      </c>
      <c r="J290" s="9" t="s">
        <v>1130</v>
      </c>
      <c r="K290" s="9" t="s">
        <v>176</v>
      </c>
      <c r="L290" s="9" t="s">
        <v>425</v>
      </c>
      <c r="M290" s="3" t="s">
        <v>86</v>
      </c>
      <c r="N290" s="3" t="s">
        <v>104</v>
      </c>
      <c r="O290" s="6">
        <v>1</v>
      </c>
      <c r="P290" s="10">
        <v>45441</v>
      </c>
      <c r="Q290" s="4">
        <f t="shared" si="23"/>
        <v>45441</v>
      </c>
      <c r="R290" s="3" t="s">
        <v>104</v>
      </c>
      <c r="S290" s="11" t="s">
        <v>1230</v>
      </c>
      <c r="T290" s="12">
        <v>100</v>
      </c>
      <c r="U290" s="13">
        <f t="shared" si="24"/>
        <v>100</v>
      </c>
      <c r="V290" s="11" t="s">
        <v>1231</v>
      </c>
      <c r="W290" s="11" t="s">
        <v>107</v>
      </c>
      <c r="X290" s="11" t="s">
        <v>108</v>
      </c>
      <c r="Y290" s="3" t="s">
        <v>89</v>
      </c>
      <c r="Z290" s="11" t="s">
        <v>108</v>
      </c>
      <c r="AA290" s="3" t="s">
        <v>109</v>
      </c>
      <c r="AB290" s="4">
        <v>45478</v>
      </c>
      <c r="AC290" s="3" t="s">
        <v>104</v>
      </c>
    </row>
    <row r="291" spans="1:29" ht="31.5" x14ac:dyDescent="0.25">
      <c r="A291" s="3">
        <v>2024</v>
      </c>
      <c r="B291" s="4">
        <v>45383</v>
      </c>
      <c r="C291" s="4">
        <v>45473</v>
      </c>
      <c r="D291" s="3" t="s">
        <v>75</v>
      </c>
      <c r="E291" s="5" t="s">
        <v>1232</v>
      </c>
      <c r="F291" s="6" t="s">
        <v>98</v>
      </c>
      <c r="G291" s="7" t="s">
        <v>99</v>
      </c>
      <c r="H291" s="7" t="s">
        <v>100</v>
      </c>
      <c r="I291" s="8" t="s">
        <v>84</v>
      </c>
      <c r="J291" s="9" t="s">
        <v>1130</v>
      </c>
      <c r="K291" s="9" t="s">
        <v>176</v>
      </c>
      <c r="L291" s="9" t="s">
        <v>425</v>
      </c>
      <c r="M291" s="3" t="s">
        <v>86</v>
      </c>
      <c r="N291" s="3" t="s">
        <v>104</v>
      </c>
      <c r="O291" s="6">
        <v>1</v>
      </c>
      <c r="P291" s="10">
        <v>45441</v>
      </c>
      <c r="Q291" s="4">
        <f t="shared" si="23"/>
        <v>45441</v>
      </c>
      <c r="R291" s="3" t="s">
        <v>104</v>
      </c>
      <c r="S291" s="11" t="s">
        <v>1233</v>
      </c>
      <c r="T291" s="12">
        <v>100</v>
      </c>
      <c r="U291" s="13">
        <f t="shared" si="24"/>
        <v>100</v>
      </c>
      <c r="V291" s="11" t="s">
        <v>1234</v>
      </c>
      <c r="W291" s="11" t="s">
        <v>107</v>
      </c>
      <c r="X291" s="11" t="s">
        <v>108</v>
      </c>
      <c r="Y291" s="3" t="s">
        <v>89</v>
      </c>
      <c r="Z291" s="11" t="s">
        <v>108</v>
      </c>
      <c r="AA291" s="3" t="s">
        <v>109</v>
      </c>
      <c r="AB291" s="4">
        <v>45478</v>
      </c>
      <c r="AC291" s="3" t="s">
        <v>104</v>
      </c>
    </row>
    <row r="292" spans="1:29" ht="31.5" x14ac:dyDescent="0.25">
      <c r="A292" s="3">
        <v>2024</v>
      </c>
      <c r="B292" s="4">
        <v>45383</v>
      </c>
      <c r="C292" s="4">
        <v>45473</v>
      </c>
      <c r="D292" s="3" t="s">
        <v>75</v>
      </c>
      <c r="E292" s="5" t="s">
        <v>1235</v>
      </c>
      <c r="F292" s="6" t="s">
        <v>98</v>
      </c>
      <c r="G292" s="7" t="s">
        <v>99</v>
      </c>
      <c r="H292" s="7" t="s">
        <v>100</v>
      </c>
      <c r="I292" s="8" t="s">
        <v>84</v>
      </c>
      <c r="J292" s="9" t="s">
        <v>1130</v>
      </c>
      <c r="K292" s="9" t="s">
        <v>176</v>
      </c>
      <c r="L292" s="9" t="s">
        <v>425</v>
      </c>
      <c r="M292" s="3" t="s">
        <v>86</v>
      </c>
      <c r="N292" s="3" t="s">
        <v>104</v>
      </c>
      <c r="O292" s="6">
        <v>1</v>
      </c>
      <c r="P292" s="10">
        <v>45436</v>
      </c>
      <c r="Q292" s="4">
        <f t="shared" si="23"/>
        <v>45436</v>
      </c>
      <c r="R292" s="3" t="s">
        <v>104</v>
      </c>
      <c r="S292" s="11" t="s">
        <v>1236</v>
      </c>
      <c r="T292" s="12">
        <v>100</v>
      </c>
      <c r="U292" s="13">
        <f t="shared" si="24"/>
        <v>100</v>
      </c>
      <c r="V292" s="11" t="s">
        <v>1237</v>
      </c>
      <c r="W292" s="11" t="s">
        <v>107</v>
      </c>
      <c r="X292" s="11" t="s">
        <v>108</v>
      </c>
      <c r="Y292" s="3" t="s">
        <v>89</v>
      </c>
      <c r="Z292" s="11" t="s">
        <v>108</v>
      </c>
      <c r="AA292" s="3" t="s">
        <v>109</v>
      </c>
      <c r="AB292" s="4">
        <v>45478</v>
      </c>
      <c r="AC292" s="3" t="s">
        <v>104</v>
      </c>
    </row>
    <row r="293" spans="1:29" ht="31.5" x14ac:dyDescent="0.25">
      <c r="A293" s="3">
        <v>2024</v>
      </c>
      <c r="B293" s="4">
        <v>45383</v>
      </c>
      <c r="C293" s="4">
        <v>45473</v>
      </c>
      <c r="D293" s="3" t="s">
        <v>75</v>
      </c>
      <c r="E293" s="5" t="s">
        <v>1238</v>
      </c>
      <c r="F293" s="6" t="s">
        <v>98</v>
      </c>
      <c r="G293" s="7" t="s">
        <v>99</v>
      </c>
      <c r="H293" s="7" t="s">
        <v>100</v>
      </c>
      <c r="I293" s="8" t="s">
        <v>84</v>
      </c>
      <c r="J293" s="9" t="s">
        <v>1130</v>
      </c>
      <c r="K293" s="9" t="s">
        <v>176</v>
      </c>
      <c r="L293" s="9" t="s">
        <v>425</v>
      </c>
      <c r="M293" s="3" t="s">
        <v>86</v>
      </c>
      <c r="N293" s="3" t="s">
        <v>104</v>
      </c>
      <c r="O293" s="6">
        <v>1</v>
      </c>
      <c r="P293" s="10">
        <v>45441</v>
      </c>
      <c r="Q293" s="4">
        <f t="shared" si="23"/>
        <v>45441</v>
      </c>
      <c r="R293" s="3" t="s">
        <v>104</v>
      </c>
      <c r="S293" s="11" t="s">
        <v>1239</v>
      </c>
      <c r="T293" s="12">
        <v>100</v>
      </c>
      <c r="U293" s="13">
        <f t="shared" si="24"/>
        <v>100</v>
      </c>
      <c r="V293" s="11" t="s">
        <v>1240</v>
      </c>
      <c r="W293" s="11" t="s">
        <v>107</v>
      </c>
      <c r="X293" s="11" t="s">
        <v>108</v>
      </c>
      <c r="Y293" s="3" t="s">
        <v>89</v>
      </c>
      <c r="Z293" s="11" t="s">
        <v>108</v>
      </c>
      <c r="AA293" s="3" t="s">
        <v>109</v>
      </c>
      <c r="AB293" s="4">
        <v>45478</v>
      </c>
      <c r="AC293" s="3" t="s">
        <v>104</v>
      </c>
    </row>
    <row r="294" spans="1:29" ht="31.5" x14ac:dyDescent="0.25">
      <c r="A294" s="3">
        <v>2024</v>
      </c>
      <c r="B294" s="4">
        <v>45383</v>
      </c>
      <c r="C294" s="4">
        <v>45473</v>
      </c>
      <c r="D294" s="3" t="s">
        <v>75</v>
      </c>
      <c r="E294" s="5" t="s">
        <v>1241</v>
      </c>
      <c r="F294" s="6" t="s">
        <v>98</v>
      </c>
      <c r="G294" s="7" t="s">
        <v>99</v>
      </c>
      <c r="H294" s="7" t="s">
        <v>100</v>
      </c>
      <c r="I294" s="8" t="s">
        <v>84</v>
      </c>
      <c r="J294" s="9" t="s">
        <v>1130</v>
      </c>
      <c r="K294" s="9" t="s">
        <v>176</v>
      </c>
      <c r="L294" s="9" t="s">
        <v>425</v>
      </c>
      <c r="M294" s="3" t="s">
        <v>86</v>
      </c>
      <c r="N294" s="3" t="s">
        <v>104</v>
      </c>
      <c r="O294" s="6">
        <v>1</v>
      </c>
      <c r="P294" s="10">
        <v>45441</v>
      </c>
      <c r="Q294" s="4">
        <f t="shared" si="23"/>
        <v>45441</v>
      </c>
      <c r="R294" s="3" t="s">
        <v>104</v>
      </c>
      <c r="S294" s="11" t="s">
        <v>1242</v>
      </c>
      <c r="T294" s="12">
        <v>100</v>
      </c>
      <c r="U294" s="13">
        <f t="shared" si="24"/>
        <v>100</v>
      </c>
      <c r="V294" s="11" t="s">
        <v>1243</v>
      </c>
      <c r="W294" s="11" t="s">
        <v>107</v>
      </c>
      <c r="X294" s="11" t="s">
        <v>108</v>
      </c>
      <c r="Y294" s="3" t="s">
        <v>89</v>
      </c>
      <c r="Z294" s="11" t="s">
        <v>108</v>
      </c>
      <c r="AA294" s="3" t="s">
        <v>109</v>
      </c>
      <c r="AB294" s="4">
        <v>45478</v>
      </c>
      <c r="AC294" s="3" t="s">
        <v>104</v>
      </c>
    </row>
    <row r="295" spans="1:29" ht="31.5" x14ac:dyDescent="0.25">
      <c r="A295" s="3">
        <v>2024</v>
      </c>
      <c r="B295" s="4">
        <v>45383</v>
      </c>
      <c r="C295" s="4">
        <v>45473</v>
      </c>
      <c r="D295" s="3" t="s">
        <v>75</v>
      </c>
      <c r="E295" s="5" t="s">
        <v>1244</v>
      </c>
      <c r="F295" s="6" t="s">
        <v>98</v>
      </c>
      <c r="G295" s="7" t="s">
        <v>99</v>
      </c>
      <c r="H295" s="7" t="s">
        <v>100</v>
      </c>
      <c r="I295" s="8" t="s">
        <v>84</v>
      </c>
      <c r="J295" s="9" t="s">
        <v>1130</v>
      </c>
      <c r="K295" s="9" t="s">
        <v>176</v>
      </c>
      <c r="L295" s="9" t="s">
        <v>425</v>
      </c>
      <c r="M295" s="3" t="s">
        <v>86</v>
      </c>
      <c r="N295" s="3" t="s">
        <v>104</v>
      </c>
      <c r="O295" s="6">
        <v>1</v>
      </c>
      <c r="P295" s="10">
        <v>45441</v>
      </c>
      <c r="Q295" s="4">
        <f t="shared" si="23"/>
        <v>45441</v>
      </c>
      <c r="R295" s="3" t="s">
        <v>104</v>
      </c>
      <c r="S295" s="11" t="s">
        <v>1245</v>
      </c>
      <c r="T295" s="12">
        <v>100</v>
      </c>
      <c r="U295" s="13">
        <f t="shared" si="24"/>
        <v>100</v>
      </c>
      <c r="V295" s="11" t="s">
        <v>1246</v>
      </c>
      <c r="W295" s="11" t="s">
        <v>107</v>
      </c>
      <c r="X295" s="11" t="s">
        <v>108</v>
      </c>
      <c r="Y295" s="3" t="s">
        <v>89</v>
      </c>
      <c r="Z295" s="11" t="s">
        <v>108</v>
      </c>
      <c r="AA295" s="3" t="s">
        <v>109</v>
      </c>
      <c r="AB295" s="4">
        <v>45478</v>
      </c>
      <c r="AC295" s="3" t="s">
        <v>104</v>
      </c>
    </row>
    <row r="296" spans="1:29" ht="31.5" x14ac:dyDescent="0.25">
      <c r="A296" s="3">
        <v>2024</v>
      </c>
      <c r="B296" s="4">
        <v>45383</v>
      </c>
      <c r="C296" s="4">
        <v>45473</v>
      </c>
      <c r="D296" s="3" t="s">
        <v>75</v>
      </c>
      <c r="E296" s="5" t="s">
        <v>1247</v>
      </c>
      <c r="F296" s="6" t="s">
        <v>98</v>
      </c>
      <c r="G296" s="7" t="s">
        <v>99</v>
      </c>
      <c r="H296" s="7" t="s">
        <v>100</v>
      </c>
      <c r="I296" s="8" t="s">
        <v>84</v>
      </c>
      <c r="J296" s="9" t="s">
        <v>1130</v>
      </c>
      <c r="K296" s="9" t="s">
        <v>176</v>
      </c>
      <c r="L296" s="9" t="s">
        <v>425</v>
      </c>
      <c r="M296" s="3" t="s">
        <v>86</v>
      </c>
      <c r="N296" s="3" t="s">
        <v>104</v>
      </c>
      <c r="O296" s="6">
        <v>1</v>
      </c>
      <c r="P296" s="10">
        <v>45441</v>
      </c>
      <c r="Q296" s="4">
        <f t="shared" si="23"/>
        <v>45441</v>
      </c>
      <c r="R296" s="3" t="s">
        <v>104</v>
      </c>
      <c r="S296" s="11" t="s">
        <v>1248</v>
      </c>
      <c r="T296" s="12">
        <v>100</v>
      </c>
      <c r="U296" s="13">
        <f t="shared" si="24"/>
        <v>100</v>
      </c>
      <c r="V296" s="11" t="s">
        <v>1249</v>
      </c>
      <c r="W296" s="11" t="s">
        <v>107</v>
      </c>
      <c r="X296" s="11" t="s">
        <v>108</v>
      </c>
      <c r="Y296" s="3" t="s">
        <v>89</v>
      </c>
      <c r="Z296" s="11" t="s">
        <v>108</v>
      </c>
      <c r="AA296" s="3" t="s">
        <v>109</v>
      </c>
      <c r="AB296" s="4">
        <v>45478</v>
      </c>
      <c r="AC296" s="3" t="s">
        <v>104</v>
      </c>
    </row>
    <row r="297" spans="1:29" ht="31.5" x14ac:dyDescent="0.25">
      <c r="A297" s="3">
        <v>2024</v>
      </c>
      <c r="B297" s="4">
        <v>45383</v>
      </c>
      <c r="C297" s="4">
        <v>45473</v>
      </c>
      <c r="D297" s="3" t="s">
        <v>75</v>
      </c>
      <c r="E297" s="5" t="s">
        <v>1250</v>
      </c>
      <c r="F297" s="6" t="s">
        <v>98</v>
      </c>
      <c r="G297" s="7" t="s">
        <v>99</v>
      </c>
      <c r="H297" s="7" t="s">
        <v>100</v>
      </c>
      <c r="I297" s="8" t="s">
        <v>84</v>
      </c>
      <c r="J297" s="9" t="s">
        <v>1130</v>
      </c>
      <c r="K297" s="9" t="s">
        <v>176</v>
      </c>
      <c r="L297" s="9" t="s">
        <v>425</v>
      </c>
      <c r="M297" s="3" t="s">
        <v>86</v>
      </c>
      <c r="N297" s="3" t="s">
        <v>104</v>
      </c>
      <c r="O297" s="6">
        <v>1</v>
      </c>
      <c r="P297" s="10">
        <v>45441</v>
      </c>
      <c r="Q297" s="4">
        <f t="shared" si="23"/>
        <v>45441</v>
      </c>
      <c r="R297" s="3" t="s">
        <v>104</v>
      </c>
      <c r="S297" s="11" t="s">
        <v>1251</v>
      </c>
      <c r="T297" s="12">
        <v>100</v>
      </c>
      <c r="U297" s="13">
        <f t="shared" si="24"/>
        <v>100</v>
      </c>
      <c r="V297" s="11" t="s">
        <v>1252</v>
      </c>
      <c r="W297" s="11" t="s">
        <v>107</v>
      </c>
      <c r="X297" s="11" t="s">
        <v>108</v>
      </c>
      <c r="Y297" s="3" t="s">
        <v>89</v>
      </c>
      <c r="Z297" s="11" t="s">
        <v>108</v>
      </c>
      <c r="AA297" s="3" t="s">
        <v>109</v>
      </c>
      <c r="AB297" s="4">
        <v>45478</v>
      </c>
      <c r="AC297" s="3" t="s">
        <v>104</v>
      </c>
    </row>
    <row r="298" spans="1:29" ht="31.5" x14ac:dyDescent="0.25">
      <c r="A298" s="3">
        <v>2024</v>
      </c>
      <c r="B298" s="4">
        <v>45383</v>
      </c>
      <c r="C298" s="4">
        <v>45473</v>
      </c>
      <c r="D298" s="3" t="s">
        <v>75</v>
      </c>
      <c r="E298" s="5" t="s">
        <v>1253</v>
      </c>
      <c r="F298" s="6" t="s">
        <v>98</v>
      </c>
      <c r="G298" s="7" t="s">
        <v>99</v>
      </c>
      <c r="H298" s="7" t="s">
        <v>100</v>
      </c>
      <c r="I298" s="8" t="s">
        <v>84</v>
      </c>
      <c r="J298" s="9" t="s">
        <v>1130</v>
      </c>
      <c r="K298" s="9" t="s">
        <v>176</v>
      </c>
      <c r="L298" s="9" t="s">
        <v>425</v>
      </c>
      <c r="M298" s="3" t="s">
        <v>86</v>
      </c>
      <c r="N298" s="3" t="s">
        <v>104</v>
      </c>
      <c r="O298" s="6">
        <v>1</v>
      </c>
      <c r="P298" s="10">
        <v>45441</v>
      </c>
      <c r="Q298" s="4">
        <f t="shared" si="23"/>
        <v>45441</v>
      </c>
      <c r="R298" s="3" t="s">
        <v>104</v>
      </c>
      <c r="S298" s="11" t="s">
        <v>1254</v>
      </c>
      <c r="T298" s="12">
        <f>100+245</f>
        <v>345</v>
      </c>
      <c r="U298" s="13">
        <f t="shared" si="24"/>
        <v>345</v>
      </c>
      <c r="V298" s="11" t="s">
        <v>1255</v>
      </c>
      <c r="W298" s="11" t="s">
        <v>107</v>
      </c>
      <c r="X298" s="11" t="s">
        <v>108</v>
      </c>
      <c r="Y298" s="3" t="s">
        <v>89</v>
      </c>
      <c r="Z298" s="11" t="s">
        <v>108</v>
      </c>
      <c r="AA298" s="3" t="s">
        <v>109</v>
      </c>
      <c r="AB298" s="4">
        <v>45478</v>
      </c>
      <c r="AC298" s="3" t="s">
        <v>104</v>
      </c>
    </row>
    <row r="299" spans="1:29" ht="31.5" x14ac:dyDescent="0.25">
      <c r="A299" s="3">
        <v>2024</v>
      </c>
      <c r="B299" s="4">
        <v>45383</v>
      </c>
      <c r="C299" s="4">
        <v>45473</v>
      </c>
      <c r="D299" s="3" t="s">
        <v>75</v>
      </c>
      <c r="E299" s="5" t="s">
        <v>1256</v>
      </c>
      <c r="F299" s="6" t="s">
        <v>98</v>
      </c>
      <c r="G299" s="7" t="s">
        <v>99</v>
      </c>
      <c r="H299" s="7" t="s">
        <v>100</v>
      </c>
      <c r="I299" s="8" t="s">
        <v>84</v>
      </c>
      <c r="J299" s="9" t="s">
        <v>1130</v>
      </c>
      <c r="K299" s="9" t="s">
        <v>176</v>
      </c>
      <c r="L299" s="9" t="s">
        <v>425</v>
      </c>
      <c r="M299" s="3" t="s">
        <v>86</v>
      </c>
      <c r="N299" s="3" t="s">
        <v>104</v>
      </c>
      <c r="O299" s="6">
        <v>1</v>
      </c>
      <c r="P299" s="10">
        <v>45441</v>
      </c>
      <c r="Q299" s="4">
        <f t="shared" si="23"/>
        <v>45441</v>
      </c>
      <c r="R299" s="3" t="s">
        <v>104</v>
      </c>
      <c r="S299" s="11" t="s">
        <v>1257</v>
      </c>
      <c r="T299" s="12">
        <f>100+240</f>
        <v>340</v>
      </c>
      <c r="U299" s="13">
        <f t="shared" si="24"/>
        <v>340</v>
      </c>
      <c r="V299" s="11" t="s">
        <v>1258</v>
      </c>
      <c r="W299" s="11" t="s">
        <v>107</v>
      </c>
      <c r="X299" s="11" t="s">
        <v>108</v>
      </c>
      <c r="Y299" s="3" t="s">
        <v>89</v>
      </c>
      <c r="Z299" s="11" t="s">
        <v>108</v>
      </c>
      <c r="AA299" s="3" t="s">
        <v>109</v>
      </c>
      <c r="AB299" s="4">
        <v>45478</v>
      </c>
      <c r="AC299" s="3" t="s">
        <v>104</v>
      </c>
    </row>
    <row r="300" spans="1:29" ht="31.5" x14ac:dyDescent="0.25">
      <c r="A300" s="3">
        <v>2024</v>
      </c>
      <c r="B300" s="4">
        <v>45383</v>
      </c>
      <c r="C300" s="4">
        <v>45473</v>
      </c>
      <c r="D300" s="3" t="s">
        <v>75</v>
      </c>
      <c r="E300" s="5" t="s">
        <v>1259</v>
      </c>
      <c r="F300" s="6" t="s">
        <v>98</v>
      </c>
      <c r="G300" s="7" t="s">
        <v>99</v>
      </c>
      <c r="H300" s="7" t="s">
        <v>100</v>
      </c>
      <c r="I300" s="8" t="s">
        <v>84</v>
      </c>
      <c r="J300" s="9" t="s">
        <v>1130</v>
      </c>
      <c r="K300" s="9" t="s">
        <v>176</v>
      </c>
      <c r="L300" s="9" t="s">
        <v>425</v>
      </c>
      <c r="M300" s="3" t="s">
        <v>86</v>
      </c>
      <c r="N300" s="3" t="s">
        <v>104</v>
      </c>
      <c r="O300" s="6">
        <v>1</v>
      </c>
      <c r="P300" s="10">
        <v>45441</v>
      </c>
      <c r="Q300" s="4">
        <f t="shared" si="23"/>
        <v>45441</v>
      </c>
      <c r="R300" s="3" t="s">
        <v>104</v>
      </c>
      <c r="S300" s="11" t="s">
        <v>1260</v>
      </c>
      <c r="T300" s="12">
        <v>100</v>
      </c>
      <c r="U300" s="13">
        <f t="shared" si="24"/>
        <v>100</v>
      </c>
      <c r="V300" s="11" t="s">
        <v>1261</v>
      </c>
      <c r="W300" s="11" t="s">
        <v>107</v>
      </c>
      <c r="X300" s="11" t="s">
        <v>108</v>
      </c>
      <c r="Y300" s="3" t="s">
        <v>89</v>
      </c>
      <c r="Z300" s="11" t="s">
        <v>108</v>
      </c>
      <c r="AA300" s="3" t="s">
        <v>109</v>
      </c>
      <c r="AB300" s="4">
        <v>45478</v>
      </c>
      <c r="AC300" s="3" t="s">
        <v>104</v>
      </c>
    </row>
    <row r="301" spans="1:29" ht="31.5" x14ac:dyDescent="0.25">
      <c r="A301" s="3">
        <v>2024</v>
      </c>
      <c r="B301" s="4">
        <v>45383</v>
      </c>
      <c r="C301" s="4">
        <v>45473</v>
      </c>
      <c r="D301" s="3" t="s">
        <v>75</v>
      </c>
      <c r="E301" s="5" t="s">
        <v>1262</v>
      </c>
      <c r="F301" s="6" t="s">
        <v>98</v>
      </c>
      <c r="G301" s="7" t="s">
        <v>99</v>
      </c>
      <c r="H301" s="7" t="s">
        <v>100</v>
      </c>
      <c r="I301" s="8" t="s">
        <v>84</v>
      </c>
      <c r="J301" s="9" t="s">
        <v>1130</v>
      </c>
      <c r="K301" s="9" t="s">
        <v>176</v>
      </c>
      <c r="L301" s="9" t="s">
        <v>425</v>
      </c>
      <c r="M301" s="3" t="s">
        <v>86</v>
      </c>
      <c r="N301" s="3" t="s">
        <v>104</v>
      </c>
      <c r="O301" s="6">
        <v>1</v>
      </c>
      <c r="P301" s="10">
        <v>45441</v>
      </c>
      <c r="Q301" s="4">
        <f t="shared" si="23"/>
        <v>45441</v>
      </c>
      <c r="R301" s="3" t="s">
        <v>104</v>
      </c>
      <c r="S301" s="11" t="s">
        <v>1263</v>
      </c>
      <c r="T301" s="12">
        <v>100</v>
      </c>
      <c r="U301" s="13">
        <f t="shared" si="24"/>
        <v>100</v>
      </c>
      <c r="V301" s="11" t="s">
        <v>1264</v>
      </c>
      <c r="W301" s="11" t="s">
        <v>107</v>
      </c>
      <c r="X301" s="11" t="s">
        <v>108</v>
      </c>
      <c r="Y301" s="3" t="s">
        <v>89</v>
      </c>
      <c r="Z301" s="11" t="s">
        <v>108</v>
      </c>
      <c r="AA301" s="3" t="s">
        <v>109</v>
      </c>
      <c r="AB301" s="4">
        <v>45478</v>
      </c>
      <c r="AC301" s="3" t="s">
        <v>104</v>
      </c>
    </row>
    <row r="302" spans="1:29" ht="31.5" x14ac:dyDescent="0.25">
      <c r="A302" s="3">
        <v>2024</v>
      </c>
      <c r="B302" s="4">
        <v>45383</v>
      </c>
      <c r="C302" s="4">
        <v>45473</v>
      </c>
      <c r="D302" s="3" t="s">
        <v>75</v>
      </c>
      <c r="E302" s="5" t="s">
        <v>1265</v>
      </c>
      <c r="F302" s="6" t="s">
        <v>98</v>
      </c>
      <c r="G302" s="7" t="s">
        <v>99</v>
      </c>
      <c r="H302" s="7" t="s">
        <v>100</v>
      </c>
      <c r="I302" s="8" t="s">
        <v>84</v>
      </c>
      <c r="J302" s="9" t="s">
        <v>1130</v>
      </c>
      <c r="K302" s="9" t="s">
        <v>176</v>
      </c>
      <c r="L302" s="9" t="s">
        <v>425</v>
      </c>
      <c r="M302" s="3" t="s">
        <v>86</v>
      </c>
      <c r="N302" s="3" t="s">
        <v>104</v>
      </c>
      <c r="O302" s="6">
        <v>1</v>
      </c>
      <c r="P302" s="10">
        <v>45441</v>
      </c>
      <c r="Q302" s="4">
        <f t="shared" si="23"/>
        <v>45441</v>
      </c>
      <c r="R302" s="3" t="s">
        <v>104</v>
      </c>
      <c r="S302" s="11" t="s">
        <v>1266</v>
      </c>
      <c r="T302" s="12">
        <v>100</v>
      </c>
      <c r="U302" s="13">
        <f t="shared" si="24"/>
        <v>100</v>
      </c>
      <c r="V302" s="11" t="s">
        <v>1267</v>
      </c>
      <c r="W302" s="11" t="s">
        <v>107</v>
      </c>
      <c r="X302" s="11" t="s">
        <v>108</v>
      </c>
      <c r="Y302" s="3" t="s">
        <v>89</v>
      </c>
      <c r="Z302" s="11" t="s">
        <v>108</v>
      </c>
      <c r="AA302" s="3" t="s">
        <v>109</v>
      </c>
      <c r="AB302" s="4">
        <v>45478</v>
      </c>
      <c r="AC302" s="3" t="s">
        <v>104</v>
      </c>
    </row>
    <row r="303" spans="1:29" ht="31.5" x14ac:dyDescent="0.25">
      <c r="A303" s="3">
        <v>2024</v>
      </c>
      <c r="B303" s="4">
        <v>45383</v>
      </c>
      <c r="C303" s="4">
        <v>45473</v>
      </c>
      <c r="D303" s="3" t="s">
        <v>75</v>
      </c>
      <c r="E303" s="5" t="s">
        <v>1268</v>
      </c>
      <c r="F303" s="6" t="s">
        <v>98</v>
      </c>
      <c r="G303" s="7" t="s">
        <v>99</v>
      </c>
      <c r="H303" s="7" t="s">
        <v>100</v>
      </c>
      <c r="I303" s="8" t="s">
        <v>84</v>
      </c>
      <c r="J303" s="9" t="s">
        <v>1130</v>
      </c>
      <c r="K303" s="9" t="s">
        <v>176</v>
      </c>
      <c r="L303" s="9" t="s">
        <v>425</v>
      </c>
      <c r="M303" s="3" t="s">
        <v>86</v>
      </c>
      <c r="N303" s="3" t="s">
        <v>104</v>
      </c>
      <c r="O303" s="6">
        <v>1</v>
      </c>
      <c r="P303" s="10">
        <v>45441</v>
      </c>
      <c r="Q303" s="4">
        <f t="shared" si="23"/>
        <v>45441</v>
      </c>
      <c r="R303" s="3" t="s">
        <v>104</v>
      </c>
      <c r="S303" s="11" t="s">
        <v>1269</v>
      </c>
      <c r="T303" s="12">
        <v>100</v>
      </c>
      <c r="U303" s="13">
        <f t="shared" si="24"/>
        <v>100</v>
      </c>
      <c r="V303" s="11" t="s">
        <v>1270</v>
      </c>
      <c r="W303" s="11" t="s">
        <v>107</v>
      </c>
      <c r="X303" s="11" t="s">
        <v>108</v>
      </c>
      <c r="Y303" s="3" t="s">
        <v>89</v>
      </c>
      <c r="Z303" s="11" t="s">
        <v>108</v>
      </c>
      <c r="AA303" s="3" t="s">
        <v>109</v>
      </c>
      <c r="AB303" s="4">
        <v>45478</v>
      </c>
      <c r="AC303" s="3" t="s">
        <v>104</v>
      </c>
    </row>
    <row r="304" spans="1:29" ht="31.5" x14ac:dyDescent="0.25">
      <c r="A304" s="3">
        <v>2024</v>
      </c>
      <c r="B304" s="4">
        <v>45383</v>
      </c>
      <c r="C304" s="4">
        <v>45473</v>
      </c>
      <c r="D304" s="3" t="s">
        <v>75</v>
      </c>
      <c r="E304" s="5" t="s">
        <v>1271</v>
      </c>
      <c r="F304" s="6" t="s">
        <v>98</v>
      </c>
      <c r="G304" s="7" t="s">
        <v>99</v>
      </c>
      <c r="H304" s="7" t="s">
        <v>100</v>
      </c>
      <c r="I304" s="8" t="s">
        <v>84</v>
      </c>
      <c r="J304" s="9" t="s">
        <v>1130</v>
      </c>
      <c r="K304" s="9" t="s">
        <v>176</v>
      </c>
      <c r="L304" s="9" t="s">
        <v>425</v>
      </c>
      <c r="M304" s="3" t="s">
        <v>86</v>
      </c>
      <c r="N304" s="3" t="s">
        <v>104</v>
      </c>
      <c r="O304" s="6">
        <v>1</v>
      </c>
      <c r="P304" s="10">
        <v>45441</v>
      </c>
      <c r="Q304" s="4">
        <f t="shared" si="23"/>
        <v>45441</v>
      </c>
      <c r="R304" s="3" t="s">
        <v>104</v>
      </c>
      <c r="S304" s="11" t="s">
        <v>1272</v>
      </c>
      <c r="T304" s="12">
        <v>100</v>
      </c>
      <c r="U304" s="13">
        <f t="shared" si="24"/>
        <v>100</v>
      </c>
      <c r="V304" s="11" t="s">
        <v>1273</v>
      </c>
      <c r="W304" s="11" t="s">
        <v>107</v>
      </c>
      <c r="X304" s="11" t="s">
        <v>108</v>
      </c>
      <c r="Y304" s="3" t="s">
        <v>89</v>
      </c>
      <c r="Z304" s="11" t="s">
        <v>108</v>
      </c>
      <c r="AA304" s="3" t="s">
        <v>109</v>
      </c>
      <c r="AB304" s="4">
        <v>45478</v>
      </c>
      <c r="AC304" s="3" t="s">
        <v>104</v>
      </c>
    </row>
    <row r="305" spans="1:29" ht="31.5" x14ac:dyDescent="0.25">
      <c r="A305" s="3">
        <v>2024</v>
      </c>
      <c r="B305" s="4">
        <v>45383</v>
      </c>
      <c r="C305" s="4">
        <v>45473</v>
      </c>
      <c r="D305" s="3" t="s">
        <v>75</v>
      </c>
      <c r="E305" s="5" t="s">
        <v>1274</v>
      </c>
      <c r="F305" s="6" t="s">
        <v>98</v>
      </c>
      <c r="G305" s="7" t="s">
        <v>99</v>
      </c>
      <c r="H305" s="7" t="s">
        <v>100</v>
      </c>
      <c r="I305" s="8" t="s">
        <v>84</v>
      </c>
      <c r="J305" s="9" t="s">
        <v>1130</v>
      </c>
      <c r="K305" s="9" t="s">
        <v>176</v>
      </c>
      <c r="L305" s="9" t="s">
        <v>425</v>
      </c>
      <c r="M305" s="3" t="s">
        <v>86</v>
      </c>
      <c r="N305" s="3" t="s">
        <v>104</v>
      </c>
      <c r="O305" s="6">
        <v>1</v>
      </c>
      <c r="P305" s="10">
        <v>45442</v>
      </c>
      <c r="Q305" s="4">
        <f t="shared" si="23"/>
        <v>45442</v>
      </c>
      <c r="R305" s="3" t="s">
        <v>104</v>
      </c>
      <c r="S305" s="11" t="s">
        <v>1275</v>
      </c>
      <c r="T305" s="12">
        <v>100</v>
      </c>
      <c r="U305" s="13">
        <f t="shared" si="24"/>
        <v>100</v>
      </c>
      <c r="V305" s="11" t="s">
        <v>1276</v>
      </c>
      <c r="W305" s="11" t="s">
        <v>107</v>
      </c>
      <c r="X305" s="11" t="s">
        <v>108</v>
      </c>
      <c r="Y305" s="3" t="s">
        <v>89</v>
      </c>
      <c r="Z305" s="11" t="s">
        <v>108</v>
      </c>
      <c r="AA305" s="3" t="s">
        <v>109</v>
      </c>
      <c r="AB305" s="4">
        <v>45478</v>
      </c>
      <c r="AC305" s="3" t="s">
        <v>104</v>
      </c>
    </row>
    <row r="306" spans="1:29" ht="31.5" x14ac:dyDescent="0.25">
      <c r="A306" s="3">
        <v>2024</v>
      </c>
      <c r="B306" s="4">
        <v>45383</v>
      </c>
      <c r="C306" s="4">
        <v>45473</v>
      </c>
      <c r="D306" s="3" t="s">
        <v>75</v>
      </c>
      <c r="E306" s="5" t="s">
        <v>1277</v>
      </c>
      <c r="F306" s="6" t="s">
        <v>98</v>
      </c>
      <c r="G306" s="7" t="s">
        <v>99</v>
      </c>
      <c r="H306" s="7" t="s">
        <v>100</v>
      </c>
      <c r="I306" s="8" t="s">
        <v>84</v>
      </c>
      <c r="J306" s="9" t="s">
        <v>1130</v>
      </c>
      <c r="K306" s="9" t="s">
        <v>176</v>
      </c>
      <c r="L306" s="9" t="s">
        <v>425</v>
      </c>
      <c r="M306" s="3" t="s">
        <v>86</v>
      </c>
      <c r="N306" s="3" t="s">
        <v>104</v>
      </c>
      <c r="O306" s="6">
        <v>1</v>
      </c>
      <c r="P306" s="10">
        <v>45442</v>
      </c>
      <c r="Q306" s="4">
        <f t="shared" si="23"/>
        <v>45442</v>
      </c>
      <c r="R306" s="3" t="s">
        <v>104</v>
      </c>
      <c r="S306" s="11" t="s">
        <v>1278</v>
      </c>
      <c r="T306" s="12">
        <v>100</v>
      </c>
      <c r="U306" s="13">
        <f t="shared" si="24"/>
        <v>100</v>
      </c>
      <c r="V306" s="11" t="s">
        <v>1279</v>
      </c>
      <c r="W306" s="11" t="s">
        <v>107</v>
      </c>
      <c r="X306" s="11" t="s">
        <v>108</v>
      </c>
      <c r="Y306" s="3" t="s">
        <v>89</v>
      </c>
      <c r="Z306" s="11" t="s">
        <v>108</v>
      </c>
      <c r="AA306" s="3" t="s">
        <v>109</v>
      </c>
      <c r="AB306" s="4">
        <v>45478</v>
      </c>
      <c r="AC306" s="3" t="s">
        <v>104</v>
      </c>
    </row>
    <row r="307" spans="1:29" ht="31.5" x14ac:dyDescent="0.25">
      <c r="A307" s="3">
        <v>2024</v>
      </c>
      <c r="B307" s="4">
        <v>45383</v>
      </c>
      <c r="C307" s="4">
        <v>45473</v>
      </c>
      <c r="D307" s="3" t="s">
        <v>75</v>
      </c>
      <c r="E307" s="5" t="s">
        <v>1280</v>
      </c>
      <c r="F307" s="6" t="s">
        <v>98</v>
      </c>
      <c r="G307" s="7" t="s">
        <v>99</v>
      </c>
      <c r="H307" s="7" t="s">
        <v>100</v>
      </c>
      <c r="I307" s="8" t="s">
        <v>84</v>
      </c>
      <c r="J307" s="9" t="s">
        <v>1281</v>
      </c>
      <c r="K307" s="9" t="s">
        <v>122</v>
      </c>
      <c r="L307" s="9" t="s">
        <v>1282</v>
      </c>
      <c r="M307" s="3" t="s">
        <v>86</v>
      </c>
      <c r="N307" s="3" t="s">
        <v>104</v>
      </c>
      <c r="O307" s="6">
        <v>1</v>
      </c>
      <c r="P307" s="10">
        <v>45441</v>
      </c>
      <c r="Q307" s="4">
        <f t="shared" si="23"/>
        <v>45441</v>
      </c>
      <c r="R307" s="3" t="s">
        <v>104</v>
      </c>
      <c r="S307" s="11" t="s">
        <v>1283</v>
      </c>
      <c r="T307" s="12">
        <v>100</v>
      </c>
      <c r="U307" s="13">
        <f t="shared" si="24"/>
        <v>100</v>
      </c>
      <c r="V307" s="11" t="s">
        <v>1284</v>
      </c>
      <c r="W307" s="11" t="s">
        <v>107</v>
      </c>
      <c r="X307" s="11" t="s">
        <v>108</v>
      </c>
      <c r="Y307" s="3" t="s">
        <v>89</v>
      </c>
      <c r="Z307" s="11" t="s">
        <v>108</v>
      </c>
      <c r="AA307" s="3" t="s">
        <v>109</v>
      </c>
      <c r="AB307" s="4">
        <v>45478</v>
      </c>
      <c r="AC307" s="3" t="s">
        <v>104</v>
      </c>
    </row>
    <row r="308" spans="1:29" ht="31.5" x14ac:dyDescent="0.25">
      <c r="A308" s="3">
        <v>2024</v>
      </c>
      <c r="B308" s="4">
        <v>45383</v>
      </c>
      <c r="C308" s="4">
        <v>45473</v>
      </c>
      <c r="D308" s="3" t="s">
        <v>75</v>
      </c>
      <c r="E308" s="5" t="s">
        <v>1285</v>
      </c>
      <c r="F308" s="6" t="s">
        <v>98</v>
      </c>
      <c r="G308" s="7" t="s">
        <v>99</v>
      </c>
      <c r="H308" s="7" t="s">
        <v>100</v>
      </c>
      <c r="I308" s="8" t="s">
        <v>84</v>
      </c>
      <c r="J308" s="9" t="s">
        <v>1116</v>
      </c>
      <c r="K308" s="9" t="s">
        <v>217</v>
      </c>
      <c r="L308" s="9" t="s">
        <v>350</v>
      </c>
      <c r="M308" s="3" t="s">
        <v>86</v>
      </c>
      <c r="N308" s="3" t="s">
        <v>104</v>
      </c>
      <c r="O308" s="6">
        <v>1</v>
      </c>
      <c r="P308" s="10">
        <v>45411</v>
      </c>
      <c r="Q308" s="4">
        <f t="shared" si="23"/>
        <v>45411</v>
      </c>
      <c r="R308" s="3" t="s">
        <v>104</v>
      </c>
      <c r="S308" s="11" t="s">
        <v>1286</v>
      </c>
      <c r="T308" s="12">
        <f>100+118</f>
        <v>218</v>
      </c>
      <c r="U308" s="13">
        <f t="shared" si="24"/>
        <v>218</v>
      </c>
      <c r="V308" s="11" t="s">
        <v>1287</v>
      </c>
      <c r="W308" s="11" t="s">
        <v>107</v>
      </c>
      <c r="X308" s="11" t="s">
        <v>108</v>
      </c>
      <c r="Y308" s="3" t="s">
        <v>89</v>
      </c>
      <c r="Z308" s="11" t="s">
        <v>108</v>
      </c>
      <c r="AA308" s="3" t="s">
        <v>109</v>
      </c>
      <c r="AB308" s="4">
        <v>45478</v>
      </c>
      <c r="AC308" s="3" t="s">
        <v>104</v>
      </c>
    </row>
    <row r="309" spans="1:29" ht="31.5" x14ac:dyDescent="0.25">
      <c r="A309" s="3">
        <v>2024</v>
      </c>
      <c r="B309" s="4">
        <v>45383</v>
      </c>
      <c r="C309" s="4">
        <v>45473</v>
      </c>
      <c r="D309" s="3" t="s">
        <v>75</v>
      </c>
      <c r="E309" s="5" t="s">
        <v>1288</v>
      </c>
      <c r="F309" s="6" t="s">
        <v>98</v>
      </c>
      <c r="G309" s="7" t="s">
        <v>99</v>
      </c>
      <c r="H309" s="7" t="s">
        <v>100</v>
      </c>
      <c r="I309" s="8" t="s">
        <v>84</v>
      </c>
      <c r="J309" s="9" t="s">
        <v>1289</v>
      </c>
      <c r="K309" s="9" t="s">
        <v>682</v>
      </c>
      <c r="L309" s="9" t="s">
        <v>207</v>
      </c>
      <c r="M309" s="3" t="s">
        <v>86</v>
      </c>
      <c r="N309" s="3" t="s">
        <v>104</v>
      </c>
      <c r="O309" s="6">
        <v>1</v>
      </c>
      <c r="P309" s="10">
        <v>45448</v>
      </c>
      <c r="Q309" s="4">
        <f t="shared" si="23"/>
        <v>45448</v>
      </c>
      <c r="R309" s="3" t="s">
        <v>104</v>
      </c>
      <c r="S309" s="11" t="s">
        <v>1290</v>
      </c>
      <c r="T309" s="12">
        <v>100</v>
      </c>
      <c r="U309" s="13">
        <f t="shared" si="24"/>
        <v>100</v>
      </c>
      <c r="V309" s="11" t="s">
        <v>1291</v>
      </c>
      <c r="W309" s="11" t="s">
        <v>107</v>
      </c>
      <c r="X309" s="11" t="s">
        <v>108</v>
      </c>
      <c r="Y309" s="3" t="s">
        <v>89</v>
      </c>
      <c r="Z309" s="11" t="s">
        <v>108</v>
      </c>
      <c r="AA309" s="3" t="s">
        <v>109</v>
      </c>
      <c r="AB309" s="4">
        <v>45478</v>
      </c>
      <c r="AC309" s="3" t="s">
        <v>104</v>
      </c>
    </row>
    <row r="310" spans="1:29" ht="31.5" x14ac:dyDescent="0.25">
      <c r="A310" s="3">
        <v>2024</v>
      </c>
      <c r="B310" s="4">
        <v>45383</v>
      </c>
      <c r="C310" s="4">
        <v>45473</v>
      </c>
      <c r="D310" s="3" t="s">
        <v>75</v>
      </c>
      <c r="E310" s="5" t="s">
        <v>1292</v>
      </c>
      <c r="F310" s="6" t="s">
        <v>98</v>
      </c>
      <c r="G310" s="7" t="s">
        <v>99</v>
      </c>
      <c r="H310" s="7" t="s">
        <v>100</v>
      </c>
      <c r="I310" s="8" t="s">
        <v>84</v>
      </c>
      <c r="J310" s="9" t="s">
        <v>1293</v>
      </c>
      <c r="K310" s="9" t="s">
        <v>714</v>
      </c>
      <c r="L310" s="9" t="s">
        <v>207</v>
      </c>
      <c r="M310" s="3" t="s">
        <v>86</v>
      </c>
      <c r="N310" s="3" t="s">
        <v>104</v>
      </c>
      <c r="O310" s="6">
        <v>1</v>
      </c>
      <c r="P310" s="10">
        <v>45448</v>
      </c>
      <c r="Q310" s="4">
        <f t="shared" si="23"/>
        <v>45448</v>
      </c>
      <c r="R310" s="3" t="s">
        <v>104</v>
      </c>
      <c r="S310" s="11" t="s">
        <v>1294</v>
      </c>
      <c r="T310" s="12">
        <f>100+300</f>
        <v>400</v>
      </c>
      <c r="U310" s="13">
        <f t="shared" si="24"/>
        <v>400</v>
      </c>
      <c r="V310" s="11" t="s">
        <v>1295</v>
      </c>
      <c r="W310" s="11" t="s">
        <v>107</v>
      </c>
      <c r="X310" s="11" t="s">
        <v>108</v>
      </c>
      <c r="Y310" s="3" t="s">
        <v>89</v>
      </c>
      <c r="Z310" s="11" t="s">
        <v>108</v>
      </c>
      <c r="AA310" s="3" t="s">
        <v>109</v>
      </c>
      <c r="AB310" s="4">
        <v>45478</v>
      </c>
      <c r="AC310" s="3" t="s">
        <v>104</v>
      </c>
    </row>
    <row r="311" spans="1:29" ht="31.5" x14ac:dyDescent="0.25">
      <c r="A311" s="3">
        <v>2024</v>
      </c>
      <c r="B311" s="4">
        <v>45383</v>
      </c>
      <c r="C311" s="4">
        <v>45473</v>
      </c>
      <c r="D311" s="3" t="s">
        <v>75</v>
      </c>
      <c r="E311" s="5" t="s">
        <v>1296</v>
      </c>
      <c r="F311" s="6" t="s">
        <v>98</v>
      </c>
      <c r="G311" s="7" t="s">
        <v>99</v>
      </c>
      <c r="H311" s="7" t="s">
        <v>100</v>
      </c>
      <c r="I311" s="8" t="s">
        <v>84</v>
      </c>
      <c r="J311" s="9" t="s">
        <v>1297</v>
      </c>
      <c r="K311" s="9" t="s">
        <v>1298</v>
      </c>
      <c r="L311" s="9" t="s">
        <v>182</v>
      </c>
      <c r="M311" s="3" t="s">
        <v>86</v>
      </c>
      <c r="N311" s="3" t="s">
        <v>104</v>
      </c>
      <c r="O311" s="6">
        <v>1</v>
      </c>
      <c r="P311" s="10">
        <v>45453</v>
      </c>
      <c r="Q311" s="4">
        <f t="shared" si="23"/>
        <v>45453</v>
      </c>
      <c r="R311" s="3" t="s">
        <v>104</v>
      </c>
      <c r="S311" s="11" t="s">
        <v>1299</v>
      </c>
      <c r="T311" s="12">
        <v>100</v>
      </c>
      <c r="U311" s="13">
        <f t="shared" si="24"/>
        <v>100</v>
      </c>
      <c r="V311" s="11" t="s">
        <v>1300</v>
      </c>
      <c r="W311" s="11" t="s">
        <v>107</v>
      </c>
      <c r="X311" s="11" t="s">
        <v>108</v>
      </c>
      <c r="Y311" s="3" t="s">
        <v>89</v>
      </c>
      <c r="Z311" s="11" t="s">
        <v>108</v>
      </c>
      <c r="AA311" s="3" t="s">
        <v>109</v>
      </c>
      <c r="AB311" s="4">
        <v>45478</v>
      </c>
      <c r="AC311" s="3" t="s">
        <v>104</v>
      </c>
    </row>
    <row r="312" spans="1:29" ht="31.5" x14ac:dyDescent="0.25">
      <c r="A312" s="3">
        <v>2024</v>
      </c>
      <c r="B312" s="4">
        <v>45383</v>
      </c>
      <c r="C312" s="4">
        <v>45473</v>
      </c>
      <c r="D312" s="3" t="s">
        <v>75</v>
      </c>
      <c r="E312" s="5" t="s">
        <v>1301</v>
      </c>
      <c r="F312" s="6" t="s">
        <v>98</v>
      </c>
      <c r="G312" s="7" t="s">
        <v>99</v>
      </c>
      <c r="H312" s="7" t="s">
        <v>100</v>
      </c>
      <c r="I312" s="8" t="s">
        <v>84</v>
      </c>
      <c r="J312" s="9" t="s">
        <v>1297</v>
      </c>
      <c r="K312" s="9" t="s">
        <v>1298</v>
      </c>
      <c r="L312" s="9" t="s">
        <v>182</v>
      </c>
      <c r="M312" s="3" t="s">
        <v>86</v>
      </c>
      <c r="N312" s="3" t="s">
        <v>104</v>
      </c>
      <c r="O312" s="6">
        <v>1</v>
      </c>
      <c r="P312" s="10">
        <v>45453</v>
      </c>
      <c r="Q312" s="4">
        <f t="shared" si="23"/>
        <v>45453</v>
      </c>
      <c r="R312" s="3" t="s">
        <v>104</v>
      </c>
      <c r="S312" s="11" t="s">
        <v>1302</v>
      </c>
      <c r="T312" s="12">
        <v>105.4</v>
      </c>
      <c r="U312" s="13">
        <f t="shared" si="24"/>
        <v>105.4</v>
      </c>
      <c r="V312" s="11" t="s">
        <v>1303</v>
      </c>
      <c r="W312" s="11" t="s">
        <v>107</v>
      </c>
      <c r="X312" s="11" t="s">
        <v>108</v>
      </c>
      <c r="Y312" s="3" t="s">
        <v>89</v>
      </c>
      <c r="Z312" s="11" t="s">
        <v>108</v>
      </c>
      <c r="AA312" s="3" t="s">
        <v>109</v>
      </c>
      <c r="AB312" s="4">
        <v>45478</v>
      </c>
      <c r="AC312" s="3" t="s">
        <v>104</v>
      </c>
    </row>
    <row r="313" spans="1:29" ht="31.5" x14ac:dyDescent="0.25">
      <c r="A313" s="3">
        <v>2024</v>
      </c>
      <c r="B313" s="4">
        <v>45383</v>
      </c>
      <c r="C313" s="4">
        <v>45473</v>
      </c>
      <c r="D313" s="3" t="s">
        <v>75</v>
      </c>
      <c r="E313" s="5" t="s">
        <v>1304</v>
      </c>
      <c r="F313" s="6" t="s">
        <v>98</v>
      </c>
      <c r="G313" s="7" t="s">
        <v>99</v>
      </c>
      <c r="H313" s="7" t="s">
        <v>100</v>
      </c>
      <c r="I313" s="8" t="s">
        <v>84</v>
      </c>
      <c r="J313" s="9" t="s">
        <v>1297</v>
      </c>
      <c r="K313" s="9" t="s">
        <v>1298</v>
      </c>
      <c r="L313" s="9" t="s">
        <v>182</v>
      </c>
      <c r="M313" s="3" t="s">
        <v>86</v>
      </c>
      <c r="N313" s="3" t="s">
        <v>104</v>
      </c>
      <c r="O313" s="6">
        <v>1</v>
      </c>
      <c r="P313" s="10">
        <v>45453</v>
      </c>
      <c r="Q313" s="4">
        <f t="shared" si="23"/>
        <v>45453</v>
      </c>
      <c r="R313" s="3" t="s">
        <v>104</v>
      </c>
      <c r="S313" s="11" t="s">
        <v>1305</v>
      </c>
      <c r="T313" s="12">
        <v>103</v>
      </c>
      <c r="U313" s="13">
        <f t="shared" si="24"/>
        <v>103</v>
      </c>
      <c r="V313" s="11" t="s">
        <v>1306</v>
      </c>
      <c r="W313" s="11" t="s">
        <v>107</v>
      </c>
      <c r="X313" s="11" t="s">
        <v>108</v>
      </c>
      <c r="Y313" s="3" t="s">
        <v>89</v>
      </c>
      <c r="Z313" s="11" t="s">
        <v>108</v>
      </c>
      <c r="AA313" s="3" t="s">
        <v>109</v>
      </c>
      <c r="AB313" s="4">
        <v>45478</v>
      </c>
      <c r="AC313" s="3" t="s">
        <v>104</v>
      </c>
    </row>
    <row r="314" spans="1:29" ht="31.5" x14ac:dyDescent="0.25">
      <c r="A314" s="3">
        <v>2024</v>
      </c>
      <c r="B314" s="4">
        <v>45383</v>
      </c>
      <c r="C314" s="4">
        <v>45473</v>
      </c>
      <c r="D314" s="3" t="s">
        <v>75</v>
      </c>
      <c r="E314" s="5" t="s">
        <v>1307</v>
      </c>
      <c r="F314" s="6" t="s">
        <v>98</v>
      </c>
      <c r="G314" s="7" t="s">
        <v>99</v>
      </c>
      <c r="H314" s="7" t="s">
        <v>100</v>
      </c>
      <c r="I314" s="8" t="s">
        <v>84</v>
      </c>
      <c r="J314" s="9" t="s">
        <v>1297</v>
      </c>
      <c r="K314" s="9" t="s">
        <v>1298</v>
      </c>
      <c r="L314" s="9" t="s">
        <v>182</v>
      </c>
      <c r="M314" s="3" t="s">
        <v>86</v>
      </c>
      <c r="N314" s="3" t="s">
        <v>104</v>
      </c>
      <c r="O314" s="6">
        <v>1</v>
      </c>
      <c r="P314" s="10">
        <v>45453</v>
      </c>
      <c r="Q314" s="4">
        <f t="shared" si="23"/>
        <v>45453</v>
      </c>
      <c r="R314" s="3" t="s">
        <v>104</v>
      </c>
      <c r="S314" s="11" t="s">
        <v>1308</v>
      </c>
      <c r="T314" s="12">
        <v>100</v>
      </c>
      <c r="U314" s="13">
        <f t="shared" si="24"/>
        <v>100</v>
      </c>
      <c r="V314" s="11" t="s">
        <v>1309</v>
      </c>
      <c r="W314" s="11" t="s">
        <v>107</v>
      </c>
      <c r="X314" s="11" t="s">
        <v>108</v>
      </c>
      <c r="Y314" s="3" t="s">
        <v>89</v>
      </c>
      <c r="Z314" s="11" t="s">
        <v>108</v>
      </c>
      <c r="AA314" s="3" t="s">
        <v>109</v>
      </c>
      <c r="AB314" s="4">
        <v>45478</v>
      </c>
      <c r="AC314" s="3" t="s">
        <v>104</v>
      </c>
    </row>
    <row r="315" spans="1:29" ht="31.5" x14ac:dyDescent="0.25">
      <c r="A315" s="3">
        <v>2024</v>
      </c>
      <c r="B315" s="4">
        <v>45383</v>
      </c>
      <c r="C315" s="4">
        <v>45473</v>
      </c>
      <c r="D315" s="3" t="s">
        <v>75</v>
      </c>
      <c r="E315" s="5" t="s">
        <v>1310</v>
      </c>
      <c r="F315" s="6" t="s">
        <v>98</v>
      </c>
      <c r="G315" s="7" t="s">
        <v>99</v>
      </c>
      <c r="H315" s="7" t="s">
        <v>100</v>
      </c>
      <c r="I315" s="8" t="s">
        <v>84</v>
      </c>
      <c r="J315" s="9" t="s">
        <v>1311</v>
      </c>
      <c r="K315" s="9" t="s">
        <v>326</v>
      </c>
      <c r="L315" s="9" t="s">
        <v>1312</v>
      </c>
      <c r="M315" s="3" t="s">
        <v>86</v>
      </c>
      <c r="N315" s="3" t="s">
        <v>104</v>
      </c>
      <c r="O315" s="6">
        <v>1</v>
      </c>
      <c r="P315" s="10">
        <v>45453</v>
      </c>
      <c r="Q315" s="4">
        <f t="shared" si="23"/>
        <v>45453</v>
      </c>
      <c r="R315" s="3" t="s">
        <v>104</v>
      </c>
      <c r="S315" s="11" t="s">
        <v>1313</v>
      </c>
      <c r="T315" s="12">
        <v>150</v>
      </c>
      <c r="U315" s="13">
        <f t="shared" si="24"/>
        <v>150</v>
      </c>
      <c r="V315" s="11" t="s">
        <v>1314</v>
      </c>
      <c r="W315" s="11" t="s">
        <v>107</v>
      </c>
      <c r="X315" s="11" t="s">
        <v>108</v>
      </c>
      <c r="Y315" s="3" t="s">
        <v>89</v>
      </c>
      <c r="Z315" s="11" t="s">
        <v>108</v>
      </c>
      <c r="AA315" s="3" t="s">
        <v>109</v>
      </c>
      <c r="AB315" s="4">
        <v>45478</v>
      </c>
      <c r="AC315" s="3" t="s">
        <v>104</v>
      </c>
    </row>
    <row r="316" spans="1:29" ht="31.5" x14ac:dyDescent="0.25">
      <c r="A316" s="3">
        <v>2024</v>
      </c>
      <c r="B316" s="4">
        <v>45383</v>
      </c>
      <c r="C316" s="4">
        <v>45473</v>
      </c>
      <c r="D316" s="3" t="s">
        <v>75</v>
      </c>
      <c r="E316" s="5" t="s">
        <v>1315</v>
      </c>
      <c r="F316" s="6" t="s">
        <v>98</v>
      </c>
      <c r="G316" s="7" t="s">
        <v>99</v>
      </c>
      <c r="H316" s="7" t="s">
        <v>100</v>
      </c>
      <c r="I316" s="8" t="s">
        <v>84</v>
      </c>
      <c r="J316" s="9" t="s">
        <v>1316</v>
      </c>
      <c r="K316" s="9" t="s">
        <v>751</v>
      </c>
      <c r="L316" s="9" t="s">
        <v>1317</v>
      </c>
      <c r="M316" s="3" t="s">
        <v>86</v>
      </c>
      <c r="N316" s="3" t="s">
        <v>104</v>
      </c>
      <c r="O316" s="6">
        <v>1</v>
      </c>
      <c r="P316" s="10">
        <v>45455</v>
      </c>
      <c r="Q316" s="4">
        <f t="shared" si="23"/>
        <v>45455</v>
      </c>
      <c r="R316" s="3" t="s">
        <v>104</v>
      </c>
      <c r="S316" s="11" t="s">
        <v>1318</v>
      </c>
      <c r="T316" s="12">
        <v>100</v>
      </c>
      <c r="U316" s="13">
        <f t="shared" si="24"/>
        <v>100</v>
      </c>
      <c r="V316" s="11" t="s">
        <v>1319</v>
      </c>
      <c r="W316" s="11" t="s">
        <v>107</v>
      </c>
      <c r="X316" s="11" t="s">
        <v>108</v>
      </c>
      <c r="Y316" s="3" t="s">
        <v>89</v>
      </c>
      <c r="Z316" s="11" t="s">
        <v>108</v>
      </c>
      <c r="AA316" s="3" t="s">
        <v>109</v>
      </c>
      <c r="AB316" s="4">
        <v>45478</v>
      </c>
      <c r="AC316" s="3" t="s">
        <v>104</v>
      </c>
    </row>
    <row r="317" spans="1:29" ht="31.5" x14ac:dyDescent="0.25">
      <c r="A317" s="3">
        <v>2024</v>
      </c>
      <c r="B317" s="4">
        <v>45383</v>
      </c>
      <c r="C317" s="4">
        <v>45473</v>
      </c>
      <c r="D317" s="3" t="s">
        <v>75</v>
      </c>
      <c r="E317" s="5" t="s">
        <v>1320</v>
      </c>
      <c r="F317" s="6" t="s">
        <v>98</v>
      </c>
      <c r="G317" s="7" t="s">
        <v>99</v>
      </c>
      <c r="H317" s="7" t="s">
        <v>100</v>
      </c>
      <c r="I317" s="8" t="s">
        <v>84</v>
      </c>
      <c r="J317" s="9" t="s">
        <v>1321</v>
      </c>
      <c r="K317" s="9" t="s">
        <v>222</v>
      </c>
      <c r="L317" s="9" t="s">
        <v>222</v>
      </c>
      <c r="M317" s="3" t="s">
        <v>86</v>
      </c>
      <c r="N317" s="3" t="s">
        <v>104</v>
      </c>
      <c r="O317" s="6">
        <v>1</v>
      </c>
      <c r="P317" s="10">
        <v>45463</v>
      </c>
      <c r="Q317" s="4">
        <f t="shared" si="23"/>
        <v>45463</v>
      </c>
      <c r="R317" s="3" t="s">
        <v>104</v>
      </c>
      <c r="S317" s="11" t="s">
        <v>1322</v>
      </c>
      <c r="T317" s="12">
        <v>100</v>
      </c>
      <c r="U317" s="13">
        <f t="shared" si="24"/>
        <v>100</v>
      </c>
      <c r="V317" s="11" t="s">
        <v>1323</v>
      </c>
      <c r="W317" s="11" t="s">
        <v>107</v>
      </c>
      <c r="X317" s="11" t="s">
        <v>108</v>
      </c>
      <c r="Y317" s="3" t="s">
        <v>89</v>
      </c>
      <c r="Z317" s="11" t="s">
        <v>108</v>
      </c>
      <c r="AA317" s="3" t="s">
        <v>109</v>
      </c>
      <c r="AB317" s="4">
        <v>45478</v>
      </c>
      <c r="AC317" s="3" t="s">
        <v>104</v>
      </c>
    </row>
    <row r="318" spans="1:29" ht="78.75" x14ac:dyDescent="0.25">
      <c r="A318" s="3">
        <v>2024</v>
      </c>
      <c r="B318" s="4">
        <v>45383</v>
      </c>
      <c r="C318" s="4">
        <v>45473</v>
      </c>
      <c r="D318" s="3" t="s">
        <v>75</v>
      </c>
      <c r="E318" s="5" t="s">
        <v>1324</v>
      </c>
      <c r="F318" s="6" t="s">
        <v>1325</v>
      </c>
      <c r="G318" s="16" t="s">
        <v>1326</v>
      </c>
      <c r="H318" s="7" t="s">
        <v>1327</v>
      </c>
      <c r="I318" s="8" t="s">
        <v>84</v>
      </c>
      <c r="J318" s="9" t="s">
        <v>1328</v>
      </c>
      <c r="K318" s="9" t="s">
        <v>181</v>
      </c>
      <c r="L318" s="9" t="s">
        <v>231</v>
      </c>
      <c r="M318" s="3" t="s">
        <v>86</v>
      </c>
      <c r="N318" s="3" t="s">
        <v>104</v>
      </c>
      <c r="O318" s="6">
        <v>1</v>
      </c>
      <c r="P318" s="10">
        <v>45440</v>
      </c>
      <c r="Q318" s="10">
        <f>P318+365</f>
        <v>45805</v>
      </c>
      <c r="R318" s="3" t="s">
        <v>104</v>
      </c>
      <c r="S318" s="15" t="s">
        <v>1329</v>
      </c>
      <c r="T318" s="12">
        <v>498.12</v>
      </c>
      <c r="U318" s="12">
        <f>T318</f>
        <v>498.12</v>
      </c>
      <c r="V318" s="15" t="s">
        <v>1076</v>
      </c>
      <c r="W318" s="11" t="s">
        <v>107</v>
      </c>
      <c r="X318" s="11" t="s">
        <v>108</v>
      </c>
      <c r="Y318" s="3" t="s">
        <v>89</v>
      </c>
      <c r="Z318" s="11" t="s">
        <v>108</v>
      </c>
      <c r="AA318" s="3" t="s">
        <v>109</v>
      </c>
      <c r="AB318" s="4">
        <v>45478</v>
      </c>
      <c r="AC318" s="3" t="s">
        <v>104</v>
      </c>
    </row>
    <row r="319" spans="1:29" ht="78.75" x14ac:dyDescent="0.25">
      <c r="A319" s="3">
        <v>2024</v>
      </c>
      <c r="B319" s="4">
        <v>45383</v>
      </c>
      <c r="C319" s="4">
        <v>45473</v>
      </c>
      <c r="D319" s="3" t="s">
        <v>75</v>
      </c>
      <c r="E319" s="5" t="s">
        <v>1330</v>
      </c>
      <c r="F319" s="6" t="s">
        <v>1325</v>
      </c>
      <c r="G319" s="16" t="s">
        <v>1326</v>
      </c>
      <c r="H319" s="7" t="s">
        <v>1327</v>
      </c>
      <c r="I319" s="8" t="s">
        <v>84</v>
      </c>
      <c r="J319" s="9" t="s">
        <v>480</v>
      </c>
      <c r="K319" s="9" t="s">
        <v>728</v>
      </c>
      <c r="L319" s="9" t="s">
        <v>181</v>
      </c>
      <c r="M319" s="3" t="s">
        <v>87</v>
      </c>
      <c r="N319" s="3" t="s">
        <v>104</v>
      </c>
      <c r="O319" s="6">
        <v>1</v>
      </c>
      <c r="P319" s="10">
        <v>45383</v>
      </c>
      <c r="Q319" s="10">
        <f>P319+365</f>
        <v>45748</v>
      </c>
      <c r="R319" s="3" t="s">
        <v>104</v>
      </c>
      <c r="S319" s="15" t="s">
        <v>1331</v>
      </c>
      <c r="T319" s="12">
        <v>211.75</v>
      </c>
      <c r="U319" s="12">
        <f>T319</f>
        <v>211.75</v>
      </c>
      <c r="V319" s="15" t="s">
        <v>517</v>
      </c>
      <c r="W319" s="11" t="s">
        <v>107</v>
      </c>
      <c r="X319" s="11" t="s">
        <v>108</v>
      </c>
      <c r="Y319" s="3" t="s">
        <v>89</v>
      </c>
      <c r="Z319" s="11" t="s">
        <v>108</v>
      </c>
      <c r="AA319" s="3" t="s">
        <v>109</v>
      </c>
      <c r="AB319" s="4">
        <v>45478</v>
      </c>
      <c r="AC319" s="3" t="s">
        <v>104</v>
      </c>
    </row>
    <row r="320" spans="1:29" ht="78.75" x14ac:dyDescent="0.25">
      <c r="A320" s="3">
        <v>2024</v>
      </c>
      <c r="B320" s="4">
        <v>45383</v>
      </c>
      <c r="C320" s="4">
        <v>45473</v>
      </c>
      <c r="D320" s="3" t="s">
        <v>75</v>
      </c>
      <c r="E320" s="5" t="s">
        <v>1332</v>
      </c>
      <c r="F320" s="6" t="s">
        <v>1325</v>
      </c>
      <c r="G320" s="16" t="s">
        <v>1326</v>
      </c>
      <c r="H320" s="7" t="s">
        <v>1327</v>
      </c>
      <c r="I320" s="8" t="s">
        <v>84</v>
      </c>
      <c r="J320" s="9" t="s">
        <v>1333</v>
      </c>
      <c r="K320" s="9" t="s">
        <v>103</v>
      </c>
      <c r="L320" s="9" t="s">
        <v>103</v>
      </c>
      <c r="M320" s="3" t="s">
        <v>87</v>
      </c>
      <c r="N320" s="3" t="s">
        <v>104</v>
      </c>
      <c r="O320" s="6">
        <v>1</v>
      </c>
      <c r="P320" s="10">
        <v>45440</v>
      </c>
      <c r="Q320" s="10">
        <f>P320+365</f>
        <v>45805</v>
      </c>
      <c r="R320" s="3" t="s">
        <v>104</v>
      </c>
      <c r="S320" s="15" t="s">
        <v>1334</v>
      </c>
      <c r="T320" s="12">
        <v>500.42</v>
      </c>
      <c r="U320" s="12">
        <f>T320</f>
        <v>500.42</v>
      </c>
      <c r="V320" s="15" t="s">
        <v>1079</v>
      </c>
      <c r="W320" s="11" t="s">
        <v>107</v>
      </c>
      <c r="X320" s="11" t="s">
        <v>108</v>
      </c>
      <c r="Y320" s="3" t="s">
        <v>89</v>
      </c>
      <c r="Z320" s="11" t="s">
        <v>108</v>
      </c>
      <c r="AA320" s="3" t="s">
        <v>109</v>
      </c>
      <c r="AB320" s="4">
        <v>45478</v>
      </c>
      <c r="AC320" s="3" t="s">
        <v>104</v>
      </c>
    </row>
    <row r="321" spans="1:29" ht="78.75" x14ac:dyDescent="0.25">
      <c r="A321" s="3">
        <v>2024</v>
      </c>
      <c r="B321" s="4">
        <v>45383</v>
      </c>
      <c r="C321" s="4">
        <v>45473</v>
      </c>
      <c r="D321" s="3" t="s">
        <v>75</v>
      </c>
      <c r="E321" s="5" t="s">
        <v>1335</v>
      </c>
      <c r="F321" s="6" t="s">
        <v>1325</v>
      </c>
      <c r="G321" s="16" t="s">
        <v>1326</v>
      </c>
      <c r="H321" s="7" t="s">
        <v>1327</v>
      </c>
      <c r="I321" s="8" t="s">
        <v>84</v>
      </c>
      <c r="J321" s="9" t="s">
        <v>1336</v>
      </c>
      <c r="K321" s="9" t="s">
        <v>207</v>
      </c>
      <c r="L321" s="9" t="s">
        <v>1337</v>
      </c>
      <c r="M321" s="3" t="s">
        <v>87</v>
      </c>
      <c r="N321" s="3" t="s">
        <v>104</v>
      </c>
      <c r="O321" s="6">
        <v>1</v>
      </c>
      <c r="P321" s="10">
        <v>45293</v>
      </c>
      <c r="Q321" s="10">
        <f t="shared" ref="Q321:Q345" si="25">P321+366</f>
        <v>45659</v>
      </c>
      <c r="R321" s="3" t="s">
        <v>104</v>
      </c>
      <c r="S321" s="15" t="s">
        <v>1338</v>
      </c>
      <c r="T321" s="12">
        <v>1000</v>
      </c>
      <c r="U321" s="12">
        <f t="shared" ref="U321:U384" si="26">T321</f>
        <v>1000</v>
      </c>
      <c r="V321" s="15" t="s">
        <v>1339</v>
      </c>
      <c r="W321" s="11" t="s">
        <v>107</v>
      </c>
      <c r="X321" s="11" t="s">
        <v>108</v>
      </c>
      <c r="Y321" s="3" t="s">
        <v>89</v>
      </c>
      <c r="Z321" s="11" t="s">
        <v>108</v>
      </c>
      <c r="AA321" s="3" t="s">
        <v>109</v>
      </c>
      <c r="AB321" s="4">
        <v>45478</v>
      </c>
      <c r="AC321" s="3" t="s">
        <v>104</v>
      </c>
    </row>
    <row r="322" spans="1:29" ht="78.75" x14ac:dyDescent="0.25">
      <c r="A322" s="3">
        <v>2024</v>
      </c>
      <c r="B322" s="4">
        <v>45383</v>
      </c>
      <c r="C322" s="4">
        <v>45473</v>
      </c>
      <c r="D322" s="3" t="s">
        <v>75</v>
      </c>
      <c r="E322" s="5" t="s">
        <v>1340</v>
      </c>
      <c r="F322" s="6" t="s">
        <v>1325</v>
      </c>
      <c r="G322" s="16" t="s">
        <v>1326</v>
      </c>
      <c r="H322" s="7" t="s">
        <v>1327</v>
      </c>
      <c r="I322" s="8" t="s">
        <v>84</v>
      </c>
      <c r="J322" s="9" t="s">
        <v>1341</v>
      </c>
      <c r="K322" s="9" t="s">
        <v>1342</v>
      </c>
      <c r="L322" s="9" t="s">
        <v>350</v>
      </c>
      <c r="M322" s="3" t="s">
        <v>86</v>
      </c>
      <c r="N322" s="3" t="s">
        <v>104</v>
      </c>
      <c r="O322" s="6">
        <v>1</v>
      </c>
      <c r="P322" s="10">
        <v>45293</v>
      </c>
      <c r="Q322" s="10">
        <f t="shared" si="25"/>
        <v>45659</v>
      </c>
      <c r="R322" s="3" t="s">
        <v>104</v>
      </c>
      <c r="S322" s="15" t="s">
        <v>1343</v>
      </c>
      <c r="T322" s="12">
        <v>1000</v>
      </c>
      <c r="U322" s="12">
        <f t="shared" si="26"/>
        <v>1000</v>
      </c>
      <c r="V322" s="15" t="s">
        <v>1344</v>
      </c>
      <c r="W322" s="11" t="s">
        <v>107</v>
      </c>
      <c r="X322" s="11" t="s">
        <v>108</v>
      </c>
      <c r="Y322" s="3" t="s">
        <v>89</v>
      </c>
      <c r="Z322" s="11" t="s">
        <v>108</v>
      </c>
      <c r="AA322" s="3" t="s">
        <v>109</v>
      </c>
      <c r="AB322" s="4">
        <v>45478</v>
      </c>
      <c r="AC322" s="3" t="s">
        <v>104</v>
      </c>
    </row>
    <row r="323" spans="1:29" ht="78.75" x14ac:dyDescent="0.25">
      <c r="A323" s="3">
        <v>2024</v>
      </c>
      <c r="B323" s="4">
        <v>45383</v>
      </c>
      <c r="C323" s="4">
        <v>45473</v>
      </c>
      <c r="D323" s="3" t="s">
        <v>75</v>
      </c>
      <c r="E323" s="5" t="s">
        <v>1345</v>
      </c>
      <c r="F323" s="6" t="s">
        <v>1325</v>
      </c>
      <c r="G323" s="16" t="s">
        <v>1326</v>
      </c>
      <c r="H323" s="7" t="s">
        <v>1327</v>
      </c>
      <c r="I323" s="8" t="s">
        <v>84</v>
      </c>
      <c r="J323" s="9" t="s">
        <v>1346</v>
      </c>
      <c r="K323" s="9" t="s">
        <v>193</v>
      </c>
      <c r="L323" s="9" t="s">
        <v>636</v>
      </c>
      <c r="M323" s="3" t="s">
        <v>87</v>
      </c>
      <c r="N323" s="3" t="s">
        <v>104</v>
      </c>
      <c r="O323" s="6">
        <v>1</v>
      </c>
      <c r="P323" s="10">
        <v>45293</v>
      </c>
      <c r="Q323" s="10">
        <f t="shared" si="25"/>
        <v>45659</v>
      </c>
      <c r="R323" s="3" t="s">
        <v>104</v>
      </c>
      <c r="S323" s="15" t="s">
        <v>1347</v>
      </c>
      <c r="T323" s="12">
        <v>1000</v>
      </c>
      <c r="U323" s="12">
        <f t="shared" si="26"/>
        <v>1000</v>
      </c>
      <c r="V323" s="15" t="s">
        <v>1348</v>
      </c>
      <c r="W323" s="11" t="s">
        <v>107</v>
      </c>
      <c r="X323" s="11" t="s">
        <v>108</v>
      </c>
      <c r="Y323" s="3" t="s">
        <v>89</v>
      </c>
      <c r="Z323" s="11" t="s">
        <v>108</v>
      </c>
      <c r="AA323" s="3" t="s">
        <v>109</v>
      </c>
      <c r="AB323" s="4">
        <v>45478</v>
      </c>
      <c r="AC323" s="3" t="s">
        <v>104</v>
      </c>
    </row>
    <row r="324" spans="1:29" ht="78.75" x14ac:dyDescent="0.25">
      <c r="A324" s="3">
        <v>2024</v>
      </c>
      <c r="B324" s="4">
        <v>45383</v>
      </c>
      <c r="C324" s="4">
        <v>45473</v>
      </c>
      <c r="D324" s="3" t="s">
        <v>75</v>
      </c>
      <c r="E324" s="5" t="s">
        <v>1349</v>
      </c>
      <c r="F324" s="6" t="s">
        <v>1325</v>
      </c>
      <c r="G324" s="16" t="s">
        <v>1326</v>
      </c>
      <c r="H324" s="7" t="s">
        <v>1327</v>
      </c>
      <c r="I324" s="8" t="s">
        <v>84</v>
      </c>
      <c r="J324" s="9" t="s">
        <v>1350</v>
      </c>
      <c r="K324" s="9" t="s">
        <v>269</v>
      </c>
      <c r="L324" s="9" t="s">
        <v>269</v>
      </c>
      <c r="M324" s="3" t="s">
        <v>87</v>
      </c>
      <c r="N324" s="3" t="s">
        <v>104</v>
      </c>
      <c r="O324" s="6">
        <v>1</v>
      </c>
      <c r="P324" s="10">
        <v>45293</v>
      </c>
      <c r="Q324" s="10">
        <f t="shared" si="25"/>
        <v>45659</v>
      </c>
      <c r="R324" s="3" t="s">
        <v>104</v>
      </c>
      <c r="S324" s="15" t="s">
        <v>1351</v>
      </c>
      <c r="T324" s="12">
        <v>1000</v>
      </c>
      <c r="U324" s="12">
        <f t="shared" si="26"/>
        <v>1000</v>
      </c>
      <c r="V324" s="15" t="s">
        <v>1352</v>
      </c>
      <c r="W324" s="11" t="s">
        <v>107</v>
      </c>
      <c r="X324" s="11" t="s">
        <v>108</v>
      </c>
      <c r="Y324" s="3" t="s">
        <v>89</v>
      </c>
      <c r="Z324" s="11" t="s">
        <v>108</v>
      </c>
      <c r="AA324" s="3" t="s">
        <v>109</v>
      </c>
      <c r="AB324" s="4">
        <v>45478</v>
      </c>
      <c r="AC324" s="3" t="s">
        <v>104</v>
      </c>
    </row>
    <row r="325" spans="1:29" ht="78.75" x14ac:dyDescent="0.25">
      <c r="A325" s="3">
        <v>2024</v>
      </c>
      <c r="B325" s="4">
        <v>45383</v>
      </c>
      <c r="C325" s="4">
        <v>45473</v>
      </c>
      <c r="D325" s="3" t="s">
        <v>75</v>
      </c>
      <c r="E325" s="5" t="s">
        <v>1353</v>
      </c>
      <c r="F325" s="6" t="s">
        <v>1325</v>
      </c>
      <c r="G325" s="16" t="s">
        <v>1326</v>
      </c>
      <c r="H325" s="7" t="s">
        <v>1327</v>
      </c>
      <c r="I325" s="8" t="s">
        <v>84</v>
      </c>
      <c r="J325" s="9" t="s">
        <v>1354</v>
      </c>
      <c r="K325" s="9" t="s">
        <v>999</v>
      </c>
      <c r="L325" s="9" t="s">
        <v>170</v>
      </c>
      <c r="M325" s="3" t="s">
        <v>87</v>
      </c>
      <c r="N325" s="3" t="s">
        <v>104</v>
      </c>
      <c r="O325" s="6">
        <v>1</v>
      </c>
      <c r="P325" s="10">
        <v>45293</v>
      </c>
      <c r="Q325" s="10">
        <f t="shared" si="25"/>
        <v>45659</v>
      </c>
      <c r="R325" s="3" t="s">
        <v>104</v>
      </c>
      <c r="S325" s="15" t="s">
        <v>1355</v>
      </c>
      <c r="T325" s="12">
        <v>1000</v>
      </c>
      <c r="U325" s="12">
        <f t="shared" si="26"/>
        <v>1000</v>
      </c>
      <c r="V325" s="15" t="s">
        <v>1356</v>
      </c>
      <c r="W325" s="11" t="s">
        <v>107</v>
      </c>
      <c r="X325" s="11" t="s">
        <v>108</v>
      </c>
      <c r="Y325" s="3" t="s">
        <v>89</v>
      </c>
      <c r="Z325" s="11" t="s">
        <v>108</v>
      </c>
      <c r="AA325" s="3" t="s">
        <v>109</v>
      </c>
      <c r="AB325" s="4">
        <v>45478</v>
      </c>
      <c r="AC325" s="3" t="s">
        <v>104</v>
      </c>
    </row>
    <row r="326" spans="1:29" ht="78.75" x14ac:dyDescent="0.25">
      <c r="A326" s="3">
        <v>2024</v>
      </c>
      <c r="B326" s="4">
        <v>45383</v>
      </c>
      <c r="C326" s="4">
        <v>45473</v>
      </c>
      <c r="D326" s="3" t="s">
        <v>75</v>
      </c>
      <c r="E326" s="5" t="s">
        <v>1357</v>
      </c>
      <c r="F326" s="6" t="s">
        <v>1325</v>
      </c>
      <c r="G326" s="16" t="s">
        <v>1326</v>
      </c>
      <c r="H326" s="7" t="s">
        <v>1327</v>
      </c>
      <c r="I326" s="8" t="s">
        <v>84</v>
      </c>
      <c r="J326" s="9" t="s">
        <v>1354</v>
      </c>
      <c r="K326" s="9" t="s">
        <v>999</v>
      </c>
      <c r="L326" s="9" t="s">
        <v>170</v>
      </c>
      <c r="M326" s="3" t="s">
        <v>87</v>
      </c>
      <c r="N326" s="3" t="s">
        <v>104</v>
      </c>
      <c r="O326" s="6">
        <v>1</v>
      </c>
      <c r="P326" s="10">
        <v>45293</v>
      </c>
      <c r="Q326" s="10">
        <f t="shared" si="25"/>
        <v>45659</v>
      </c>
      <c r="R326" s="3" t="s">
        <v>104</v>
      </c>
      <c r="S326" s="15" t="s">
        <v>1358</v>
      </c>
      <c r="T326" s="12">
        <v>2000</v>
      </c>
      <c r="U326" s="12">
        <f t="shared" si="26"/>
        <v>2000</v>
      </c>
      <c r="V326" s="15" t="s">
        <v>1359</v>
      </c>
      <c r="W326" s="11" t="s">
        <v>107</v>
      </c>
      <c r="X326" s="11" t="s">
        <v>108</v>
      </c>
      <c r="Y326" s="3" t="s">
        <v>89</v>
      </c>
      <c r="Z326" s="11" t="s">
        <v>108</v>
      </c>
      <c r="AA326" s="3" t="s">
        <v>109</v>
      </c>
      <c r="AB326" s="4">
        <v>45478</v>
      </c>
      <c r="AC326" s="3" t="s">
        <v>104</v>
      </c>
    </row>
    <row r="327" spans="1:29" ht="78.75" x14ac:dyDescent="0.25">
      <c r="A327" s="3">
        <v>2024</v>
      </c>
      <c r="B327" s="4">
        <v>45383</v>
      </c>
      <c r="C327" s="4">
        <v>45473</v>
      </c>
      <c r="D327" s="3" t="s">
        <v>75</v>
      </c>
      <c r="E327" s="5" t="s">
        <v>1360</v>
      </c>
      <c r="F327" s="6" t="s">
        <v>1325</v>
      </c>
      <c r="G327" s="16" t="s">
        <v>1326</v>
      </c>
      <c r="H327" s="7" t="s">
        <v>1327</v>
      </c>
      <c r="I327" s="8" t="s">
        <v>84</v>
      </c>
      <c r="J327" s="9" t="s">
        <v>1361</v>
      </c>
      <c r="K327" s="9" t="s">
        <v>187</v>
      </c>
      <c r="L327" s="9" t="s">
        <v>176</v>
      </c>
      <c r="M327" s="3" t="s">
        <v>87</v>
      </c>
      <c r="N327" s="3" t="s">
        <v>104</v>
      </c>
      <c r="O327" s="6">
        <v>1</v>
      </c>
      <c r="P327" s="10">
        <v>45278</v>
      </c>
      <c r="Q327" s="10">
        <f t="shared" si="25"/>
        <v>45644</v>
      </c>
      <c r="R327" s="3" t="s">
        <v>104</v>
      </c>
      <c r="S327" s="15" t="s">
        <v>1362</v>
      </c>
      <c r="T327" s="12">
        <v>1000</v>
      </c>
      <c r="U327" s="12">
        <f t="shared" si="26"/>
        <v>1000</v>
      </c>
      <c r="V327" s="11" t="s">
        <v>1363</v>
      </c>
      <c r="W327" s="11" t="s">
        <v>107</v>
      </c>
      <c r="X327" s="11" t="s">
        <v>108</v>
      </c>
      <c r="Y327" s="3" t="s">
        <v>89</v>
      </c>
      <c r="Z327" s="11" t="s">
        <v>108</v>
      </c>
      <c r="AA327" s="3" t="s">
        <v>109</v>
      </c>
      <c r="AB327" s="4">
        <v>45478</v>
      </c>
      <c r="AC327" s="3" t="s">
        <v>104</v>
      </c>
    </row>
    <row r="328" spans="1:29" ht="78.75" x14ac:dyDescent="0.25">
      <c r="A328" s="3">
        <v>2024</v>
      </c>
      <c r="B328" s="4">
        <v>45383</v>
      </c>
      <c r="C328" s="4">
        <v>45473</v>
      </c>
      <c r="D328" s="3" t="s">
        <v>75</v>
      </c>
      <c r="E328" s="5" t="s">
        <v>1364</v>
      </c>
      <c r="F328" s="6" t="s">
        <v>1325</v>
      </c>
      <c r="G328" s="16" t="s">
        <v>1326</v>
      </c>
      <c r="H328" s="7" t="s">
        <v>1327</v>
      </c>
      <c r="I328" s="8" t="s">
        <v>84</v>
      </c>
      <c r="J328" s="9" t="s">
        <v>1365</v>
      </c>
      <c r="K328" s="9" t="s">
        <v>1366</v>
      </c>
      <c r="L328" s="9" t="s">
        <v>187</v>
      </c>
      <c r="M328" s="3" t="s">
        <v>86</v>
      </c>
      <c r="N328" s="3" t="s">
        <v>104</v>
      </c>
      <c r="O328" s="6">
        <v>1</v>
      </c>
      <c r="P328" s="10">
        <v>45293</v>
      </c>
      <c r="Q328" s="10">
        <f t="shared" si="25"/>
        <v>45659</v>
      </c>
      <c r="R328" s="3" t="s">
        <v>104</v>
      </c>
      <c r="S328" s="15" t="s">
        <v>1367</v>
      </c>
      <c r="T328" s="12">
        <v>1000</v>
      </c>
      <c r="U328" s="12">
        <f t="shared" si="26"/>
        <v>1000</v>
      </c>
      <c r="V328" s="11" t="s">
        <v>1368</v>
      </c>
      <c r="W328" s="11" t="s">
        <v>107</v>
      </c>
      <c r="X328" s="11" t="s">
        <v>108</v>
      </c>
      <c r="Y328" s="3" t="s">
        <v>89</v>
      </c>
      <c r="Z328" s="11" t="s">
        <v>108</v>
      </c>
      <c r="AA328" s="3" t="s">
        <v>109</v>
      </c>
      <c r="AB328" s="4">
        <v>45478</v>
      </c>
      <c r="AC328" s="3" t="s">
        <v>104</v>
      </c>
    </row>
    <row r="329" spans="1:29" ht="78.75" x14ac:dyDescent="0.25">
      <c r="A329" s="3">
        <v>2024</v>
      </c>
      <c r="B329" s="4">
        <v>45383</v>
      </c>
      <c r="C329" s="4">
        <v>45473</v>
      </c>
      <c r="D329" s="3" t="s">
        <v>75</v>
      </c>
      <c r="E329" s="5" t="s">
        <v>1369</v>
      </c>
      <c r="F329" s="6" t="s">
        <v>1325</v>
      </c>
      <c r="G329" s="16" t="s">
        <v>1326</v>
      </c>
      <c r="H329" s="7" t="s">
        <v>1327</v>
      </c>
      <c r="I329" s="8" t="s">
        <v>84</v>
      </c>
      <c r="J329" s="9" t="s">
        <v>1354</v>
      </c>
      <c r="K329" s="9" t="s">
        <v>999</v>
      </c>
      <c r="L329" s="9" t="s">
        <v>170</v>
      </c>
      <c r="M329" s="3" t="s">
        <v>87</v>
      </c>
      <c r="N329" s="3" t="s">
        <v>104</v>
      </c>
      <c r="O329" s="6">
        <v>1</v>
      </c>
      <c r="P329" s="10">
        <v>45310</v>
      </c>
      <c r="Q329" s="10">
        <f t="shared" si="25"/>
        <v>45676</v>
      </c>
      <c r="R329" s="3" t="s">
        <v>104</v>
      </c>
      <c r="S329" s="15" t="s">
        <v>1370</v>
      </c>
      <c r="T329" s="12">
        <v>500</v>
      </c>
      <c r="U329" s="12">
        <f t="shared" si="26"/>
        <v>500</v>
      </c>
      <c r="V329" s="11" t="s">
        <v>1371</v>
      </c>
      <c r="W329" s="11" t="s">
        <v>107</v>
      </c>
      <c r="X329" s="11" t="s">
        <v>108</v>
      </c>
      <c r="Y329" s="3" t="s">
        <v>89</v>
      </c>
      <c r="Z329" s="11" t="s">
        <v>108</v>
      </c>
      <c r="AA329" s="3" t="s">
        <v>109</v>
      </c>
      <c r="AB329" s="4">
        <v>45478</v>
      </c>
      <c r="AC329" s="3" t="s">
        <v>104</v>
      </c>
    </row>
    <row r="330" spans="1:29" ht="78.75" x14ac:dyDescent="0.25">
      <c r="A330" s="3">
        <v>2024</v>
      </c>
      <c r="B330" s="4">
        <v>45383</v>
      </c>
      <c r="C330" s="4">
        <v>45473</v>
      </c>
      <c r="D330" s="3" t="s">
        <v>75</v>
      </c>
      <c r="E330" s="5" t="s">
        <v>1372</v>
      </c>
      <c r="F330" s="6" t="s">
        <v>1325</v>
      </c>
      <c r="G330" s="16" t="s">
        <v>1326</v>
      </c>
      <c r="H330" s="7" t="s">
        <v>1327</v>
      </c>
      <c r="I330" s="8" t="s">
        <v>84</v>
      </c>
      <c r="J330" s="9" t="s">
        <v>1354</v>
      </c>
      <c r="K330" s="9" t="s">
        <v>999</v>
      </c>
      <c r="L330" s="9" t="s">
        <v>170</v>
      </c>
      <c r="M330" s="3" t="s">
        <v>87</v>
      </c>
      <c r="N330" s="3" t="s">
        <v>104</v>
      </c>
      <c r="O330" s="6">
        <v>1</v>
      </c>
      <c r="P330" s="10">
        <v>45310</v>
      </c>
      <c r="Q330" s="10">
        <f t="shared" si="25"/>
        <v>45676</v>
      </c>
      <c r="R330" s="3" t="s">
        <v>104</v>
      </c>
      <c r="S330" s="15" t="s">
        <v>1373</v>
      </c>
      <c r="T330" s="12">
        <v>2000</v>
      </c>
      <c r="U330" s="12">
        <f t="shared" si="26"/>
        <v>2000</v>
      </c>
      <c r="V330" s="11" t="s">
        <v>1374</v>
      </c>
      <c r="W330" s="11" t="s">
        <v>107</v>
      </c>
      <c r="X330" s="11" t="s">
        <v>108</v>
      </c>
      <c r="Y330" s="3" t="s">
        <v>89</v>
      </c>
      <c r="Z330" s="11" t="s">
        <v>108</v>
      </c>
      <c r="AA330" s="3" t="s">
        <v>109</v>
      </c>
      <c r="AB330" s="4">
        <v>45478</v>
      </c>
      <c r="AC330" s="3" t="s">
        <v>104</v>
      </c>
    </row>
    <row r="331" spans="1:29" ht="78.75" x14ac:dyDescent="0.25">
      <c r="A331" s="3">
        <v>2024</v>
      </c>
      <c r="B331" s="4">
        <v>45383</v>
      </c>
      <c r="C331" s="4">
        <v>45473</v>
      </c>
      <c r="D331" s="3" t="s">
        <v>75</v>
      </c>
      <c r="E331" s="5" t="s">
        <v>1375</v>
      </c>
      <c r="F331" s="6" t="s">
        <v>1325</v>
      </c>
      <c r="G331" s="16" t="s">
        <v>1326</v>
      </c>
      <c r="H331" s="7" t="s">
        <v>1327</v>
      </c>
      <c r="I331" s="8" t="s">
        <v>84</v>
      </c>
      <c r="J331" s="9" t="s">
        <v>1025</v>
      </c>
      <c r="K331" s="9" t="s">
        <v>169</v>
      </c>
      <c r="L331" s="9" t="s">
        <v>1376</v>
      </c>
      <c r="M331" s="3" t="s">
        <v>86</v>
      </c>
      <c r="N331" s="3" t="s">
        <v>104</v>
      </c>
      <c r="O331" s="6">
        <v>1</v>
      </c>
      <c r="P331" s="10">
        <v>45310</v>
      </c>
      <c r="Q331" s="10">
        <f t="shared" si="25"/>
        <v>45676</v>
      </c>
      <c r="R331" s="3" t="s">
        <v>104</v>
      </c>
      <c r="S331" s="15" t="s">
        <v>1377</v>
      </c>
      <c r="T331" s="12">
        <v>2500</v>
      </c>
      <c r="U331" s="12">
        <f t="shared" si="26"/>
        <v>2500</v>
      </c>
      <c r="V331" s="11" t="s">
        <v>1378</v>
      </c>
      <c r="W331" s="11" t="s">
        <v>107</v>
      </c>
      <c r="X331" s="11" t="s">
        <v>108</v>
      </c>
      <c r="Y331" s="3" t="s">
        <v>89</v>
      </c>
      <c r="Z331" s="11" t="s">
        <v>108</v>
      </c>
      <c r="AA331" s="3" t="s">
        <v>109</v>
      </c>
      <c r="AB331" s="4">
        <v>45478</v>
      </c>
      <c r="AC331" s="3" t="s">
        <v>104</v>
      </c>
    </row>
    <row r="332" spans="1:29" ht="78.75" x14ac:dyDescent="0.25">
      <c r="A332" s="3">
        <v>2024</v>
      </c>
      <c r="B332" s="4">
        <v>45383</v>
      </c>
      <c r="C332" s="4">
        <v>45473</v>
      </c>
      <c r="D332" s="3" t="s">
        <v>75</v>
      </c>
      <c r="E332" s="5" t="s">
        <v>1379</v>
      </c>
      <c r="F332" s="6" t="s">
        <v>1325</v>
      </c>
      <c r="G332" s="16" t="s">
        <v>1326</v>
      </c>
      <c r="H332" s="7" t="s">
        <v>1327</v>
      </c>
      <c r="I332" s="8" t="s">
        <v>84</v>
      </c>
      <c r="J332" s="9"/>
      <c r="K332" s="9"/>
      <c r="L332" s="9"/>
      <c r="M332" s="3" t="s">
        <v>86</v>
      </c>
      <c r="N332" s="3" t="s">
        <v>104</v>
      </c>
      <c r="O332" s="6">
        <v>1</v>
      </c>
      <c r="P332" s="10">
        <v>45320</v>
      </c>
      <c r="Q332" s="10">
        <f t="shared" si="25"/>
        <v>45686</v>
      </c>
      <c r="R332" s="3" t="s">
        <v>104</v>
      </c>
      <c r="S332" s="15" t="s">
        <v>1380</v>
      </c>
      <c r="T332" s="12"/>
      <c r="U332" s="12">
        <f t="shared" si="26"/>
        <v>0</v>
      </c>
      <c r="V332" s="11" t="s">
        <v>1381</v>
      </c>
      <c r="W332" s="11" t="s">
        <v>107</v>
      </c>
      <c r="X332" s="11" t="s">
        <v>108</v>
      </c>
      <c r="Y332" s="3" t="s">
        <v>89</v>
      </c>
      <c r="Z332" s="11" t="s">
        <v>108</v>
      </c>
      <c r="AA332" s="3" t="s">
        <v>109</v>
      </c>
      <c r="AB332" s="4">
        <v>45478</v>
      </c>
      <c r="AC332" s="3" t="s">
        <v>104</v>
      </c>
    </row>
    <row r="333" spans="1:29" ht="78.75" x14ac:dyDescent="0.25">
      <c r="A333" s="3">
        <v>2024</v>
      </c>
      <c r="B333" s="4">
        <v>45383</v>
      </c>
      <c r="C333" s="4">
        <v>45473</v>
      </c>
      <c r="D333" s="3" t="s">
        <v>75</v>
      </c>
      <c r="E333" s="5" t="s">
        <v>1382</v>
      </c>
      <c r="F333" s="6" t="s">
        <v>1325</v>
      </c>
      <c r="G333" s="16" t="s">
        <v>1326</v>
      </c>
      <c r="H333" s="7" t="s">
        <v>1327</v>
      </c>
      <c r="I333" s="8" t="s">
        <v>84</v>
      </c>
      <c r="J333" s="9" t="s">
        <v>1383</v>
      </c>
      <c r="K333" s="9" t="s">
        <v>169</v>
      </c>
      <c r="L333" s="9" t="s">
        <v>1312</v>
      </c>
      <c r="M333" s="3" t="s">
        <v>87</v>
      </c>
      <c r="N333" s="3" t="s">
        <v>104</v>
      </c>
      <c r="O333" s="6">
        <v>1</v>
      </c>
      <c r="P333" s="10">
        <v>45316</v>
      </c>
      <c r="Q333" s="10">
        <f t="shared" si="25"/>
        <v>45682</v>
      </c>
      <c r="R333" s="3" t="s">
        <v>104</v>
      </c>
      <c r="S333" s="15" t="s">
        <v>1384</v>
      </c>
      <c r="T333" s="12">
        <v>3827.17</v>
      </c>
      <c r="U333" s="12">
        <f t="shared" si="26"/>
        <v>3827.17</v>
      </c>
      <c r="V333" s="11" t="s">
        <v>149</v>
      </c>
      <c r="W333" s="11" t="s">
        <v>107</v>
      </c>
      <c r="X333" s="11" t="s">
        <v>108</v>
      </c>
      <c r="Y333" s="3" t="s">
        <v>89</v>
      </c>
      <c r="Z333" s="11" t="s">
        <v>108</v>
      </c>
      <c r="AA333" s="3" t="s">
        <v>109</v>
      </c>
      <c r="AB333" s="4">
        <v>45478</v>
      </c>
      <c r="AC333" s="3" t="s">
        <v>104</v>
      </c>
    </row>
    <row r="334" spans="1:29" ht="78.75" x14ac:dyDescent="0.25">
      <c r="A334" s="3">
        <v>2024</v>
      </c>
      <c r="B334" s="4">
        <v>45383</v>
      </c>
      <c r="C334" s="4">
        <v>45473</v>
      </c>
      <c r="D334" s="3" t="s">
        <v>75</v>
      </c>
      <c r="E334" s="5" t="s">
        <v>1385</v>
      </c>
      <c r="F334" s="6" t="s">
        <v>1325</v>
      </c>
      <c r="G334" s="16" t="s">
        <v>1326</v>
      </c>
      <c r="H334" s="7" t="s">
        <v>1327</v>
      </c>
      <c r="I334" s="8" t="s">
        <v>84</v>
      </c>
      <c r="J334" s="9" t="s">
        <v>1386</v>
      </c>
      <c r="K334" s="9" t="s">
        <v>1387</v>
      </c>
      <c r="L334" s="9" t="s">
        <v>169</v>
      </c>
      <c r="M334" s="3" t="s">
        <v>86</v>
      </c>
      <c r="N334" s="3" t="s">
        <v>104</v>
      </c>
      <c r="O334" s="6">
        <v>1</v>
      </c>
      <c r="P334" s="10">
        <v>45323</v>
      </c>
      <c r="Q334" s="10">
        <f t="shared" si="25"/>
        <v>45689</v>
      </c>
      <c r="R334" s="3" t="s">
        <v>104</v>
      </c>
      <c r="S334" s="15" t="s">
        <v>1388</v>
      </c>
      <c r="T334" s="12">
        <v>180</v>
      </c>
      <c r="U334" s="12">
        <f t="shared" si="26"/>
        <v>180</v>
      </c>
      <c r="V334" s="11" t="s">
        <v>1339</v>
      </c>
      <c r="W334" s="11" t="s">
        <v>107</v>
      </c>
      <c r="X334" s="11" t="s">
        <v>108</v>
      </c>
      <c r="Y334" s="3" t="s">
        <v>89</v>
      </c>
      <c r="Z334" s="11" t="s">
        <v>108</v>
      </c>
      <c r="AA334" s="3" t="s">
        <v>109</v>
      </c>
      <c r="AB334" s="4">
        <v>45478</v>
      </c>
      <c r="AC334" s="3" t="s">
        <v>104</v>
      </c>
    </row>
    <row r="335" spans="1:29" ht="78.75" x14ac:dyDescent="0.25">
      <c r="A335" s="3">
        <v>2024</v>
      </c>
      <c r="B335" s="4">
        <v>45383</v>
      </c>
      <c r="C335" s="4">
        <v>45473</v>
      </c>
      <c r="D335" s="3" t="s">
        <v>75</v>
      </c>
      <c r="E335" s="5" t="s">
        <v>1389</v>
      </c>
      <c r="F335" s="6" t="s">
        <v>1325</v>
      </c>
      <c r="G335" s="16" t="s">
        <v>1326</v>
      </c>
      <c r="H335" s="7" t="s">
        <v>1327</v>
      </c>
      <c r="I335" s="8" t="s">
        <v>84</v>
      </c>
      <c r="J335" s="9" t="s">
        <v>1112</v>
      </c>
      <c r="K335" s="9" t="s">
        <v>103</v>
      </c>
      <c r="L335" s="9" t="s">
        <v>103</v>
      </c>
      <c r="M335" s="3" t="s">
        <v>86</v>
      </c>
      <c r="N335" s="3" t="s">
        <v>104</v>
      </c>
      <c r="O335" s="6">
        <v>1</v>
      </c>
      <c r="P335" s="10">
        <v>45330</v>
      </c>
      <c r="Q335" s="10">
        <f t="shared" si="25"/>
        <v>45696</v>
      </c>
      <c r="R335" s="3" t="s">
        <v>104</v>
      </c>
      <c r="S335" s="15" t="s">
        <v>1390</v>
      </c>
      <c r="T335" s="12">
        <v>180</v>
      </c>
      <c r="U335" s="12">
        <f t="shared" si="26"/>
        <v>180</v>
      </c>
      <c r="V335" s="11" t="s">
        <v>1391</v>
      </c>
      <c r="W335" s="11" t="s">
        <v>107</v>
      </c>
      <c r="X335" s="11" t="s">
        <v>108</v>
      </c>
      <c r="Y335" s="3" t="s">
        <v>89</v>
      </c>
      <c r="Z335" s="11" t="s">
        <v>108</v>
      </c>
      <c r="AA335" s="3" t="s">
        <v>109</v>
      </c>
      <c r="AB335" s="4">
        <v>45478</v>
      </c>
      <c r="AC335" s="3" t="s">
        <v>104</v>
      </c>
    </row>
    <row r="336" spans="1:29" ht="78.75" x14ac:dyDescent="0.25">
      <c r="A336" s="3">
        <v>2024</v>
      </c>
      <c r="B336" s="4">
        <v>45383</v>
      </c>
      <c r="C336" s="4">
        <v>45473</v>
      </c>
      <c r="D336" s="3" t="s">
        <v>75</v>
      </c>
      <c r="E336" s="5" t="s">
        <v>1392</v>
      </c>
      <c r="F336" s="6" t="s">
        <v>1325</v>
      </c>
      <c r="G336" s="16" t="s">
        <v>1326</v>
      </c>
      <c r="H336" s="7" t="s">
        <v>1327</v>
      </c>
      <c r="I336" s="8" t="s">
        <v>84</v>
      </c>
      <c r="J336" s="9" t="s">
        <v>1393</v>
      </c>
      <c r="K336" s="9" t="s">
        <v>188</v>
      </c>
      <c r="L336" s="9" t="s">
        <v>1394</v>
      </c>
      <c r="M336" s="3" t="s">
        <v>87</v>
      </c>
      <c r="N336" s="3" t="s">
        <v>104</v>
      </c>
      <c r="O336" s="6">
        <v>1</v>
      </c>
      <c r="P336" s="10">
        <v>45330</v>
      </c>
      <c r="Q336" s="10">
        <f t="shared" si="25"/>
        <v>45696</v>
      </c>
      <c r="R336" s="3" t="s">
        <v>104</v>
      </c>
      <c r="S336" s="15" t="s">
        <v>1395</v>
      </c>
      <c r="T336" s="12">
        <v>180</v>
      </c>
      <c r="U336" s="12">
        <f t="shared" si="26"/>
        <v>180</v>
      </c>
      <c r="V336" s="11" t="s">
        <v>1396</v>
      </c>
      <c r="W336" s="11" t="s">
        <v>107</v>
      </c>
      <c r="X336" s="11" t="s">
        <v>108</v>
      </c>
      <c r="Y336" s="3" t="s">
        <v>89</v>
      </c>
      <c r="Z336" s="11" t="s">
        <v>108</v>
      </c>
      <c r="AA336" s="3" t="s">
        <v>109</v>
      </c>
      <c r="AB336" s="4">
        <v>45478</v>
      </c>
      <c r="AC336" s="3" t="s">
        <v>104</v>
      </c>
    </row>
    <row r="337" spans="1:29" ht="78.75" x14ac:dyDescent="0.25">
      <c r="A337" s="3">
        <v>2024</v>
      </c>
      <c r="B337" s="4">
        <v>45383</v>
      </c>
      <c r="C337" s="4">
        <v>45473</v>
      </c>
      <c r="D337" s="3" t="s">
        <v>75</v>
      </c>
      <c r="E337" s="5" t="s">
        <v>1397</v>
      </c>
      <c r="F337" s="6" t="s">
        <v>1325</v>
      </c>
      <c r="G337" s="16" t="s">
        <v>1326</v>
      </c>
      <c r="H337" s="7" t="s">
        <v>1327</v>
      </c>
      <c r="I337" s="8" t="s">
        <v>84</v>
      </c>
      <c r="J337" s="9" t="s">
        <v>1398</v>
      </c>
      <c r="K337" s="9" t="s">
        <v>1387</v>
      </c>
      <c r="L337" s="9" t="s">
        <v>1399</v>
      </c>
      <c r="M337" s="3" t="s">
        <v>86</v>
      </c>
      <c r="N337" s="3" t="s">
        <v>104</v>
      </c>
      <c r="O337" s="6">
        <v>1</v>
      </c>
      <c r="P337" s="10">
        <v>45331</v>
      </c>
      <c r="Q337" s="10">
        <f t="shared" si="25"/>
        <v>45697</v>
      </c>
      <c r="R337" s="3" t="s">
        <v>104</v>
      </c>
      <c r="S337" s="15" t="s">
        <v>1400</v>
      </c>
      <c r="T337" s="12">
        <v>180</v>
      </c>
      <c r="U337" s="12">
        <f t="shared" si="26"/>
        <v>180</v>
      </c>
      <c r="V337" s="11" t="s">
        <v>1401</v>
      </c>
      <c r="W337" s="11" t="s">
        <v>107</v>
      </c>
      <c r="X337" s="11" t="s">
        <v>108</v>
      </c>
      <c r="Y337" s="3" t="s">
        <v>89</v>
      </c>
      <c r="Z337" s="11" t="s">
        <v>108</v>
      </c>
      <c r="AA337" s="3" t="s">
        <v>109</v>
      </c>
      <c r="AB337" s="4">
        <v>45478</v>
      </c>
      <c r="AC337" s="3" t="s">
        <v>104</v>
      </c>
    </row>
    <row r="338" spans="1:29" ht="78.75" x14ac:dyDescent="0.25">
      <c r="A338" s="3">
        <v>2024</v>
      </c>
      <c r="B338" s="4">
        <v>45383</v>
      </c>
      <c r="C338" s="4">
        <v>45473</v>
      </c>
      <c r="D338" s="3" t="s">
        <v>75</v>
      </c>
      <c r="E338" s="5" t="s">
        <v>1402</v>
      </c>
      <c r="F338" s="6" t="s">
        <v>1325</v>
      </c>
      <c r="G338" s="17" t="s">
        <v>1326</v>
      </c>
      <c r="H338" s="7" t="s">
        <v>1327</v>
      </c>
      <c r="I338" s="8" t="s">
        <v>84</v>
      </c>
      <c r="J338" s="9" t="s">
        <v>338</v>
      </c>
      <c r="K338" s="9" t="s">
        <v>350</v>
      </c>
      <c r="L338" s="9" t="s">
        <v>269</v>
      </c>
      <c r="M338" s="3" t="s">
        <v>86</v>
      </c>
      <c r="N338" s="3" t="s">
        <v>104</v>
      </c>
      <c r="O338" s="6">
        <v>1</v>
      </c>
      <c r="P338" s="10">
        <v>45331</v>
      </c>
      <c r="Q338" s="10">
        <f t="shared" si="25"/>
        <v>45697</v>
      </c>
      <c r="R338" s="3" t="s">
        <v>104</v>
      </c>
      <c r="S338" s="15" t="s">
        <v>1403</v>
      </c>
      <c r="T338" s="12">
        <v>180</v>
      </c>
      <c r="U338" s="12">
        <f t="shared" si="26"/>
        <v>180</v>
      </c>
      <c r="V338" s="11" t="s">
        <v>1404</v>
      </c>
      <c r="W338" s="11" t="s">
        <v>107</v>
      </c>
      <c r="X338" s="11" t="s">
        <v>108</v>
      </c>
      <c r="Y338" s="3" t="s">
        <v>89</v>
      </c>
      <c r="Z338" s="11" t="s">
        <v>108</v>
      </c>
      <c r="AA338" s="3" t="s">
        <v>109</v>
      </c>
      <c r="AB338" s="4">
        <v>45478</v>
      </c>
      <c r="AC338" s="3" t="s">
        <v>104</v>
      </c>
    </row>
    <row r="339" spans="1:29" ht="78.75" x14ac:dyDescent="0.25">
      <c r="A339" s="3">
        <v>2024</v>
      </c>
      <c r="B339" s="4">
        <v>45383</v>
      </c>
      <c r="C339" s="4">
        <v>45473</v>
      </c>
      <c r="D339" s="3" t="s">
        <v>75</v>
      </c>
      <c r="E339" s="5" t="s">
        <v>1405</v>
      </c>
      <c r="F339" s="6" t="s">
        <v>1325</v>
      </c>
      <c r="G339" s="16" t="s">
        <v>1326</v>
      </c>
      <c r="H339" s="7" t="s">
        <v>1327</v>
      </c>
      <c r="I339" s="8" t="s">
        <v>84</v>
      </c>
      <c r="J339" s="9" t="s">
        <v>1406</v>
      </c>
      <c r="K339" s="9" t="s">
        <v>122</v>
      </c>
      <c r="L339" s="9" t="s">
        <v>1407</v>
      </c>
      <c r="M339" s="3" t="s">
        <v>87</v>
      </c>
      <c r="N339" s="3" t="s">
        <v>104</v>
      </c>
      <c r="O339" s="6">
        <v>1</v>
      </c>
      <c r="P339" s="10">
        <v>45331</v>
      </c>
      <c r="Q339" s="10">
        <f t="shared" si="25"/>
        <v>45697</v>
      </c>
      <c r="R339" s="3" t="s">
        <v>104</v>
      </c>
      <c r="S339" s="15" t="s">
        <v>1408</v>
      </c>
      <c r="T339" s="12">
        <v>180</v>
      </c>
      <c r="U339" s="12">
        <f t="shared" si="26"/>
        <v>180</v>
      </c>
      <c r="V339" s="11" t="s">
        <v>1409</v>
      </c>
      <c r="W339" s="11" t="s">
        <v>107</v>
      </c>
      <c r="X339" s="11" t="s">
        <v>108</v>
      </c>
      <c r="Y339" s="3" t="s">
        <v>89</v>
      </c>
      <c r="Z339" s="11" t="s">
        <v>108</v>
      </c>
      <c r="AA339" s="3" t="s">
        <v>109</v>
      </c>
      <c r="AB339" s="4">
        <v>45478</v>
      </c>
      <c r="AC339" s="3" t="s">
        <v>104</v>
      </c>
    </row>
    <row r="340" spans="1:29" ht="78.75" x14ac:dyDescent="0.25">
      <c r="A340" s="3">
        <v>2024</v>
      </c>
      <c r="B340" s="4">
        <v>45383</v>
      </c>
      <c r="C340" s="4">
        <v>45473</v>
      </c>
      <c r="D340" s="3" t="s">
        <v>75</v>
      </c>
      <c r="E340" s="5" t="s">
        <v>1410</v>
      </c>
      <c r="F340" s="6" t="s">
        <v>1325</v>
      </c>
      <c r="G340" s="16" t="s">
        <v>1326</v>
      </c>
      <c r="H340" s="7" t="s">
        <v>1327</v>
      </c>
      <c r="I340" s="8" t="s">
        <v>84</v>
      </c>
      <c r="J340" s="9" t="s">
        <v>1411</v>
      </c>
      <c r="K340" s="9" t="s">
        <v>610</v>
      </c>
      <c r="L340" s="9" t="s">
        <v>317</v>
      </c>
      <c r="M340" s="3" t="s">
        <v>87</v>
      </c>
      <c r="N340" s="3" t="s">
        <v>104</v>
      </c>
      <c r="O340" s="6">
        <v>1</v>
      </c>
      <c r="P340" s="10">
        <v>45331</v>
      </c>
      <c r="Q340" s="10">
        <f t="shared" si="25"/>
        <v>45697</v>
      </c>
      <c r="R340" s="3" t="s">
        <v>104</v>
      </c>
      <c r="S340" s="15" t="s">
        <v>1412</v>
      </c>
      <c r="T340" s="12">
        <v>180</v>
      </c>
      <c r="U340" s="12">
        <f t="shared" si="26"/>
        <v>180</v>
      </c>
      <c r="V340" s="11" t="s">
        <v>1413</v>
      </c>
      <c r="W340" s="11" t="s">
        <v>107</v>
      </c>
      <c r="X340" s="11" t="s">
        <v>108</v>
      </c>
      <c r="Y340" s="3" t="s">
        <v>89</v>
      </c>
      <c r="Z340" s="11" t="s">
        <v>108</v>
      </c>
      <c r="AA340" s="3" t="s">
        <v>109</v>
      </c>
      <c r="AB340" s="4">
        <v>45478</v>
      </c>
      <c r="AC340" s="3" t="s">
        <v>104</v>
      </c>
    </row>
    <row r="341" spans="1:29" ht="78.75" x14ac:dyDescent="0.25">
      <c r="A341" s="3">
        <v>2024</v>
      </c>
      <c r="B341" s="4">
        <v>45383</v>
      </c>
      <c r="C341" s="4">
        <v>45473</v>
      </c>
      <c r="D341" s="3" t="s">
        <v>75</v>
      </c>
      <c r="E341" s="5" t="s">
        <v>1414</v>
      </c>
      <c r="F341" s="6" t="s">
        <v>1325</v>
      </c>
      <c r="G341" s="16" t="s">
        <v>1326</v>
      </c>
      <c r="H341" s="7" t="s">
        <v>1327</v>
      </c>
      <c r="I341" s="8" t="s">
        <v>84</v>
      </c>
      <c r="J341" s="9" t="s">
        <v>1415</v>
      </c>
      <c r="K341" s="9" t="s">
        <v>1416</v>
      </c>
      <c r="L341" s="9" t="s">
        <v>103</v>
      </c>
      <c r="M341" s="3" t="s">
        <v>86</v>
      </c>
      <c r="N341" s="3" t="s">
        <v>104</v>
      </c>
      <c r="O341" s="6">
        <v>1</v>
      </c>
      <c r="P341" s="10">
        <v>45331</v>
      </c>
      <c r="Q341" s="10">
        <f t="shared" si="25"/>
        <v>45697</v>
      </c>
      <c r="R341" s="3" t="s">
        <v>104</v>
      </c>
      <c r="S341" s="15" t="s">
        <v>1417</v>
      </c>
      <c r="T341" s="12">
        <v>180</v>
      </c>
      <c r="U341" s="12">
        <f t="shared" si="26"/>
        <v>180</v>
      </c>
      <c r="V341" s="11" t="s">
        <v>1418</v>
      </c>
      <c r="W341" s="11" t="s">
        <v>107</v>
      </c>
      <c r="X341" s="11" t="s">
        <v>108</v>
      </c>
      <c r="Y341" s="3" t="s">
        <v>89</v>
      </c>
      <c r="Z341" s="11" t="s">
        <v>108</v>
      </c>
      <c r="AA341" s="3" t="s">
        <v>109</v>
      </c>
      <c r="AB341" s="4">
        <v>45478</v>
      </c>
      <c r="AC341" s="3" t="s">
        <v>104</v>
      </c>
    </row>
    <row r="342" spans="1:29" ht="78.75" x14ac:dyDescent="0.25">
      <c r="A342" s="3">
        <v>2024</v>
      </c>
      <c r="B342" s="4">
        <v>45383</v>
      </c>
      <c r="C342" s="4">
        <v>45473</v>
      </c>
      <c r="D342" s="3" t="s">
        <v>75</v>
      </c>
      <c r="E342" s="5" t="s">
        <v>1419</v>
      </c>
      <c r="F342" s="6" t="s">
        <v>1325</v>
      </c>
      <c r="G342" s="16" t="s">
        <v>1326</v>
      </c>
      <c r="H342" s="7" t="s">
        <v>1327</v>
      </c>
      <c r="I342" s="8" t="s">
        <v>84</v>
      </c>
      <c r="J342" s="9" t="s">
        <v>1420</v>
      </c>
      <c r="K342" s="9" t="s">
        <v>1421</v>
      </c>
      <c r="L342" s="9" t="s">
        <v>290</v>
      </c>
      <c r="M342" s="3" t="s">
        <v>87</v>
      </c>
      <c r="N342" s="3" t="s">
        <v>104</v>
      </c>
      <c r="O342" s="6">
        <v>1</v>
      </c>
      <c r="P342" s="10">
        <v>45331</v>
      </c>
      <c r="Q342" s="10">
        <f t="shared" si="25"/>
        <v>45697</v>
      </c>
      <c r="R342" s="3" t="s">
        <v>104</v>
      </c>
      <c r="S342" s="15" t="s">
        <v>1422</v>
      </c>
      <c r="T342" s="12">
        <v>180</v>
      </c>
      <c r="U342" s="12">
        <f t="shared" si="26"/>
        <v>180</v>
      </c>
      <c r="V342" s="11" t="s">
        <v>1423</v>
      </c>
      <c r="W342" s="11" t="s">
        <v>107</v>
      </c>
      <c r="X342" s="11" t="s">
        <v>108</v>
      </c>
      <c r="Y342" s="3" t="s">
        <v>89</v>
      </c>
      <c r="Z342" s="11" t="s">
        <v>108</v>
      </c>
      <c r="AA342" s="3" t="s">
        <v>109</v>
      </c>
      <c r="AB342" s="4">
        <v>45478</v>
      </c>
      <c r="AC342" s="3" t="s">
        <v>104</v>
      </c>
    </row>
    <row r="343" spans="1:29" ht="78.75" x14ac:dyDescent="0.25">
      <c r="A343" s="3">
        <v>2024</v>
      </c>
      <c r="B343" s="4">
        <v>45383</v>
      </c>
      <c r="C343" s="4">
        <v>45473</v>
      </c>
      <c r="D343" s="3" t="s">
        <v>75</v>
      </c>
      <c r="E343" s="5" t="s">
        <v>1424</v>
      </c>
      <c r="F343" s="6" t="s">
        <v>1325</v>
      </c>
      <c r="G343" s="16" t="s">
        <v>1326</v>
      </c>
      <c r="H343" s="7" t="s">
        <v>1327</v>
      </c>
      <c r="I343" s="8" t="s">
        <v>84</v>
      </c>
      <c r="J343" s="9" t="s">
        <v>528</v>
      </c>
      <c r="K343" s="9" t="s">
        <v>832</v>
      </c>
      <c r="L343" s="9" t="s">
        <v>376</v>
      </c>
      <c r="M343" s="3" t="s">
        <v>86</v>
      </c>
      <c r="N343" s="3" t="s">
        <v>104</v>
      </c>
      <c r="O343" s="6">
        <v>1</v>
      </c>
      <c r="P343" s="10">
        <v>45349</v>
      </c>
      <c r="Q343" s="10">
        <f t="shared" si="25"/>
        <v>45715</v>
      </c>
      <c r="R343" s="3" t="s">
        <v>104</v>
      </c>
      <c r="S343" s="15" t="s">
        <v>1425</v>
      </c>
      <c r="T343" s="12">
        <v>1142.28</v>
      </c>
      <c r="U343" s="12">
        <f t="shared" si="26"/>
        <v>1142.28</v>
      </c>
      <c r="V343" s="11" t="s">
        <v>379</v>
      </c>
      <c r="W343" s="11" t="s">
        <v>107</v>
      </c>
      <c r="X343" s="11" t="s">
        <v>108</v>
      </c>
      <c r="Y343" s="3" t="s">
        <v>89</v>
      </c>
      <c r="Z343" s="11" t="s">
        <v>108</v>
      </c>
      <c r="AA343" s="3" t="s">
        <v>109</v>
      </c>
      <c r="AB343" s="4">
        <v>45478</v>
      </c>
      <c r="AC343" s="3" t="s">
        <v>104</v>
      </c>
    </row>
    <row r="344" spans="1:29" ht="78.75" x14ac:dyDescent="0.25">
      <c r="A344" s="3">
        <v>2024</v>
      </c>
      <c r="B344" s="4">
        <v>45383</v>
      </c>
      <c r="C344" s="4">
        <v>45473</v>
      </c>
      <c r="D344" s="3" t="s">
        <v>75</v>
      </c>
      <c r="E344" s="5" t="s">
        <v>1426</v>
      </c>
      <c r="F344" s="6" t="s">
        <v>1325</v>
      </c>
      <c r="G344" s="16" t="s">
        <v>1326</v>
      </c>
      <c r="H344" s="7" t="s">
        <v>1327</v>
      </c>
      <c r="I344" s="8" t="s">
        <v>84</v>
      </c>
      <c r="J344" s="9" t="s">
        <v>1427</v>
      </c>
      <c r="K344" s="9" t="s">
        <v>832</v>
      </c>
      <c r="L344" s="9" t="s">
        <v>1428</v>
      </c>
      <c r="M344" s="3" t="s">
        <v>86</v>
      </c>
      <c r="N344" s="3" t="s">
        <v>104</v>
      </c>
      <c r="O344" s="6">
        <v>1</v>
      </c>
      <c r="P344" s="10">
        <v>45349</v>
      </c>
      <c r="Q344" s="10">
        <f t="shared" si="25"/>
        <v>45715</v>
      </c>
      <c r="R344" s="3" t="s">
        <v>104</v>
      </c>
      <c r="S344" s="15" t="s">
        <v>1429</v>
      </c>
      <c r="T344" s="12">
        <v>1132.43</v>
      </c>
      <c r="U344" s="12">
        <f t="shared" si="26"/>
        <v>1132.43</v>
      </c>
      <c r="V344" s="11" t="s">
        <v>1430</v>
      </c>
      <c r="W344" s="11" t="s">
        <v>107</v>
      </c>
      <c r="X344" s="11" t="s">
        <v>108</v>
      </c>
      <c r="Y344" s="3" t="s">
        <v>89</v>
      </c>
      <c r="Z344" s="11" t="s">
        <v>108</v>
      </c>
      <c r="AA344" s="3" t="s">
        <v>109</v>
      </c>
      <c r="AB344" s="4">
        <v>45478</v>
      </c>
      <c r="AC344" s="3" t="s">
        <v>104</v>
      </c>
    </row>
    <row r="345" spans="1:29" ht="78.75" x14ac:dyDescent="0.25">
      <c r="A345" s="3">
        <v>2024</v>
      </c>
      <c r="B345" s="4">
        <v>45383</v>
      </c>
      <c r="C345" s="4">
        <v>45473</v>
      </c>
      <c r="D345" s="3" t="s">
        <v>75</v>
      </c>
      <c r="E345" s="5" t="s">
        <v>1431</v>
      </c>
      <c r="F345" s="6" t="s">
        <v>1325</v>
      </c>
      <c r="G345" s="16" t="s">
        <v>1326</v>
      </c>
      <c r="H345" s="7" t="s">
        <v>1327</v>
      </c>
      <c r="I345" s="8" t="s">
        <v>84</v>
      </c>
      <c r="J345" s="9" t="s">
        <v>1432</v>
      </c>
      <c r="K345" s="9" t="s">
        <v>187</v>
      </c>
      <c r="L345" s="9" t="s">
        <v>274</v>
      </c>
      <c r="M345" s="3" t="s">
        <v>87</v>
      </c>
      <c r="N345" s="3" t="s">
        <v>104</v>
      </c>
      <c r="O345" s="6">
        <v>1</v>
      </c>
      <c r="P345" s="10">
        <v>45349</v>
      </c>
      <c r="Q345" s="10">
        <f t="shared" si="25"/>
        <v>45715</v>
      </c>
      <c r="R345" s="3" t="s">
        <v>104</v>
      </c>
      <c r="S345" s="15" t="s">
        <v>1433</v>
      </c>
      <c r="T345" s="12">
        <v>500</v>
      </c>
      <c r="U345" s="12">
        <f t="shared" si="26"/>
        <v>500</v>
      </c>
      <c r="V345" s="11" t="s">
        <v>385</v>
      </c>
      <c r="W345" s="11" t="s">
        <v>107</v>
      </c>
      <c r="X345" s="11" t="s">
        <v>108</v>
      </c>
      <c r="Y345" s="3" t="s">
        <v>89</v>
      </c>
      <c r="Z345" s="11" t="s">
        <v>108</v>
      </c>
      <c r="AA345" s="3" t="s">
        <v>109</v>
      </c>
      <c r="AB345" s="4">
        <v>45478</v>
      </c>
      <c r="AC345" s="3" t="s">
        <v>104</v>
      </c>
    </row>
    <row r="346" spans="1:29" ht="78.75" x14ac:dyDescent="0.25">
      <c r="A346" s="3">
        <v>2024</v>
      </c>
      <c r="B346" s="4">
        <v>45383</v>
      </c>
      <c r="C346" s="4">
        <v>45473</v>
      </c>
      <c r="D346" s="3" t="s">
        <v>75</v>
      </c>
      <c r="E346" s="5" t="s">
        <v>1434</v>
      </c>
      <c r="F346" s="6" t="s">
        <v>1325</v>
      </c>
      <c r="G346" s="16" t="s">
        <v>1326</v>
      </c>
      <c r="H346" s="7" t="s">
        <v>1327</v>
      </c>
      <c r="I346" s="8" t="s">
        <v>84</v>
      </c>
      <c r="J346" s="9" t="s">
        <v>358</v>
      </c>
      <c r="K346" s="9" t="s">
        <v>359</v>
      </c>
      <c r="L346" s="9" t="s">
        <v>360</v>
      </c>
      <c r="M346" s="3" t="s">
        <v>87</v>
      </c>
      <c r="N346" s="3" t="s">
        <v>104</v>
      </c>
      <c r="O346" s="6">
        <v>1</v>
      </c>
      <c r="P346" s="10">
        <v>45352</v>
      </c>
      <c r="Q346" s="10">
        <f>P346+365</f>
        <v>45717</v>
      </c>
      <c r="R346" s="3" t="s">
        <v>104</v>
      </c>
      <c r="S346" s="15" t="s">
        <v>1435</v>
      </c>
      <c r="T346" s="12">
        <v>1250</v>
      </c>
      <c r="U346" s="12">
        <f t="shared" si="26"/>
        <v>1250</v>
      </c>
      <c r="V346" s="11" t="s">
        <v>362</v>
      </c>
      <c r="W346" s="11" t="s">
        <v>107</v>
      </c>
      <c r="X346" s="11" t="s">
        <v>108</v>
      </c>
      <c r="Y346" s="3" t="s">
        <v>89</v>
      </c>
      <c r="Z346" s="11" t="s">
        <v>108</v>
      </c>
      <c r="AA346" s="3" t="s">
        <v>109</v>
      </c>
      <c r="AB346" s="4">
        <v>45478</v>
      </c>
      <c r="AC346" s="3" t="s">
        <v>104</v>
      </c>
    </row>
    <row r="347" spans="1:29" ht="78.75" x14ac:dyDescent="0.25">
      <c r="A347" s="3">
        <v>2024</v>
      </c>
      <c r="B347" s="4">
        <v>45383</v>
      </c>
      <c r="C347" s="4">
        <v>45473</v>
      </c>
      <c r="D347" s="3" t="s">
        <v>75</v>
      </c>
      <c r="E347" s="5" t="s">
        <v>1436</v>
      </c>
      <c r="F347" s="6" t="s">
        <v>1325</v>
      </c>
      <c r="G347" s="16" t="s">
        <v>1326</v>
      </c>
      <c r="H347" s="7" t="s">
        <v>1327</v>
      </c>
      <c r="I347" s="8" t="s">
        <v>84</v>
      </c>
      <c r="J347" s="9" t="s">
        <v>1437</v>
      </c>
      <c r="K347" s="9" t="s">
        <v>181</v>
      </c>
      <c r="L347" s="9" t="s">
        <v>170</v>
      </c>
      <c r="M347" s="3" t="s">
        <v>87</v>
      </c>
      <c r="N347" s="3" t="s">
        <v>104</v>
      </c>
      <c r="O347" s="6">
        <v>1</v>
      </c>
      <c r="P347" s="10">
        <v>45352</v>
      </c>
      <c r="Q347" s="10">
        <f>P347+365</f>
        <v>45717</v>
      </c>
      <c r="R347" s="3" t="s">
        <v>104</v>
      </c>
      <c r="S347" s="15" t="s">
        <v>1438</v>
      </c>
      <c r="T347" s="12">
        <v>538.87</v>
      </c>
      <c r="U347" s="12">
        <f t="shared" si="26"/>
        <v>538.87</v>
      </c>
      <c r="V347" s="11" t="s">
        <v>366</v>
      </c>
      <c r="W347" s="11" t="s">
        <v>107</v>
      </c>
      <c r="X347" s="11" t="s">
        <v>108</v>
      </c>
      <c r="Y347" s="3" t="s">
        <v>89</v>
      </c>
      <c r="Z347" s="11" t="s">
        <v>108</v>
      </c>
      <c r="AA347" s="3" t="s">
        <v>109</v>
      </c>
      <c r="AB347" s="4">
        <v>45478</v>
      </c>
      <c r="AC347" s="3" t="s">
        <v>104</v>
      </c>
    </row>
    <row r="348" spans="1:29" ht="78.75" x14ac:dyDescent="0.25">
      <c r="A348" s="3">
        <v>2024</v>
      </c>
      <c r="B348" s="4">
        <v>45383</v>
      </c>
      <c r="C348" s="4">
        <v>45473</v>
      </c>
      <c r="D348" s="3" t="s">
        <v>75</v>
      </c>
      <c r="E348" s="5" t="s">
        <v>1439</v>
      </c>
      <c r="F348" s="6" t="s">
        <v>1325</v>
      </c>
      <c r="G348" s="16" t="s">
        <v>1326</v>
      </c>
      <c r="H348" s="7" t="s">
        <v>1327</v>
      </c>
      <c r="I348" s="8" t="s">
        <v>84</v>
      </c>
      <c r="J348" s="9" t="s">
        <v>364</v>
      </c>
      <c r="K348" s="9" t="s">
        <v>269</v>
      </c>
      <c r="L348" s="9" t="s">
        <v>296</v>
      </c>
      <c r="M348" s="3" t="s">
        <v>86</v>
      </c>
      <c r="N348" s="3" t="s">
        <v>104</v>
      </c>
      <c r="O348" s="6">
        <v>1</v>
      </c>
      <c r="P348" s="10">
        <v>45352</v>
      </c>
      <c r="Q348" s="10">
        <f>P348+365</f>
        <v>45717</v>
      </c>
      <c r="R348" s="3" t="s">
        <v>104</v>
      </c>
      <c r="S348" s="15" t="s">
        <v>1440</v>
      </c>
      <c r="T348" s="12">
        <v>2505.5700000000002</v>
      </c>
      <c r="U348" s="12">
        <f t="shared" si="26"/>
        <v>2505.5700000000002</v>
      </c>
      <c r="V348" s="11" t="s">
        <v>369</v>
      </c>
      <c r="W348" s="11" t="s">
        <v>107</v>
      </c>
      <c r="X348" s="11" t="s">
        <v>108</v>
      </c>
      <c r="Y348" s="3" t="s">
        <v>89</v>
      </c>
      <c r="Z348" s="11" t="s">
        <v>108</v>
      </c>
      <c r="AA348" s="3" t="s">
        <v>109</v>
      </c>
      <c r="AB348" s="4">
        <v>45478</v>
      </c>
      <c r="AC348" s="3" t="s">
        <v>104</v>
      </c>
    </row>
    <row r="349" spans="1:29" ht="78.75" x14ac:dyDescent="0.25">
      <c r="A349" s="3">
        <v>2024</v>
      </c>
      <c r="B349" s="4">
        <v>45383</v>
      </c>
      <c r="C349" s="4">
        <v>45473</v>
      </c>
      <c r="D349" s="3" t="s">
        <v>75</v>
      </c>
      <c r="E349" s="5" t="s">
        <v>1441</v>
      </c>
      <c r="F349" s="6" t="s">
        <v>1325</v>
      </c>
      <c r="G349" s="16" t="s">
        <v>1326</v>
      </c>
      <c r="H349" s="7" t="s">
        <v>1327</v>
      </c>
      <c r="I349" s="8" t="s">
        <v>84</v>
      </c>
      <c r="J349" s="9" t="s">
        <v>1442</v>
      </c>
      <c r="K349" s="9" t="s">
        <v>937</v>
      </c>
      <c r="L349" s="9" t="s">
        <v>208</v>
      </c>
      <c r="M349" s="3" t="s">
        <v>87</v>
      </c>
      <c r="N349" s="3" t="s">
        <v>104</v>
      </c>
      <c r="O349" s="6">
        <v>1</v>
      </c>
      <c r="P349" s="10">
        <v>45370</v>
      </c>
      <c r="Q349" s="10">
        <f>P349+365</f>
        <v>45735</v>
      </c>
      <c r="R349" s="3" t="s">
        <v>104</v>
      </c>
      <c r="S349" s="15" t="s">
        <v>1443</v>
      </c>
      <c r="T349" s="12">
        <v>2300</v>
      </c>
      <c r="U349" s="12">
        <f t="shared" si="26"/>
        <v>2300</v>
      </c>
      <c r="V349" s="11" t="s">
        <v>154</v>
      </c>
      <c r="W349" s="11" t="s">
        <v>107</v>
      </c>
      <c r="X349" s="11" t="s">
        <v>108</v>
      </c>
      <c r="Y349" s="3" t="s">
        <v>89</v>
      </c>
      <c r="Z349" s="11" t="s">
        <v>108</v>
      </c>
      <c r="AA349" s="3" t="s">
        <v>109</v>
      </c>
      <c r="AB349" s="4">
        <v>45478</v>
      </c>
      <c r="AC349" s="3" t="s">
        <v>104</v>
      </c>
    </row>
    <row r="350" spans="1:29" ht="78.75" x14ac:dyDescent="0.25">
      <c r="A350" s="3">
        <v>2024</v>
      </c>
      <c r="B350" s="4">
        <v>45383</v>
      </c>
      <c r="C350" s="4">
        <v>45473</v>
      </c>
      <c r="D350" s="3" t="s">
        <v>75</v>
      </c>
      <c r="E350" s="5" t="s">
        <v>1444</v>
      </c>
      <c r="F350" s="6" t="s">
        <v>1325</v>
      </c>
      <c r="G350" s="16" t="s">
        <v>1326</v>
      </c>
      <c r="H350" s="7" t="s">
        <v>1327</v>
      </c>
      <c r="I350" s="8" t="s">
        <v>84</v>
      </c>
      <c r="J350" s="9" t="s">
        <v>1445</v>
      </c>
      <c r="K350" s="9" t="s">
        <v>207</v>
      </c>
      <c r="L350" s="9" t="s">
        <v>152</v>
      </c>
      <c r="M350" s="3" t="s">
        <v>87</v>
      </c>
      <c r="N350" s="3" t="s">
        <v>104</v>
      </c>
      <c r="O350" s="6">
        <v>1</v>
      </c>
      <c r="P350" s="10">
        <v>45364</v>
      </c>
      <c r="Q350" s="10">
        <f>P350+365</f>
        <v>45729</v>
      </c>
      <c r="R350" s="3" t="s">
        <v>104</v>
      </c>
      <c r="S350" s="15" t="s">
        <v>1446</v>
      </c>
      <c r="T350" s="12">
        <v>1000</v>
      </c>
      <c r="U350" s="12">
        <f t="shared" si="26"/>
        <v>1000</v>
      </c>
      <c r="V350" s="11" t="s">
        <v>1447</v>
      </c>
      <c r="W350" s="11" t="s">
        <v>107</v>
      </c>
      <c r="X350" s="11" t="s">
        <v>108</v>
      </c>
      <c r="Y350" s="3" t="s">
        <v>89</v>
      </c>
      <c r="Z350" s="11" t="s">
        <v>108</v>
      </c>
      <c r="AA350" s="3" t="s">
        <v>109</v>
      </c>
      <c r="AB350" s="4">
        <v>45478</v>
      </c>
      <c r="AC350" s="3" t="s">
        <v>104</v>
      </c>
    </row>
    <row r="351" spans="1:29" ht="78.75" x14ac:dyDescent="0.25">
      <c r="A351" s="3">
        <v>2024</v>
      </c>
      <c r="B351" s="4">
        <v>45383</v>
      </c>
      <c r="C351" s="4">
        <v>45473</v>
      </c>
      <c r="D351" s="3" t="s">
        <v>75</v>
      </c>
      <c r="E351" s="5" t="s">
        <v>1448</v>
      </c>
      <c r="F351" s="6" t="s">
        <v>1325</v>
      </c>
      <c r="G351" s="16" t="s">
        <v>1326</v>
      </c>
      <c r="H351" s="7" t="s">
        <v>1327</v>
      </c>
      <c r="I351" s="8" t="s">
        <v>84</v>
      </c>
      <c r="J351" s="9" t="s">
        <v>1449</v>
      </c>
      <c r="K351" s="9" t="s">
        <v>284</v>
      </c>
      <c r="L351" s="9" t="s">
        <v>242</v>
      </c>
      <c r="M351" s="3" t="s">
        <v>86</v>
      </c>
      <c r="N351" s="3" t="s">
        <v>104</v>
      </c>
      <c r="O351" s="6">
        <v>1</v>
      </c>
      <c r="P351" s="10">
        <v>45372</v>
      </c>
      <c r="Q351" s="10">
        <f t="shared" ref="Q351:Q414" si="27">P351+365</f>
        <v>45737</v>
      </c>
      <c r="R351" s="3" t="s">
        <v>104</v>
      </c>
      <c r="S351" s="15" t="s">
        <v>1450</v>
      </c>
      <c r="T351" s="12">
        <v>180</v>
      </c>
      <c r="U351" s="12">
        <f t="shared" si="26"/>
        <v>180</v>
      </c>
      <c r="V351" s="11" t="s">
        <v>1451</v>
      </c>
      <c r="W351" s="11" t="s">
        <v>107</v>
      </c>
      <c r="X351" s="11" t="s">
        <v>108</v>
      </c>
      <c r="Y351" s="3" t="s">
        <v>89</v>
      </c>
      <c r="Z351" s="11" t="s">
        <v>108</v>
      </c>
      <c r="AA351" s="3" t="s">
        <v>109</v>
      </c>
      <c r="AB351" s="4">
        <v>45478</v>
      </c>
      <c r="AC351" s="3" t="s">
        <v>104</v>
      </c>
    </row>
    <row r="352" spans="1:29" ht="78.75" x14ac:dyDescent="0.25">
      <c r="A352" s="3">
        <v>2024</v>
      </c>
      <c r="B352" s="4">
        <v>45383</v>
      </c>
      <c r="C352" s="4">
        <v>45473</v>
      </c>
      <c r="D352" s="3" t="s">
        <v>75</v>
      </c>
      <c r="E352" s="5" t="s">
        <v>1452</v>
      </c>
      <c r="F352" s="6" t="s">
        <v>1325</v>
      </c>
      <c r="G352" s="16" t="s">
        <v>1326</v>
      </c>
      <c r="H352" s="7" t="s">
        <v>1327</v>
      </c>
      <c r="I352" s="8" t="s">
        <v>84</v>
      </c>
      <c r="J352" s="9" t="s">
        <v>1453</v>
      </c>
      <c r="K352" s="9" t="s">
        <v>187</v>
      </c>
      <c r="L352" s="9" t="s">
        <v>420</v>
      </c>
      <c r="M352" s="3" t="s">
        <v>86</v>
      </c>
      <c r="N352" s="3" t="s">
        <v>104</v>
      </c>
      <c r="O352" s="6">
        <v>1</v>
      </c>
      <c r="P352" s="10">
        <v>45372</v>
      </c>
      <c r="Q352" s="10">
        <f t="shared" si="27"/>
        <v>45737</v>
      </c>
      <c r="R352" s="3" t="s">
        <v>104</v>
      </c>
      <c r="S352" s="15" t="s">
        <v>1454</v>
      </c>
      <c r="T352" s="12">
        <v>180</v>
      </c>
      <c r="U352" s="12">
        <f t="shared" si="26"/>
        <v>180</v>
      </c>
      <c r="V352" s="11" t="s">
        <v>1455</v>
      </c>
      <c r="W352" s="11" t="s">
        <v>107</v>
      </c>
      <c r="X352" s="11" t="s">
        <v>108</v>
      </c>
      <c r="Y352" s="3" t="s">
        <v>89</v>
      </c>
      <c r="Z352" s="11" t="s">
        <v>108</v>
      </c>
      <c r="AA352" s="3" t="s">
        <v>109</v>
      </c>
      <c r="AB352" s="4">
        <v>45478</v>
      </c>
      <c r="AC352" s="3" t="s">
        <v>104</v>
      </c>
    </row>
    <row r="353" spans="1:29" ht="78.75" x14ac:dyDescent="0.25">
      <c r="A353" s="3">
        <v>2024</v>
      </c>
      <c r="B353" s="4">
        <v>45383</v>
      </c>
      <c r="C353" s="4">
        <v>45473</v>
      </c>
      <c r="D353" s="3" t="s">
        <v>75</v>
      </c>
      <c r="E353" s="5" t="s">
        <v>1456</v>
      </c>
      <c r="F353" s="6" t="s">
        <v>1325</v>
      </c>
      <c r="G353" s="16" t="s">
        <v>1326</v>
      </c>
      <c r="H353" s="7" t="s">
        <v>1327</v>
      </c>
      <c r="I353" s="8" t="s">
        <v>84</v>
      </c>
      <c r="J353" s="9" t="s">
        <v>1457</v>
      </c>
      <c r="K353" s="9" t="s">
        <v>1458</v>
      </c>
      <c r="L353" s="9" t="s">
        <v>242</v>
      </c>
      <c r="M353" s="3" t="s">
        <v>86</v>
      </c>
      <c r="N353" s="3" t="s">
        <v>104</v>
      </c>
      <c r="O353" s="6">
        <v>1</v>
      </c>
      <c r="P353" s="10">
        <v>45372</v>
      </c>
      <c r="Q353" s="10">
        <f t="shared" si="27"/>
        <v>45737</v>
      </c>
      <c r="R353" s="3" t="s">
        <v>104</v>
      </c>
      <c r="S353" s="15" t="s">
        <v>1459</v>
      </c>
      <c r="T353" s="12">
        <v>180</v>
      </c>
      <c r="U353" s="12">
        <f t="shared" si="26"/>
        <v>180</v>
      </c>
      <c r="V353" s="11" t="s">
        <v>1460</v>
      </c>
      <c r="W353" s="11" t="s">
        <v>107</v>
      </c>
      <c r="X353" s="11" t="s">
        <v>108</v>
      </c>
      <c r="Y353" s="3" t="s">
        <v>89</v>
      </c>
      <c r="Z353" s="11" t="s">
        <v>108</v>
      </c>
      <c r="AA353" s="3" t="s">
        <v>109</v>
      </c>
      <c r="AB353" s="4">
        <v>45478</v>
      </c>
      <c r="AC353" s="3" t="s">
        <v>104</v>
      </c>
    </row>
    <row r="354" spans="1:29" ht="78.75" x14ac:dyDescent="0.25">
      <c r="A354" s="3">
        <v>2024</v>
      </c>
      <c r="B354" s="4">
        <v>45383</v>
      </c>
      <c r="C354" s="4">
        <v>45473</v>
      </c>
      <c r="D354" s="3" t="s">
        <v>75</v>
      </c>
      <c r="E354" s="5" t="s">
        <v>1461</v>
      </c>
      <c r="F354" s="6" t="s">
        <v>1325</v>
      </c>
      <c r="G354" s="16" t="s">
        <v>1326</v>
      </c>
      <c r="H354" s="7" t="s">
        <v>1327</v>
      </c>
      <c r="I354" s="8" t="s">
        <v>84</v>
      </c>
      <c r="J354" s="9" t="s">
        <v>1462</v>
      </c>
      <c r="K354" s="9" t="s">
        <v>103</v>
      </c>
      <c r="L354" s="9" t="s">
        <v>1458</v>
      </c>
      <c r="M354" s="3" t="s">
        <v>86</v>
      </c>
      <c r="N354" s="3" t="s">
        <v>104</v>
      </c>
      <c r="O354" s="6">
        <v>1</v>
      </c>
      <c r="P354" s="10">
        <v>45372</v>
      </c>
      <c r="Q354" s="10">
        <f t="shared" si="27"/>
        <v>45737</v>
      </c>
      <c r="R354" s="3" t="s">
        <v>104</v>
      </c>
      <c r="S354" s="15" t="s">
        <v>1463</v>
      </c>
      <c r="T354" s="12">
        <v>180</v>
      </c>
      <c r="U354" s="12">
        <f t="shared" si="26"/>
        <v>180</v>
      </c>
      <c r="V354" s="15" t="s">
        <v>1464</v>
      </c>
      <c r="W354" s="11" t="s">
        <v>107</v>
      </c>
      <c r="X354" s="11" t="s">
        <v>108</v>
      </c>
      <c r="Y354" s="3" t="s">
        <v>89</v>
      </c>
      <c r="Z354" s="11" t="s">
        <v>108</v>
      </c>
      <c r="AA354" s="3" t="s">
        <v>109</v>
      </c>
      <c r="AB354" s="4">
        <v>45478</v>
      </c>
      <c r="AC354" s="3" t="s">
        <v>104</v>
      </c>
    </row>
    <row r="355" spans="1:29" ht="78.75" x14ac:dyDescent="0.25">
      <c r="A355" s="3">
        <v>2024</v>
      </c>
      <c r="B355" s="4">
        <v>45383</v>
      </c>
      <c r="C355" s="4">
        <v>45473</v>
      </c>
      <c r="D355" s="3" t="s">
        <v>75</v>
      </c>
      <c r="E355" s="5" t="s">
        <v>1465</v>
      </c>
      <c r="F355" s="6" t="s">
        <v>1325</v>
      </c>
      <c r="G355" s="16" t="s">
        <v>1326</v>
      </c>
      <c r="H355" s="7" t="s">
        <v>1327</v>
      </c>
      <c r="I355" s="8" t="s">
        <v>84</v>
      </c>
      <c r="J355" s="9" t="s">
        <v>1466</v>
      </c>
      <c r="K355" s="9" t="s">
        <v>714</v>
      </c>
      <c r="L355" s="9" t="s">
        <v>242</v>
      </c>
      <c r="M355" s="3" t="s">
        <v>86</v>
      </c>
      <c r="N355" s="3" t="s">
        <v>104</v>
      </c>
      <c r="O355" s="6">
        <v>1</v>
      </c>
      <c r="P355" s="10">
        <v>45372</v>
      </c>
      <c r="Q355" s="10">
        <f t="shared" si="27"/>
        <v>45737</v>
      </c>
      <c r="R355" s="3" t="s">
        <v>104</v>
      </c>
      <c r="S355" s="15" t="s">
        <v>1467</v>
      </c>
      <c r="T355" s="12">
        <v>180</v>
      </c>
      <c r="U355" s="12">
        <f t="shared" si="26"/>
        <v>180</v>
      </c>
      <c r="V355" s="15" t="s">
        <v>1468</v>
      </c>
      <c r="W355" s="11" t="s">
        <v>107</v>
      </c>
      <c r="X355" s="11" t="s">
        <v>108</v>
      </c>
      <c r="Y355" s="3" t="s">
        <v>89</v>
      </c>
      <c r="Z355" s="11" t="s">
        <v>108</v>
      </c>
      <c r="AA355" s="3" t="s">
        <v>109</v>
      </c>
      <c r="AB355" s="4">
        <v>45478</v>
      </c>
      <c r="AC355" s="3" t="s">
        <v>104</v>
      </c>
    </row>
    <row r="356" spans="1:29" ht="78.75" x14ac:dyDescent="0.25">
      <c r="A356" s="3">
        <v>2024</v>
      </c>
      <c r="B356" s="4">
        <v>45383</v>
      </c>
      <c r="C356" s="4">
        <v>45473</v>
      </c>
      <c r="D356" s="3" t="s">
        <v>75</v>
      </c>
      <c r="E356" s="5" t="s">
        <v>1469</v>
      </c>
      <c r="F356" s="6" t="s">
        <v>1325</v>
      </c>
      <c r="G356" s="16" t="s">
        <v>1326</v>
      </c>
      <c r="H356" s="7" t="s">
        <v>1327</v>
      </c>
      <c r="I356" s="8" t="s">
        <v>84</v>
      </c>
      <c r="J356" s="9" t="s">
        <v>1470</v>
      </c>
      <c r="K356" s="9" t="s">
        <v>714</v>
      </c>
      <c r="L356" s="9" t="s">
        <v>242</v>
      </c>
      <c r="M356" s="3" t="s">
        <v>86</v>
      </c>
      <c r="N356" s="3" t="s">
        <v>104</v>
      </c>
      <c r="O356" s="6">
        <v>1</v>
      </c>
      <c r="P356" s="10">
        <v>45372</v>
      </c>
      <c r="Q356" s="10">
        <f t="shared" si="27"/>
        <v>45737</v>
      </c>
      <c r="R356" s="3" t="s">
        <v>104</v>
      </c>
      <c r="S356" s="15" t="s">
        <v>1471</v>
      </c>
      <c r="T356" s="12">
        <v>180</v>
      </c>
      <c r="U356" s="12">
        <f t="shared" si="26"/>
        <v>180</v>
      </c>
      <c r="V356" s="11" t="s">
        <v>1472</v>
      </c>
      <c r="W356" s="11" t="s">
        <v>107</v>
      </c>
      <c r="X356" s="11" t="s">
        <v>108</v>
      </c>
      <c r="Y356" s="3" t="s">
        <v>89</v>
      </c>
      <c r="Z356" s="11" t="s">
        <v>108</v>
      </c>
      <c r="AA356" s="3" t="s">
        <v>109</v>
      </c>
      <c r="AB356" s="4">
        <v>45478</v>
      </c>
      <c r="AC356" s="3" t="s">
        <v>104</v>
      </c>
    </row>
    <row r="357" spans="1:29" ht="78.75" x14ac:dyDescent="0.25">
      <c r="A357" s="3">
        <v>2024</v>
      </c>
      <c r="B357" s="4">
        <v>45383</v>
      </c>
      <c r="C357" s="4">
        <v>45473</v>
      </c>
      <c r="D357" s="3" t="s">
        <v>75</v>
      </c>
      <c r="E357" s="5" t="s">
        <v>1473</v>
      </c>
      <c r="F357" s="6" t="s">
        <v>1325</v>
      </c>
      <c r="G357" s="16" t="s">
        <v>1326</v>
      </c>
      <c r="H357" s="7" t="s">
        <v>1327</v>
      </c>
      <c r="I357" s="8" t="s">
        <v>84</v>
      </c>
      <c r="J357" s="9" t="s">
        <v>1474</v>
      </c>
      <c r="K357" s="9" t="s">
        <v>1475</v>
      </c>
      <c r="L357" s="9" t="s">
        <v>1476</v>
      </c>
      <c r="M357" s="3" t="s">
        <v>86</v>
      </c>
      <c r="N357" s="3" t="s">
        <v>104</v>
      </c>
      <c r="O357" s="6">
        <v>1</v>
      </c>
      <c r="P357" s="10">
        <v>45372</v>
      </c>
      <c r="Q357" s="10">
        <f t="shared" si="27"/>
        <v>45737</v>
      </c>
      <c r="R357" s="3" t="s">
        <v>104</v>
      </c>
      <c r="S357" s="15" t="s">
        <v>1477</v>
      </c>
      <c r="T357" s="12">
        <v>180</v>
      </c>
      <c r="U357" s="12">
        <f t="shared" si="26"/>
        <v>180</v>
      </c>
      <c r="V357" s="11" t="s">
        <v>1478</v>
      </c>
      <c r="W357" s="11" t="s">
        <v>107</v>
      </c>
      <c r="X357" s="11" t="s">
        <v>108</v>
      </c>
      <c r="Y357" s="3" t="s">
        <v>89</v>
      </c>
      <c r="Z357" s="11" t="s">
        <v>108</v>
      </c>
      <c r="AA357" s="3" t="s">
        <v>109</v>
      </c>
      <c r="AB357" s="4">
        <v>45478</v>
      </c>
      <c r="AC357" s="3" t="s">
        <v>104</v>
      </c>
    </row>
    <row r="358" spans="1:29" ht="78.75" x14ac:dyDescent="0.25">
      <c r="A358" s="3">
        <v>2024</v>
      </c>
      <c r="B358" s="4">
        <v>45383</v>
      </c>
      <c r="C358" s="4">
        <v>45473</v>
      </c>
      <c r="D358" s="3" t="s">
        <v>75</v>
      </c>
      <c r="E358" s="5" t="s">
        <v>1479</v>
      </c>
      <c r="F358" s="6" t="s">
        <v>1325</v>
      </c>
      <c r="G358" s="16" t="s">
        <v>1326</v>
      </c>
      <c r="H358" s="7" t="s">
        <v>1327</v>
      </c>
      <c r="I358" s="8" t="s">
        <v>84</v>
      </c>
      <c r="J358" s="9" t="s">
        <v>1480</v>
      </c>
      <c r="K358" s="9" t="s">
        <v>397</v>
      </c>
      <c r="L358" s="9" t="s">
        <v>1481</v>
      </c>
      <c r="M358" s="3" t="s">
        <v>87</v>
      </c>
      <c r="N358" s="3" t="s">
        <v>104</v>
      </c>
      <c r="O358" s="6">
        <v>1</v>
      </c>
      <c r="P358" s="10">
        <v>45372</v>
      </c>
      <c r="Q358" s="10">
        <f t="shared" si="27"/>
        <v>45737</v>
      </c>
      <c r="R358" s="3" t="s">
        <v>104</v>
      </c>
      <c r="S358" s="15" t="s">
        <v>1482</v>
      </c>
      <c r="T358" s="12">
        <v>180</v>
      </c>
      <c r="U358" s="12">
        <f>T358</f>
        <v>180</v>
      </c>
      <c r="V358" s="11" t="s">
        <v>1483</v>
      </c>
      <c r="W358" s="11" t="s">
        <v>107</v>
      </c>
      <c r="X358" s="11" t="s">
        <v>108</v>
      </c>
      <c r="Y358" s="3" t="s">
        <v>89</v>
      </c>
      <c r="Z358" s="11" t="s">
        <v>108</v>
      </c>
      <c r="AA358" s="3" t="s">
        <v>109</v>
      </c>
      <c r="AB358" s="4">
        <v>45478</v>
      </c>
      <c r="AC358" s="3" t="s">
        <v>104</v>
      </c>
    </row>
    <row r="359" spans="1:29" ht="78.75" x14ac:dyDescent="0.25">
      <c r="A359" s="3">
        <v>2024</v>
      </c>
      <c r="B359" s="4">
        <v>45383</v>
      </c>
      <c r="C359" s="4">
        <v>45473</v>
      </c>
      <c r="D359" s="3" t="s">
        <v>75</v>
      </c>
      <c r="E359" s="5" t="s">
        <v>1484</v>
      </c>
      <c r="F359" s="6" t="s">
        <v>1325</v>
      </c>
      <c r="G359" s="16" t="s">
        <v>1326</v>
      </c>
      <c r="H359" s="7" t="s">
        <v>1327</v>
      </c>
      <c r="I359" s="8" t="s">
        <v>84</v>
      </c>
      <c r="J359" s="9" t="s">
        <v>1485</v>
      </c>
      <c r="K359" s="9" t="s">
        <v>146</v>
      </c>
      <c r="L359" s="9" t="s">
        <v>217</v>
      </c>
      <c r="M359" s="3" t="s">
        <v>86</v>
      </c>
      <c r="N359" s="3" t="s">
        <v>104</v>
      </c>
      <c r="O359" s="6">
        <v>1</v>
      </c>
      <c r="P359" s="10">
        <v>45372</v>
      </c>
      <c r="Q359" s="10">
        <f t="shared" si="27"/>
        <v>45737</v>
      </c>
      <c r="R359" s="3" t="s">
        <v>104</v>
      </c>
      <c r="S359" s="15" t="s">
        <v>1486</v>
      </c>
      <c r="T359" s="12">
        <v>180</v>
      </c>
      <c r="U359" s="12">
        <f t="shared" si="26"/>
        <v>180</v>
      </c>
      <c r="V359" s="11" t="s">
        <v>1487</v>
      </c>
      <c r="W359" s="11" t="s">
        <v>107</v>
      </c>
      <c r="X359" s="11" t="s">
        <v>108</v>
      </c>
      <c r="Y359" s="3" t="s">
        <v>89</v>
      </c>
      <c r="Z359" s="11" t="s">
        <v>108</v>
      </c>
      <c r="AA359" s="3" t="s">
        <v>109</v>
      </c>
      <c r="AB359" s="4">
        <v>45478</v>
      </c>
      <c r="AC359" s="3" t="s">
        <v>104</v>
      </c>
    </row>
    <row r="360" spans="1:29" ht="78.75" x14ac:dyDescent="0.25">
      <c r="A360" s="3">
        <v>2024</v>
      </c>
      <c r="B360" s="4">
        <v>45383</v>
      </c>
      <c r="C360" s="4">
        <v>45473</v>
      </c>
      <c r="D360" s="3" t="s">
        <v>75</v>
      </c>
      <c r="E360" s="5" t="s">
        <v>1488</v>
      </c>
      <c r="F360" s="6" t="s">
        <v>1325</v>
      </c>
      <c r="G360" s="16" t="s">
        <v>1326</v>
      </c>
      <c r="H360" s="7" t="s">
        <v>1327</v>
      </c>
      <c r="I360" s="8" t="s">
        <v>84</v>
      </c>
      <c r="J360" s="9" t="s">
        <v>1489</v>
      </c>
      <c r="K360" s="9" t="s">
        <v>1490</v>
      </c>
      <c r="L360" s="9" t="s">
        <v>714</v>
      </c>
      <c r="M360" s="3" t="s">
        <v>86</v>
      </c>
      <c r="N360" s="3" t="s">
        <v>104</v>
      </c>
      <c r="O360" s="6">
        <v>1</v>
      </c>
      <c r="P360" s="10">
        <v>45351</v>
      </c>
      <c r="Q360" s="10">
        <f t="shared" si="27"/>
        <v>45716</v>
      </c>
      <c r="R360" s="3" t="s">
        <v>104</v>
      </c>
      <c r="S360" s="15" t="s">
        <v>1491</v>
      </c>
      <c r="T360" s="12">
        <v>180</v>
      </c>
      <c r="U360" s="12">
        <f t="shared" si="26"/>
        <v>180</v>
      </c>
      <c r="V360" s="15" t="s">
        <v>1492</v>
      </c>
      <c r="W360" s="11" t="s">
        <v>107</v>
      </c>
      <c r="X360" s="11" t="s">
        <v>108</v>
      </c>
      <c r="Y360" s="3" t="s">
        <v>89</v>
      </c>
      <c r="Z360" s="11" t="s">
        <v>108</v>
      </c>
      <c r="AA360" s="3" t="s">
        <v>109</v>
      </c>
      <c r="AB360" s="4">
        <v>45478</v>
      </c>
      <c r="AC360" s="3" t="s">
        <v>104</v>
      </c>
    </row>
    <row r="361" spans="1:29" ht="78.75" x14ac:dyDescent="0.25">
      <c r="A361" s="3">
        <v>2024</v>
      </c>
      <c r="B361" s="4">
        <v>45383</v>
      </c>
      <c r="C361" s="4">
        <v>45473</v>
      </c>
      <c r="D361" s="3" t="s">
        <v>75</v>
      </c>
      <c r="E361" s="5" t="s">
        <v>1493</v>
      </c>
      <c r="F361" s="6" t="s">
        <v>1325</v>
      </c>
      <c r="G361" s="16" t="s">
        <v>1326</v>
      </c>
      <c r="H361" s="7" t="s">
        <v>1327</v>
      </c>
      <c r="I361" s="8" t="s">
        <v>84</v>
      </c>
      <c r="J361" s="9" t="s">
        <v>1494</v>
      </c>
      <c r="K361" s="9" t="s">
        <v>187</v>
      </c>
      <c r="L361" s="9" t="s">
        <v>555</v>
      </c>
      <c r="M361" s="3" t="s">
        <v>87</v>
      </c>
      <c r="N361" s="3" t="s">
        <v>104</v>
      </c>
      <c r="O361" s="6">
        <v>1</v>
      </c>
      <c r="P361" s="10">
        <v>45351</v>
      </c>
      <c r="Q361" s="10">
        <f t="shared" si="27"/>
        <v>45716</v>
      </c>
      <c r="R361" s="3" t="s">
        <v>104</v>
      </c>
      <c r="S361" s="15" t="s">
        <v>1495</v>
      </c>
      <c r="T361" s="12">
        <v>180</v>
      </c>
      <c r="U361" s="12">
        <f t="shared" si="26"/>
        <v>180</v>
      </c>
      <c r="V361" s="15" t="s">
        <v>1496</v>
      </c>
      <c r="W361" s="11" t="s">
        <v>107</v>
      </c>
      <c r="X361" s="11" t="s">
        <v>108</v>
      </c>
      <c r="Y361" s="3" t="s">
        <v>89</v>
      </c>
      <c r="Z361" s="11" t="s">
        <v>108</v>
      </c>
      <c r="AA361" s="3" t="s">
        <v>109</v>
      </c>
      <c r="AB361" s="4">
        <v>45478</v>
      </c>
      <c r="AC361" s="3" t="s">
        <v>104</v>
      </c>
    </row>
    <row r="362" spans="1:29" ht="78.75" x14ac:dyDescent="0.25">
      <c r="A362" s="3">
        <v>2024</v>
      </c>
      <c r="B362" s="4">
        <v>45383</v>
      </c>
      <c r="C362" s="4">
        <v>45473</v>
      </c>
      <c r="D362" s="3" t="s">
        <v>75</v>
      </c>
      <c r="E362" s="5" t="s">
        <v>1497</v>
      </c>
      <c r="F362" s="6" t="s">
        <v>1325</v>
      </c>
      <c r="G362" s="16" t="s">
        <v>1326</v>
      </c>
      <c r="H362" s="7" t="s">
        <v>1327</v>
      </c>
      <c r="I362" s="8" t="s">
        <v>84</v>
      </c>
      <c r="J362" s="9" t="s">
        <v>1498</v>
      </c>
      <c r="K362" s="9" t="s">
        <v>1499</v>
      </c>
      <c r="L362" s="9" t="s">
        <v>169</v>
      </c>
      <c r="M362" s="3" t="s">
        <v>87</v>
      </c>
      <c r="N362" s="3" t="s">
        <v>104</v>
      </c>
      <c r="O362" s="6">
        <v>1</v>
      </c>
      <c r="P362" s="10">
        <v>45372</v>
      </c>
      <c r="Q362" s="10">
        <f t="shared" si="27"/>
        <v>45737</v>
      </c>
      <c r="R362" s="3" t="s">
        <v>104</v>
      </c>
      <c r="S362" s="15" t="s">
        <v>1500</v>
      </c>
      <c r="T362" s="12">
        <v>180</v>
      </c>
      <c r="U362" s="12">
        <f t="shared" si="26"/>
        <v>180</v>
      </c>
      <c r="V362" s="11" t="s">
        <v>1501</v>
      </c>
      <c r="W362" s="11" t="s">
        <v>107</v>
      </c>
      <c r="X362" s="11" t="s">
        <v>108</v>
      </c>
      <c r="Y362" s="3" t="s">
        <v>89</v>
      </c>
      <c r="Z362" s="11" t="s">
        <v>108</v>
      </c>
      <c r="AA362" s="3" t="s">
        <v>109</v>
      </c>
      <c r="AB362" s="4">
        <v>45478</v>
      </c>
      <c r="AC362" s="3" t="s">
        <v>104</v>
      </c>
    </row>
    <row r="363" spans="1:29" ht="78.75" x14ac:dyDescent="0.25">
      <c r="A363" s="3">
        <v>2024</v>
      </c>
      <c r="B363" s="4">
        <v>45383</v>
      </c>
      <c r="C363" s="4">
        <v>45473</v>
      </c>
      <c r="D363" s="3" t="s">
        <v>75</v>
      </c>
      <c r="E363" s="5" t="s">
        <v>1502</v>
      </c>
      <c r="F363" s="6" t="s">
        <v>1325</v>
      </c>
      <c r="G363" s="16" t="s">
        <v>1326</v>
      </c>
      <c r="H363" s="7" t="s">
        <v>1327</v>
      </c>
      <c r="I363" s="8" t="s">
        <v>84</v>
      </c>
      <c r="J363" s="9" t="s">
        <v>1503</v>
      </c>
      <c r="K363" s="9" t="s">
        <v>188</v>
      </c>
      <c r="L363" s="9" t="s">
        <v>1504</v>
      </c>
      <c r="M363" s="3" t="s">
        <v>87</v>
      </c>
      <c r="N363" s="3" t="s">
        <v>104</v>
      </c>
      <c r="O363" s="6">
        <v>1</v>
      </c>
      <c r="P363" s="10">
        <v>45373</v>
      </c>
      <c r="Q363" s="10">
        <f t="shared" si="27"/>
        <v>45738</v>
      </c>
      <c r="R363" s="3" t="s">
        <v>104</v>
      </c>
      <c r="S363" s="15" t="s">
        <v>1505</v>
      </c>
      <c r="T363" s="12">
        <v>500</v>
      </c>
      <c r="U363" s="12">
        <f t="shared" si="26"/>
        <v>500</v>
      </c>
      <c r="V363" s="11" t="s">
        <v>521</v>
      </c>
      <c r="W363" s="11" t="s">
        <v>107</v>
      </c>
      <c r="X363" s="11" t="s">
        <v>108</v>
      </c>
      <c r="Y363" s="3" t="s">
        <v>89</v>
      </c>
      <c r="Z363" s="11" t="s">
        <v>108</v>
      </c>
      <c r="AA363" s="3" t="s">
        <v>109</v>
      </c>
      <c r="AB363" s="4">
        <v>45478</v>
      </c>
      <c r="AC363" s="3" t="s">
        <v>104</v>
      </c>
    </row>
    <row r="364" spans="1:29" ht="78.75" x14ac:dyDescent="0.25">
      <c r="A364" s="3">
        <v>2024</v>
      </c>
      <c r="B364" s="4">
        <v>45383</v>
      </c>
      <c r="C364" s="4">
        <v>45473</v>
      </c>
      <c r="D364" s="3" t="s">
        <v>75</v>
      </c>
      <c r="E364" s="5" t="s">
        <v>1506</v>
      </c>
      <c r="F364" s="6" t="s">
        <v>1325</v>
      </c>
      <c r="G364" s="17" t="s">
        <v>1326</v>
      </c>
      <c r="H364" s="7" t="s">
        <v>1327</v>
      </c>
      <c r="I364" s="8" t="s">
        <v>84</v>
      </c>
      <c r="J364" s="9" t="s">
        <v>1507</v>
      </c>
      <c r="K364" s="9" t="s">
        <v>207</v>
      </c>
      <c r="L364" s="9" t="s">
        <v>425</v>
      </c>
      <c r="M364" s="3" t="s">
        <v>86</v>
      </c>
      <c r="N364" s="3" t="s">
        <v>104</v>
      </c>
      <c r="O364" s="6">
        <v>1</v>
      </c>
      <c r="P364" s="10">
        <v>45373</v>
      </c>
      <c r="Q364" s="10">
        <f t="shared" si="27"/>
        <v>45738</v>
      </c>
      <c r="R364" s="3" t="s">
        <v>104</v>
      </c>
      <c r="S364" s="15" t="s">
        <v>1508</v>
      </c>
      <c r="T364" s="12">
        <v>415.5</v>
      </c>
      <c r="U364" s="12">
        <f t="shared" si="26"/>
        <v>415.5</v>
      </c>
      <c r="V364" s="11" t="s">
        <v>526</v>
      </c>
      <c r="W364" s="11" t="s">
        <v>107</v>
      </c>
      <c r="X364" s="11" t="s">
        <v>108</v>
      </c>
      <c r="Y364" s="3" t="s">
        <v>89</v>
      </c>
      <c r="Z364" s="11" t="s">
        <v>108</v>
      </c>
      <c r="AA364" s="3" t="s">
        <v>109</v>
      </c>
      <c r="AB364" s="4">
        <v>45478</v>
      </c>
      <c r="AC364" s="3" t="s">
        <v>104</v>
      </c>
    </row>
    <row r="365" spans="1:29" ht="78.75" x14ac:dyDescent="0.25">
      <c r="A365" s="3">
        <v>2024</v>
      </c>
      <c r="B365" s="4">
        <v>45383</v>
      </c>
      <c r="C365" s="4">
        <v>45473</v>
      </c>
      <c r="D365" s="3" t="s">
        <v>75</v>
      </c>
      <c r="E365" s="5" t="s">
        <v>1509</v>
      </c>
      <c r="F365" s="6" t="s">
        <v>1325</v>
      </c>
      <c r="G365" s="16" t="s">
        <v>1326</v>
      </c>
      <c r="H365" s="7" t="s">
        <v>1327</v>
      </c>
      <c r="I365" s="8" t="s">
        <v>84</v>
      </c>
      <c r="J365" s="9" t="s">
        <v>121</v>
      </c>
      <c r="K365" s="9" t="s">
        <v>102</v>
      </c>
      <c r="L365" s="9" t="s">
        <v>610</v>
      </c>
      <c r="M365" s="3" t="s">
        <v>86</v>
      </c>
      <c r="N365" s="3" t="s">
        <v>104</v>
      </c>
      <c r="O365" s="6">
        <v>1</v>
      </c>
      <c r="P365" s="10">
        <v>45373</v>
      </c>
      <c r="Q365" s="10">
        <f t="shared" si="27"/>
        <v>45738</v>
      </c>
      <c r="R365" s="3" t="s">
        <v>104</v>
      </c>
      <c r="S365" s="15" t="s">
        <v>1510</v>
      </c>
      <c r="T365" s="12">
        <v>180</v>
      </c>
      <c r="U365" s="12">
        <f t="shared" si="26"/>
        <v>180</v>
      </c>
      <c r="V365" s="11" t="s">
        <v>1511</v>
      </c>
      <c r="W365" s="11" t="s">
        <v>107</v>
      </c>
      <c r="X365" s="11" t="s">
        <v>108</v>
      </c>
      <c r="Y365" s="3" t="s">
        <v>89</v>
      </c>
      <c r="Z365" s="11" t="s">
        <v>108</v>
      </c>
      <c r="AA365" s="3" t="s">
        <v>109</v>
      </c>
      <c r="AB365" s="4">
        <v>45478</v>
      </c>
      <c r="AC365" s="3" t="s">
        <v>104</v>
      </c>
    </row>
    <row r="366" spans="1:29" ht="78.75" x14ac:dyDescent="0.25">
      <c r="A366" s="3">
        <v>2024</v>
      </c>
      <c r="B366" s="4">
        <v>45383</v>
      </c>
      <c r="C366" s="4">
        <v>45473</v>
      </c>
      <c r="D366" s="3" t="s">
        <v>75</v>
      </c>
      <c r="E366" s="5" t="s">
        <v>1512</v>
      </c>
      <c r="F366" s="6" t="s">
        <v>1325</v>
      </c>
      <c r="G366" s="16" t="s">
        <v>1326</v>
      </c>
      <c r="H366" s="7" t="s">
        <v>1327</v>
      </c>
      <c r="I366" s="8" t="s">
        <v>84</v>
      </c>
      <c r="J366" s="9" t="s">
        <v>1513</v>
      </c>
      <c r="K366" s="9" t="s">
        <v>102</v>
      </c>
      <c r="L366" s="9" t="s">
        <v>610</v>
      </c>
      <c r="M366" s="3" t="s">
        <v>87</v>
      </c>
      <c r="N366" s="3" t="s">
        <v>104</v>
      </c>
      <c r="O366" s="6">
        <v>1</v>
      </c>
      <c r="P366" s="10">
        <v>45373</v>
      </c>
      <c r="Q366" s="10">
        <f t="shared" si="27"/>
        <v>45738</v>
      </c>
      <c r="R366" s="3" t="s">
        <v>104</v>
      </c>
      <c r="S366" s="15" t="s">
        <v>1514</v>
      </c>
      <c r="T366" s="12">
        <v>180</v>
      </c>
      <c r="U366" s="12">
        <f t="shared" si="26"/>
        <v>180</v>
      </c>
      <c r="V366" s="11" t="s">
        <v>1515</v>
      </c>
      <c r="W366" s="11" t="s">
        <v>107</v>
      </c>
      <c r="X366" s="11" t="s">
        <v>108</v>
      </c>
      <c r="Y366" s="3" t="s">
        <v>89</v>
      </c>
      <c r="Z366" s="11" t="s">
        <v>108</v>
      </c>
      <c r="AA366" s="3" t="s">
        <v>109</v>
      </c>
      <c r="AB366" s="4">
        <v>45478</v>
      </c>
      <c r="AC366" s="3" t="s">
        <v>104</v>
      </c>
    </row>
    <row r="367" spans="1:29" ht="78.75" x14ac:dyDescent="0.25">
      <c r="A367" s="3">
        <v>2024</v>
      </c>
      <c r="B367" s="4">
        <v>45383</v>
      </c>
      <c r="C367" s="4">
        <v>45473</v>
      </c>
      <c r="D367" s="3" t="s">
        <v>75</v>
      </c>
      <c r="E367" s="5" t="s">
        <v>1516</v>
      </c>
      <c r="F367" s="6" t="s">
        <v>1325</v>
      </c>
      <c r="G367" s="16" t="s">
        <v>1326</v>
      </c>
      <c r="H367" s="7" t="s">
        <v>1327</v>
      </c>
      <c r="I367" s="8" t="s">
        <v>84</v>
      </c>
      <c r="J367" s="9" t="s">
        <v>1517</v>
      </c>
      <c r="K367" s="9" t="s">
        <v>1518</v>
      </c>
      <c r="L367" s="9" t="s">
        <v>1519</v>
      </c>
      <c r="M367" s="3" t="s">
        <v>86</v>
      </c>
      <c r="N367" s="3" t="s">
        <v>104</v>
      </c>
      <c r="O367" s="6">
        <v>1</v>
      </c>
      <c r="P367" s="10">
        <v>45440</v>
      </c>
      <c r="Q367" s="10">
        <f>P367+365</f>
        <v>45805</v>
      </c>
      <c r="R367" s="3" t="s">
        <v>104</v>
      </c>
      <c r="S367" s="15" t="s">
        <v>1520</v>
      </c>
      <c r="T367" s="12">
        <v>180</v>
      </c>
      <c r="U367" s="12">
        <f>T367</f>
        <v>180</v>
      </c>
      <c r="V367" s="15" t="s">
        <v>1521</v>
      </c>
      <c r="W367" s="11" t="s">
        <v>107</v>
      </c>
      <c r="X367" s="11" t="s">
        <v>108</v>
      </c>
      <c r="Y367" s="3" t="s">
        <v>89</v>
      </c>
      <c r="Z367" s="11" t="s">
        <v>108</v>
      </c>
      <c r="AA367" s="3" t="s">
        <v>109</v>
      </c>
      <c r="AB367" s="4">
        <v>45478</v>
      </c>
      <c r="AC367" s="3" t="s">
        <v>104</v>
      </c>
    </row>
    <row r="368" spans="1:29" ht="78.75" x14ac:dyDescent="0.25">
      <c r="A368" s="3">
        <v>2024</v>
      </c>
      <c r="B368" s="4">
        <v>45383</v>
      </c>
      <c r="C368" s="4">
        <v>45473</v>
      </c>
      <c r="D368" s="3" t="s">
        <v>75</v>
      </c>
      <c r="E368" s="5" t="s">
        <v>1522</v>
      </c>
      <c r="F368" s="6" t="s">
        <v>1325</v>
      </c>
      <c r="G368" s="16" t="s">
        <v>1326</v>
      </c>
      <c r="H368" s="7" t="s">
        <v>1327</v>
      </c>
      <c r="I368" s="8" t="s">
        <v>84</v>
      </c>
      <c r="J368" s="9" t="s">
        <v>1523</v>
      </c>
      <c r="K368" s="9" t="s">
        <v>1519</v>
      </c>
      <c r="L368" s="9" t="s">
        <v>360</v>
      </c>
      <c r="M368" s="3" t="s">
        <v>87</v>
      </c>
      <c r="N368" s="3" t="s">
        <v>104</v>
      </c>
      <c r="O368" s="6">
        <v>1</v>
      </c>
      <c r="P368" s="10">
        <v>45373</v>
      </c>
      <c r="Q368" s="10">
        <f t="shared" ref="Q368" si="28">P368+365</f>
        <v>45738</v>
      </c>
      <c r="R368" s="3" t="s">
        <v>104</v>
      </c>
      <c r="S368" s="15" t="s">
        <v>1524</v>
      </c>
      <c r="T368" s="12">
        <v>180</v>
      </c>
      <c r="U368" s="12">
        <f t="shared" si="26"/>
        <v>180</v>
      </c>
      <c r="V368" s="11" t="s">
        <v>1525</v>
      </c>
      <c r="W368" s="11" t="s">
        <v>107</v>
      </c>
      <c r="X368" s="11" t="s">
        <v>108</v>
      </c>
      <c r="Y368" s="3" t="s">
        <v>89</v>
      </c>
      <c r="Z368" s="11" t="s">
        <v>108</v>
      </c>
      <c r="AA368" s="3" t="s">
        <v>109</v>
      </c>
      <c r="AB368" s="4">
        <v>45478</v>
      </c>
      <c r="AC368" s="3" t="s">
        <v>104</v>
      </c>
    </row>
    <row r="369" spans="1:29" ht="78.75" x14ac:dyDescent="0.25">
      <c r="A369" s="3">
        <v>2024</v>
      </c>
      <c r="B369" s="4">
        <v>45383</v>
      </c>
      <c r="C369" s="4">
        <v>45473</v>
      </c>
      <c r="D369" s="3" t="s">
        <v>75</v>
      </c>
      <c r="E369" s="5" t="s">
        <v>1526</v>
      </c>
      <c r="F369" s="6" t="s">
        <v>1325</v>
      </c>
      <c r="G369" s="16" t="s">
        <v>1326</v>
      </c>
      <c r="H369" s="7" t="s">
        <v>1327</v>
      </c>
      <c r="I369" s="8" t="s">
        <v>84</v>
      </c>
      <c r="J369" s="9" t="s">
        <v>892</v>
      </c>
      <c r="K369" s="9" t="s">
        <v>714</v>
      </c>
      <c r="L369" s="9" t="s">
        <v>1527</v>
      </c>
      <c r="M369" s="3" t="s">
        <v>86</v>
      </c>
      <c r="N369" s="3" t="s">
        <v>104</v>
      </c>
      <c r="O369" s="6">
        <v>1</v>
      </c>
      <c r="P369" s="10">
        <v>45377</v>
      </c>
      <c r="Q369" s="10">
        <f>P369+365</f>
        <v>45742</v>
      </c>
      <c r="R369" s="3" t="s">
        <v>104</v>
      </c>
      <c r="S369" s="15" t="s">
        <v>1528</v>
      </c>
      <c r="T369" s="12">
        <v>1000</v>
      </c>
      <c r="U369" s="12">
        <f t="shared" si="26"/>
        <v>1000</v>
      </c>
      <c r="V369" s="11" t="s">
        <v>1529</v>
      </c>
      <c r="W369" s="11" t="s">
        <v>107</v>
      </c>
      <c r="X369" s="11" t="s">
        <v>108</v>
      </c>
      <c r="Y369" s="3" t="s">
        <v>89</v>
      </c>
      <c r="Z369" s="11" t="s">
        <v>108</v>
      </c>
      <c r="AA369" s="3" t="s">
        <v>109</v>
      </c>
      <c r="AB369" s="4">
        <v>45478</v>
      </c>
      <c r="AC369" s="3" t="s">
        <v>104</v>
      </c>
    </row>
    <row r="370" spans="1:29" ht="78.75" x14ac:dyDescent="0.25">
      <c r="A370" s="3">
        <v>2024</v>
      </c>
      <c r="B370" s="4">
        <v>45383</v>
      </c>
      <c r="C370" s="4">
        <v>45473</v>
      </c>
      <c r="D370" s="3" t="s">
        <v>75</v>
      </c>
      <c r="E370" s="5" t="s">
        <v>1530</v>
      </c>
      <c r="F370" s="6" t="s">
        <v>1325</v>
      </c>
      <c r="G370" s="16" t="s">
        <v>1326</v>
      </c>
      <c r="H370" s="7" t="s">
        <v>1327</v>
      </c>
      <c r="I370" s="8" t="s">
        <v>84</v>
      </c>
      <c r="J370" s="9" t="s">
        <v>506</v>
      </c>
      <c r="K370" s="9" t="s">
        <v>326</v>
      </c>
      <c r="L370" s="9" t="s">
        <v>122</v>
      </c>
      <c r="M370" s="3" t="s">
        <v>87</v>
      </c>
      <c r="N370" s="3" t="s">
        <v>104</v>
      </c>
      <c r="O370" s="6">
        <v>1</v>
      </c>
      <c r="P370" s="10">
        <v>45377</v>
      </c>
      <c r="Q370" s="10">
        <f>P370+365</f>
        <v>45742</v>
      </c>
      <c r="R370" s="3" t="s">
        <v>104</v>
      </c>
      <c r="S370" s="15" t="s">
        <v>1531</v>
      </c>
      <c r="T370" s="12">
        <v>311.60000000000002</v>
      </c>
      <c r="U370" s="12">
        <f t="shared" si="26"/>
        <v>311.60000000000002</v>
      </c>
      <c r="V370" s="15" t="s">
        <v>508</v>
      </c>
      <c r="W370" s="11" t="s">
        <v>107</v>
      </c>
      <c r="X370" s="11" t="s">
        <v>108</v>
      </c>
      <c r="Y370" s="3" t="s">
        <v>89</v>
      </c>
      <c r="Z370" s="11" t="s">
        <v>108</v>
      </c>
      <c r="AA370" s="3" t="s">
        <v>109</v>
      </c>
      <c r="AB370" s="4">
        <v>45478</v>
      </c>
      <c r="AC370" s="3" t="s">
        <v>104</v>
      </c>
    </row>
    <row r="371" spans="1:29" ht="78.75" x14ac:dyDescent="0.25">
      <c r="A371" s="3">
        <v>2024</v>
      </c>
      <c r="B371" s="4">
        <v>45383</v>
      </c>
      <c r="C371" s="4">
        <v>45473</v>
      </c>
      <c r="D371" s="3" t="s">
        <v>75</v>
      </c>
      <c r="E371" s="5" t="s">
        <v>1532</v>
      </c>
      <c r="F371" s="6" t="s">
        <v>1325</v>
      </c>
      <c r="G371" s="16" t="s">
        <v>1326</v>
      </c>
      <c r="H371" s="7" t="s">
        <v>1327</v>
      </c>
      <c r="I371" s="8" t="s">
        <v>84</v>
      </c>
      <c r="J371" s="9" t="s">
        <v>1533</v>
      </c>
      <c r="K371" s="9" t="s">
        <v>1534</v>
      </c>
      <c r="L371" s="9" t="s">
        <v>1535</v>
      </c>
      <c r="M371" s="3" t="s">
        <v>87</v>
      </c>
      <c r="N371" s="3" t="s">
        <v>104</v>
      </c>
      <c r="O371" s="6">
        <v>1</v>
      </c>
      <c r="P371" s="10">
        <v>45366</v>
      </c>
      <c r="Q371" s="10">
        <f>P371+365</f>
        <v>45731</v>
      </c>
      <c r="R371" s="3" t="s">
        <v>104</v>
      </c>
      <c r="S371" s="15" t="s">
        <v>1536</v>
      </c>
      <c r="T371" s="12">
        <v>180</v>
      </c>
      <c r="U371" s="12">
        <f t="shared" si="26"/>
        <v>180</v>
      </c>
      <c r="V371" s="11" t="s">
        <v>1537</v>
      </c>
      <c r="W371" s="11" t="s">
        <v>107</v>
      </c>
      <c r="X371" s="11" t="s">
        <v>108</v>
      </c>
      <c r="Y371" s="3" t="s">
        <v>89</v>
      </c>
      <c r="Z371" s="11" t="s">
        <v>108</v>
      </c>
      <c r="AA371" s="3" t="s">
        <v>109</v>
      </c>
      <c r="AB371" s="4">
        <v>45478</v>
      </c>
      <c r="AC371" s="3" t="s">
        <v>104</v>
      </c>
    </row>
    <row r="372" spans="1:29" ht="78.75" x14ac:dyDescent="0.25">
      <c r="A372" s="3">
        <v>2024</v>
      </c>
      <c r="B372" s="4">
        <v>45383</v>
      </c>
      <c r="C372" s="4">
        <v>45473</v>
      </c>
      <c r="D372" s="3" t="s">
        <v>75</v>
      </c>
      <c r="E372" s="5" t="s">
        <v>1538</v>
      </c>
      <c r="F372" s="6" t="s">
        <v>1325</v>
      </c>
      <c r="G372" s="16" t="s">
        <v>1326</v>
      </c>
      <c r="H372" s="7" t="s">
        <v>1327</v>
      </c>
      <c r="I372" s="8" t="s">
        <v>84</v>
      </c>
      <c r="J372" s="9" t="s">
        <v>510</v>
      </c>
      <c r="K372" s="9" t="s">
        <v>103</v>
      </c>
      <c r="L372" s="9" t="s">
        <v>275</v>
      </c>
      <c r="M372" s="3" t="s">
        <v>86</v>
      </c>
      <c r="N372" s="3" t="s">
        <v>104</v>
      </c>
      <c r="O372" s="6">
        <v>1</v>
      </c>
      <c r="P372" s="10">
        <v>45377</v>
      </c>
      <c r="Q372" s="10">
        <f>P372+365</f>
        <v>45742</v>
      </c>
      <c r="R372" s="3" t="s">
        <v>104</v>
      </c>
      <c r="S372" s="15" t="s">
        <v>1539</v>
      </c>
      <c r="T372" s="12">
        <v>318.45</v>
      </c>
      <c r="U372" s="12">
        <f t="shared" si="26"/>
        <v>318.45</v>
      </c>
      <c r="V372" s="15" t="s">
        <v>512</v>
      </c>
      <c r="W372" s="11" t="s">
        <v>107</v>
      </c>
      <c r="X372" s="11" t="s">
        <v>108</v>
      </c>
      <c r="Y372" s="3" t="s">
        <v>89</v>
      </c>
      <c r="Z372" s="11" t="s">
        <v>108</v>
      </c>
      <c r="AA372" s="3" t="s">
        <v>109</v>
      </c>
      <c r="AB372" s="4">
        <v>45478</v>
      </c>
      <c r="AC372" s="3" t="s">
        <v>104</v>
      </c>
    </row>
    <row r="373" spans="1:29" ht="78.75" x14ac:dyDescent="0.25">
      <c r="A373" s="3">
        <v>2024</v>
      </c>
      <c r="B373" s="4">
        <v>45383</v>
      </c>
      <c r="C373" s="4">
        <v>45473</v>
      </c>
      <c r="D373" s="3" t="s">
        <v>75</v>
      </c>
      <c r="E373" s="5" t="s">
        <v>1540</v>
      </c>
      <c r="F373" s="6" t="s">
        <v>1325</v>
      </c>
      <c r="G373" s="16" t="s">
        <v>1326</v>
      </c>
      <c r="H373" s="7" t="s">
        <v>1327</v>
      </c>
      <c r="I373" s="8" t="s">
        <v>84</v>
      </c>
      <c r="J373" s="9" t="s">
        <v>1541</v>
      </c>
      <c r="K373" s="9" t="s">
        <v>1542</v>
      </c>
      <c r="L373" s="9" t="s">
        <v>1543</v>
      </c>
      <c r="M373" s="3" t="s">
        <v>87</v>
      </c>
      <c r="N373" s="3" t="s">
        <v>104</v>
      </c>
      <c r="O373" s="6">
        <v>1</v>
      </c>
      <c r="P373" s="10">
        <v>45384</v>
      </c>
      <c r="Q373" s="10">
        <f t="shared" ref="Q373:Q377" si="29">P373+365</f>
        <v>45749</v>
      </c>
      <c r="R373" s="3" t="s">
        <v>104</v>
      </c>
      <c r="S373" s="15" t="s">
        <v>1544</v>
      </c>
      <c r="T373" s="12">
        <v>1000</v>
      </c>
      <c r="U373" s="12">
        <f t="shared" si="26"/>
        <v>1000</v>
      </c>
      <c r="V373" s="11" t="s">
        <v>542</v>
      </c>
      <c r="W373" s="11" t="s">
        <v>107</v>
      </c>
      <c r="X373" s="11" t="s">
        <v>108</v>
      </c>
      <c r="Y373" s="3" t="s">
        <v>89</v>
      </c>
      <c r="Z373" s="11" t="s">
        <v>108</v>
      </c>
      <c r="AA373" s="3" t="s">
        <v>109</v>
      </c>
      <c r="AB373" s="4">
        <v>45478</v>
      </c>
      <c r="AC373" s="3" t="s">
        <v>104</v>
      </c>
    </row>
    <row r="374" spans="1:29" ht="78.75" x14ac:dyDescent="0.25">
      <c r="A374" s="3">
        <v>2024</v>
      </c>
      <c r="B374" s="4">
        <v>45383</v>
      </c>
      <c r="C374" s="4">
        <v>45473</v>
      </c>
      <c r="D374" s="3" t="s">
        <v>75</v>
      </c>
      <c r="E374" s="5" t="s">
        <v>1545</v>
      </c>
      <c r="F374" s="6" t="s">
        <v>1325</v>
      </c>
      <c r="G374" s="16" t="s">
        <v>1326</v>
      </c>
      <c r="H374" s="7" t="s">
        <v>1327</v>
      </c>
      <c r="I374" s="8" t="s">
        <v>84</v>
      </c>
      <c r="J374" s="9" t="s">
        <v>1297</v>
      </c>
      <c r="K374" s="9" t="s">
        <v>1490</v>
      </c>
      <c r="L374" s="9" t="s">
        <v>1546</v>
      </c>
      <c r="M374" s="3" t="s">
        <v>86</v>
      </c>
      <c r="N374" s="3" t="s">
        <v>104</v>
      </c>
      <c r="O374" s="6">
        <v>1</v>
      </c>
      <c r="P374" s="10">
        <v>45383</v>
      </c>
      <c r="Q374" s="10">
        <f t="shared" si="29"/>
        <v>45748</v>
      </c>
      <c r="R374" s="3" t="s">
        <v>104</v>
      </c>
      <c r="S374" s="15" t="s">
        <v>1547</v>
      </c>
      <c r="T374" s="12">
        <v>1000</v>
      </c>
      <c r="U374" s="12">
        <f>T374</f>
        <v>1000</v>
      </c>
      <c r="V374" s="15" t="s">
        <v>1548</v>
      </c>
      <c r="W374" s="11" t="s">
        <v>107</v>
      </c>
      <c r="X374" s="11" t="s">
        <v>108</v>
      </c>
      <c r="Y374" s="3" t="s">
        <v>89</v>
      </c>
      <c r="Z374" s="11" t="s">
        <v>108</v>
      </c>
      <c r="AA374" s="3" t="s">
        <v>109</v>
      </c>
      <c r="AB374" s="4">
        <v>45478</v>
      </c>
      <c r="AC374" s="3" t="s">
        <v>104</v>
      </c>
    </row>
    <row r="375" spans="1:29" ht="78.75" x14ac:dyDescent="0.25">
      <c r="A375" s="3">
        <v>2024</v>
      </c>
      <c r="B375" s="4">
        <v>45383</v>
      </c>
      <c r="C375" s="4">
        <v>45473</v>
      </c>
      <c r="D375" s="3" t="s">
        <v>75</v>
      </c>
      <c r="E375" s="5" t="s">
        <v>1549</v>
      </c>
      <c r="F375" s="6" t="s">
        <v>1325</v>
      </c>
      <c r="G375" s="16" t="s">
        <v>1326</v>
      </c>
      <c r="H375" s="7" t="s">
        <v>1327</v>
      </c>
      <c r="I375" s="8" t="s">
        <v>84</v>
      </c>
      <c r="J375" s="9" t="s">
        <v>1550</v>
      </c>
      <c r="K375" s="9" t="s">
        <v>461</v>
      </c>
      <c r="L375" s="9" t="s">
        <v>169</v>
      </c>
      <c r="M375" s="3" t="s">
        <v>87</v>
      </c>
      <c r="N375" s="3" t="s">
        <v>104</v>
      </c>
      <c r="O375" s="6">
        <v>1</v>
      </c>
      <c r="P375" s="10">
        <v>45384</v>
      </c>
      <c r="Q375" s="10">
        <f t="shared" si="29"/>
        <v>45749</v>
      </c>
      <c r="R375" s="3" t="s">
        <v>104</v>
      </c>
      <c r="S375" s="15" t="s">
        <v>1551</v>
      </c>
      <c r="T375" s="12">
        <v>180</v>
      </c>
      <c r="U375" s="12">
        <f t="shared" si="26"/>
        <v>180</v>
      </c>
      <c r="V375" s="11" t="s">
        <v>1552</v>
      </c>
      <c r="W375" s="11" t="s">
        <v>107</v>
      </c>
      <c r="X375" s="11" t="s">
        <v>108</v>
      </c>
      <c r="Y375" s="3" t="s">
        <v>89</v>
      </c>
      <c r="Z375" s="11" t="s">
        <v>108</v>
      </c>
      <c r="AA375" s="3" t="s">
        <v>109</v>
      </c>
      <c r="AB375" s="4">
        <v>45478</v>
      </c>
      <c r="AC375" s="3" t="s">
        <v>104</v>
      </c>
    </row>
    <row r="376" spans="1:29" ht="78.75" x14ac:dyDescent="0.25">
      <c r="A376" s="3">
        <v>2024</v>
      </c>
      <c r="B376" s="4">
        <v>45383</v>
      </c>
      <c r="C376" s="4">
        <v>45473</v>
      </c>
      <c r="D376" s="3" t="s">
        <v>75</v>
      </c>
      <c r="E376" s="5" t="s">
        <v>1553</v>
      </c>
      <c r="F376" s="6" t="s">
        <v>1325</v>
      </c>
      <c r="G376" s="16" t="s">
        <v>1326</v>
      </c>
      <c r="H376" s="7" t="s">
        <v>1327</v>
      </c>
      <c r="I376" s="8" t="s">
        <v>84</v>
      </c>
      <c r="J376" s="9" t="s">
        <v>600</v>
      </c>
      <c r="K376" s="9" t="s">
        <v>714</v>
      </c>
      <c r="L376" s="9" t="s">
        <v>208</v>
      </c>
      <c r="M376" s="3" t="s">
        <v>86</v>
      </c>
      <c r="N376" s="3" t="s">
        <v>104</v>
      </c>
      <c r="O376" s="6">
        <v>1</v>
      </c>
      <c r="P376" s="10">
        <v>45384</v>
      </c>
      <c r="Q376" s="10">
        <f t="shared" si="29"/>
        <v>45749</v>
      </c>
      <c r="R376" s="3" t="s">
        <v>104</v>
      </c>
      <c r="S376" s="15" t="s">
        <v>1554</v>
      </c>
      <c r="T376" s="12">
        <v>345.62</v>
      </c>
      <c r="U376" s="12">
        <f t="shared" si="26"/>
        <v>345.62</v>
      </c>
      <c r="V376" s="11" t="s">
        <v>1555</v>
      </c>
      <c r="W376" s="11" t="s">
        <v>107</v>
      </c>
      <c r="X376" s="11" t="s">
        <v>108</v>
      </c>
      <c r="Y376" s="3" t="s">
        <v>89</v>
      </c>
      <c r="Z376" s="11" t="s">
        <v>108</v>
      </c>
      <c r="AA376" s="3" t="s">
        <v>109</v>
      </c>
      <c r="AB376" s="4">
        <v>45478</v>
      </c>
      <c r="AC376" s="3" t="s">
        <v>104</v>
      </c>
    </row>
    <row r="377" spans="1:29" ht="78.75" x14ac:dyDescent="0.25">
      <c r="A377" s="3">
        <v>2024</v>
      </c>
      <c r="B377" s="4">
        <v>45383</v>
      </c>
      <c r="C377" s="4">
        <v>45473</v>
      </c>
      <c r="D377" s="3" t="s">
        <v>75</v>
      </c>
      <c r="E377" s="5" t="s">
        <v>1556</v>
      </c>
      <c r="F377" s="6" t="s">
        <v>1325</v>
      </c>
      <c r="G377" s="16" t="s">
        <v>1326</v>
      </c>
      <c r="H377" s="7" t="s">
        <v>1327</v>
      </c>
      <c r="I377" s="8" t="s">
        <v>84</v>
      </c>
      <c r="J377" s="9" t="s">
        <v>1557</v>
      </c>
      <c r="K377" s="9" t="s">
        <v>360</v>
      </c>
      <c r="L377" s="9" t="s">
        <v>622</v>
      </c>
      <c r="M377" s="3" t="s">
        <v>86</v>
      </c>
      <c r="N377" s="3" t="s">
        <v>104</v>
      </c>
      <c r="O377" s="6">
        <v>1</v>
      </c>
      <c r="P377" s="10">
        <v>45384</v>
      </c>
      <c r="Q377" s="10">
        <f t="shared" si="29"/>
        <v>45749</v>
      </c>
      <c r="R377" s="3" t="s">
        <v>104</v>
      </c>
      <c r="S377" s="15" t="s">
        <v>1558</v>
      </c>
      <c r="T377" s="12">
        <v>1500</v>
      </c>
      <c r="U377" s="12">
        <f t="shared" si="26"/>
        <v>1500</v>
      </c>
      <c r="V377" s="11" t="s">
        <v>539</v>
      </c>
      <c r="W377" s="11" t="s">
        <v>107</v>
      </c>
      <c r="X377" s="11" t="s">
        <v>108</v>
      </c>
      <c r="Y377" s="3" t="s">
        <v>89</v>
      </c>
      <c r="Z377" s="11" t="s">
        <v>108</v>
      </c>
      <c r="AA377" s="3" t="s">
        <v>109</v>
      </c>
      <c r="AB377" s="4">
        <v>45478</v>
      </c>
      <c r="AC377" s="3" t="s">
        <v>104</v>
      </c>
    </row>
    <row r="378" spans="1:29" ht="78.75" x14ac:dyDescent="0.25">
      <c r="A378" s="3">
        <v>2024</v>
      </c>
      <c r="B378" s="4">
        <v>45383</v>
      </c>
      <c r="C378" s="4">
        <v>45473</v>
      </c>
      <c r="D378" s="3" t="s">
        <v>75</v>
      </c>
      <c r="E378" s="5" t="s">
        <v>1559</v>
      </c>
      <c r="F378" s="6" t="s">
        <v>1325</v>
      </c>
      <c r="G378" s="16" t="s">
        <v>1326</v>
      </c>
      <c r="H378" s="7" t="s">
        <v>1327</v>
      </c>
      <c r="I378" s="8" t="s">
        <v>84</v>
      </c>
      <c r="J378" s="9" t="s">
        <v>1560</v>
      </c>
      <c r="K378" s="9" t="s">
        <v>462</v>
      </c>
      <c r="L378" s="9" t="s">
        <v>122</v>
      </c>
      <c r="M378" s="3" t="s">
        <v>86</v>
      </c>
      <c r="N378" s="3" t="s">
        <v>104</v>
      </c>
      <c r="O378" s="6">
        <v>1</v>
      </c>
      <c r="P378" s="10">
        <v>45384</v>
      </c>
      <c r="Q378" s="10">
        <f>P378+365</f>
        <v>45749</v>
      </c>
      <c r="R378" s="3" t="s">
        <v>104</v>
      </c>
      <c r="S378" s="15" t="s">
        <v>1561</v>
      </c>
      <c r="T378" s="12">
        <v>979.25</v>
      </c>
      <c r="U378" s="12">
        <f t="shared" si="26"/>
        <v>979.25</v>
      </c>
      <c r="V378" s="15" t="s">
        <v>534</v>
      </c>
      <c r="W378" s="11" t="s">
        <v>107</v>
      </c>
      <c r="X378" s="11" t="s">
        <v>108</v>
      </c>
      <c r="Y378" s="3" t="s">
        <v>89</v>
      </c>
      <c r="Z378" s="11" t="s">
        <v>108</v>
      </c>
      <c r="AA378" s="3" t="s">
        <v>109</v>
      </c>
      <c r="AB378" s="4">
        <v>45478</v>
      </c>
      <c r="AC378" s="3" t="s">
        <v>104</v>
      </c>
    </row>
    <row r="379" spans="1:29" ht="78.75" x14ac:dyDescent="0.25">
      <c r="A379" s="3">
        <v>2024</v>
      </c>
      <c r="B379" s="4">
        <v>45383</v>
      </c>
      <c r="C379" s="4">
        <v>45473</v>
      </c>
      <c r="D379" s="3" t="s">
        <v>75</v>
      </c>
      <c r="E379" s="5" t="s">
        <v>1562</v>
      </c>
      <c r="F379" s="6" t="s">
        <v>1325</v>
      </c>
      <c r="G379" s="16" t="s">
        <v>1326</v>
      </c>
      <c r="H379" s="7" t="s">
        <v>1327</v>
      </c>
      <c r="I379" s="8" t="s">
        <v>84</v>
      </c>
      <c r="J379" s="9" t="s">
        <v>156</v>
      </c>
      <c r="K379" s="9" t="s">
        <v>181</v>
      </c>
      <c r="L379" s="9" t="s">
        <v>937</v>
      </c>
      <c r="M379" s="3" t="s">
        <v>87</v>
      </c>
      <c r="N379" s="3" t="s">
        <v>104</v>
      </c>
      <c r="O379" s="6">
        <v>1</v>
      </c>
      <c r="P379" s="10">
        <v>45383</v>
      </c>
      <c r="Q379" s="10">
        <f>P379+365</f>
        <v>45748</v>
      </c>
      <c r="R379" s="3" t="s">
        <v>104</v>
      </c>
      <c r="S379" s="15" t="s">
        <v>1563</v>
      </c>
      <c r="T379" s="12">
        <v>988.7</v>
      </c>
      <c r="U379" s="12">
        <f>T379</f>
        <v>988.7</v>
      </c>
      <c r="V379" s="15" t="s">
        <v>530</v>
      </c>
      <c r="W379" s="11" t="s">
        <v>107</v>
      </c>
      <c r="X379" s="11" t="s">
        <v>108</v>
      </c>
      <c r="Y379" s="3" t="s">
        <v>89</v>
      </c>
      <c r="Z379" s="11" t="s">
        <v>108</v>
      </c>
      <c r="AA379" s="3" t="s">
        <v>109</v>
      </c>
      <c r="AB379" s="4">
        <v>45478</v>
      </c>
      <c r="AC379" s="3" t="s">
        <v>104</v>
      </c>
    </row>
    <row r="380" spans="1:29" ht="78.75" x14ac:dyDescent="0.25">
      <c r="A380" s="3">
        <v>2024</v>
      </c>
      <c r="B380" s="4">
        <v>45383</v>
      </c>
      <c r="C380" s="4">
        <v>45473</v>
      </c>
      <c r="D380" s="3" t="s">
        <v>75</v>
      </c>
      <c r="E380" s="5" t="s">
        <v>1564</v>
      </c>
      <c r="F380" s="6" t="s">
        <v>1325</v>
      </c>
      <c r="G380" s="16" t="s">
        <v>1326</v>
      </c>
      <c r="H380" s="7" t="s">
        <v>1327</v>
      </c>
      <c r="I380" s="8" t="s">
        <v>84</v>
      </c>
      <c r="J380" s="9" t="s">
        <v>1565</v>
      </c>
      <c r="K380" s="9" t="s">
        <v>1566</v>
      </c>
      <c r="L380" s="9" t="s">
        <v>714</v>
      </c>
      <c r="M380" s="3" t="s">
        <v>86</v>
      </c>
      <c r="N380" s="3" t="s">
        <v>104</v>
      </c>
      <c r="O380" s="6">
        <v>1</v>
      </c>
      <c r="P380" s="10">
        <v>45391</v>
      </c>
      <c r="Q380" s="10">
        <f t="shared" ref="Q380:Q401" si="30">P380+365</f>
        <v>45756</v>
      </c>
      <c r="R380" s="3" t="s">
        <v>104</v>
      </c>
      <c r="S380" s="15" t="s">
        <v>1567</v>
      </c>
      <c r="T380" s="12">
        <v>180</v>
      </c>
      <c r="U380" s="12">
        <f t="shared" si="26"/>
        <v>180</v>
      </c>
      <c r="V380" s="11" t="s">
        <v>1568</v>
      </c>
      <c r="W380" s="11" t="s">
        <v>107</v>
      </c>
      <c r="X380" s="11" t="s">
        <v>108</v>
      </c>
      <c r="Y380" s="3" t="s">
        <v>89</v>
      </c>
      <c r="Z380" s="11" t="s">
        <v>108</v>
      </c>
      <c r="AA380" s="3" t="s">
        <v>109</v>
      </c>
      <c r="AB380" s="4">
        <v>45478</v>
      </c>
      <c r="AC380" s="3" t="s">
        <v>104</v>
      </c>
    </row>
    <row r="381" spans="1:29" ht="78.75" x14ac:dyDescent="0.25">
      <c r="A381" s="3">
        <v>2024</v>
      </c>
      <c r="B381" s="4">
        <v>45383</v>
      </c>
      <c r="C381" s="4">
        <v>45473</v>
      </c>
      <c r="D381" s="3" t="s">
        <v>75</v>
      </c>
      <c r="E381" s="5" t="s">
        <v>1569</v>
      </c>
      <c r="F381" s="6" t="s">
        <v>1325</v>
      </c>
      <c r="G381" s="16" t="s">
        <v>1326</v>
      </c>
      <c r="H381" s="7" t="s">
        <v>1327</v>
      </c>
      <c r="I381" s="8" t="s">
        <v>84</v>
      </c>
      <c r="J381" s="9" t="s">
        <v>433</v>
      </c>
      <c r="K381" s="9" t="s">
        <v>359</v>
      </c>
      <c r="L381" s="9" t="s">
        <v>461</v>
      </c>
      <c r="M381" s="3" t="s">
        <v>86</v>
      </c>
      <c r="N381" s="3" t="s">
        <v>104</v>
      </c>
      <c r="O381" s="6">
        <v>1</v>
      </c>
      <c r="P381" s="10">
        <v>45391</v>
      </c>
      <c r="Q381" s="10">
        <f t="shared" si="30"/>
        <v>45756</v>
      </c>
      <c r="R381" s="3" t="s">
        <v>104</v>
      </c>
      <c r="S381" s="15" t="s">
        <v>1570</v>
      </c>
      <c r="T381" s="12">
        <v>180</v>
      </c>
      <c r="U381" s="12">
        <f t="shared" si="26"/>
        <v>180</v>
      </c>
      <c r="V381" s="11" t="s">
        <v>1571</v>
      </c>
      <c r="W381" s="11" t="s">
        <v>107</v>
      </c>
      <c r="X381" s="11" t="s">
        <v>108</v>
      </c>
      <c r="Y381" s="3" t="s">
        <v>89</v>
      </c>
      <c r="Z381" s="11" t="s">
        <v>108</v>
      </c>
      <c r="AA381" s="3" t="s">
        <v>109</v>
      </c>
      <c r="AB381" s="4">
        <v>45478</v>
      </c>
      <c r="AC381" s="3" t="s">
        <v>104</v>
      </c>
    </row>
    <row r="382" spans="1:29" ht="78.75" x14ac:dyDescent="0.25">
      <c r="A382" s="3">
        <v>2024</v>
      </c>
      <c r="B382" s="4">
        <v>45383</v>
      </c>
      <c r="C382" s="4">
        <v>45473</v>
      </c>
      <c r="D382" s="3" t="s">
        <v>75</v>
      </c>
      <c r="E382" s="5" t="s">
        <v>1572</v>
      </c>
      <c r="F382" s="6" t="s">
        <v>1325</v>
      </c>
      <c r="G382" s="16" t="s">
        <v>1326</v>
      </c>
      <c r="H382" s="7" t="s">
        <v>1327</v>
      </c>
      <c r="I382" s="8" t="s">
        <v>84</v>
      </c>
      <c r="J382" s="9" t="s">
        <v>1573</v>
      </c>
      <c r="K382" s="9" t="s">
        <v>222</v>
      </c>
      <c r="L382" s="9" t="s">
        <v>169</v>
      </c>
      <c r="M382" s="3" t="s">
        <v>87</v>
      </c>
      <c r="N382" s="3" t="s">
        <v>104</v>
      </c>
      <c r="O382" s="6">
        <v>1</v>
      </c>
      <c r="P382" s="10">
        <v>45391</v>
      </c>
      <c r="Q382" s="10">
        <f t="shared" si="30"/>
        <v>45756</v>
      </c>
      <c r="R382" s="3" t="s">
        <v>104</v>
      </c>
      <c r="S382" s="15" t="s">
        <v>1574</v>
      </c>
      <c r="T382" s="12">
        <v>180</v>
      </c>
      <c r="U382" s="12">
        <f t="shared" si="26"/>
        <v>180</v>
      </c>
      <c r="V382" s="11" t="s">
        <v>1575</v>
      </c>
      <c r="W382" s="11" t="s">
        <v>107</v>
      </c>
      <c r="X382" s="11" t="s">
        <v>108</v>
      </c>
      <c r="Y382" s="3" t="s">
        <v>89</v>
      </c>
      <c r="Z382" s="11" t="s">
        <v>108</v>
      </c>
      <c r="AA382" s="3" t="s">
        <v>109</v>
      </c>
      <c r="AB382" s="4">
        <v>45478</v>
      </c>
      <c r="AC382" s="3" t="s">
        <v>104</v>
      </c>
    </row>
    <row r="383" spans="1:29" ht="78.75" x14ac:dyDescent="0.25">
      <c r="A383" s="3">
        <v>2024</v>
      </c>
      <c r="B383" s="4">
        <v>45383</v>
      </c>
      <c r="C383" s="4">
        <v>45473</v>
      </c>
      <c r="D383" s="3" t="s">
        <v>75</v>
      </c>
      <c r="E383" s="5" t="s">
        <v>1576</v>
      </c>
      <c r="F383" s="6" t="s">
        <v>1325</v>
      </c>
      <c r="G383" s="16" t="s">
        <v>1326</v>
      </c>
      <c r="H383" s="7" t="s">
        <v>1327</v>
      </c>
      <c r="I383" s="8" t="s">
        <v>84</v>
      </c>
      <c r="J383" s="9" t="s">
        <v>1577</v>
      </c>
      <c r="K383" s="9" t="s">
        <v>350</v>
      </c>
      <c r="L383" s="9" t="s">
        <v>103</v>
      </c>
      <c r="M383" s="3" t="s">
        <v>86</v>
      </c>
      <c r="N383" s="3" t="s">
        <v>104</v>
      </c>
      <c r="O383" s="6">
        <v>1</v>
      </c>
      <c r="P383" s="10">
        <v>45390</v>
      </c>
      <c r="Q383" s="10">
        <f t="shared" si="30"/>
        <v>45755</v>
      </c>
      <c r="R383" s="3" t="s">
        <v>104</v>
      </c>
      <c r="S383" s="15" t="s">
        <v>1578</v>
      </c>
      <c r="T383" s="12">
        <v>1324.6</v>
      </c>
      <c r="U383" s="12">
        <f t="shared" si="26"/>
        <v>1324.6</v>
      </c>
      <c r="V383" s="15" t="s">
        <v>1579</v>
      </c>
      <c r="W383" s="11" t="s">
        <v>107</v>
      </c>
      <c r="X383" s="11" t="s">
        <v>108</v>
      </c>
      <c r="Y383" s="3" t="s">
        <v>89</v>
      </c>
      <c r="Z383" s="11" t="s">
        <v>108</v>
      </c>
      <c r="AA383" s="3" t="s">
        <v>109</v>
      </c>
      <c r="AB383" s="4">
        <v>45478</v>
      </c>
      <c r="AC383" s="3" t="s">
        <v>104</v>
      </c>
    </row>
    <row r="384" spans="1:29" ht="78.75" x14ac:dyDescent="0.25">
      <c r="A384" s="3">
        <v>2024</v>
      </c>
      <c r="B384" s="4">
        <v>45383</v>
      </c>
      <c r="C384" s="4">
        <v>45473</v>
      </c>
      <c r="D384" s="3" t="s">
        <v>75</v>
      </c>
      <c r="E384" s="5" t="s">
        <v>1580</v>
      </c>
      <c r="F384" s="6" t="s">
        <v>1325</v>
      </c>
      <c r="G384" s="16" t="s">
        <v>1326</v>
      </c>
      <c r="H384" s="7" t="s">
        <v>1327</v>
      </c>
      <c r="I384" s="8" t="s">
        <v>84</v>
      </c>
      <c r="J384" s="9" t="s">
        <v>1581</v>
      </c>
      <c r="K384" s="9" t="s">
        <v>263</v>
      </c>
      <c r="L384" s="9" t="s">
        <v>1582</v>
      </c>
      <c r="M384" s="3" t="s">
        <v>86</v>
      </c>
      <c r="N384" s="3" t="s">
        <v>104</v>
      </c>
      <c r="O384" s="6">
        <v>1</v>
      </c>
      <c r="P384" s="10">
        <v>45390</v>
      </c>
      <c r="Q384" s="10">
        <f t="shared" si="30"/>
        <v>45755</v>
      </c>
      <c r="R384" s="3" t="s">
        <v>104</v>
      </c>
      <c r="S384" s="15" t="s">
        <v>1583</v>
      </c>
      <c r="T384" s="12">
        <v>180</v>
      </c>
      <c r="U384" s="12">
        <f t="shared" si="26"/>
        <v>180</v>
      </c>
      <c r="V384" s="15" t="s">
        <v>1584</v>
      </c>
      <c r="W384" s="11" t="s">
        <v>107</v>
      </c>
      <c r="X384" s="11" t="s">
        <v>108</v>
      </c>
      <c r="Y384" s="3" t="s">
        <v>89</v>
      </c>
      <c r="Z384" s="11" t="s">
        <v>108</v>
      </c>
      <c r="AA384" s="3" t="s">
        <v>109</v>
      </c>
      <c r="AB384" s="4">
        <v>45478</v>
      </c>
      <c r="AC384" s="3" t="s">
        <v>104</v>
      </c>
    </row>
    <row r="385" spans="1:29" ht="78.75" x14ac:dyDescent="0.25">
      <c r="A385" s="3">
        <v>2024</v>
      </c>
      <c r="B385" s="4">
        <v>45383</v>
      </c>
      <c r="C385" s="4">
        <v>45473</v>
      </c>
      <c r="D385" s="3" t="s">
        <v>75</v>
      </c>
      <c r="E385" s="5" t="s">
        <v>1585</v>
      </c>
      <c r="F385" s="6" t="s">
        <v>1325</v>
      </c>
      <c r="G385" s="16" t="s">
        <v>1326</v>
      </c>
      <c r="H385" s="7" t="s">
        <v>1327</v>
      </c>
      <c r="I385" s="8" t="s">
        <v>84</v>
      </c>
      <c r="J385" s="9" t="s">
        <v>1586</v>
      </c>
      <c r="K385" s="9" t="s">
        <v>181</v>
      </c>
      <c r="L385" s="9" t="s">
        <v>222</v>
      </c>
      <c r="M385" s="3" t="s">
        <v>87</v>
      </c>
      <c r="N385" s="3" t="s">
        <v>104</v>
      </c>
      <c r="O385" s="6">
        <v>1</v>
      </c>
      <c r="P385" s="10">
        <v>45390</v>
      </c>
      <c r="Q385" s="10">
        <f t="shared" si="30"/>
        <v>45755</v>
      </c>
      <c r="R385" s="3" t="s">
        <v>104</v>
      </c>
      <c r="S385" s="15" t="s">
        <v>1587</v>
      </c>
      <c r="T385" s="12">
        <v>304.75</v>
      </c>
      <c r="U385" s="12">
        <f t="shared" ref="U385:U421" si="31">T385</f>
        <v>304.75</v>
      </c>
      <c r="V385" s="11" t="s">
        <v>1588</v>
      </c>
      <c r="W385" s="11" t="s">
        <v>107</v>
      </c>
      <c r="X385" s="11" t="s">
        <v>108</v>
      </c>
      <c r="Y385" s="3" t="s">
        <v>89</v>
      </c>
      <c r="Z385" s="11" t="s">
        <v>108</v>
      </c>
      <c r="AA385" s="3" t="s">
        <v>109</v>
      </c>
      <c r="AB385" s="4">
        <v>45478</v>
      </c>
      <c r="AC385" s="3" t="s">
        <v>104</v>
      </c>
    </row>
    <row r="386" spans="1:29" ht="78.75" x14ac:dyDescent="0.25">
      <c r="A386" s="3">
        <v>2024</v>
      </c>
      <c r="B386" s="4">
        <v>45383</v>
      </c>
      <c r="C386" s="4">
        <v>45473</v>
      </c>
      <c r="D386" s="3" t="s">
        <v>75</v>
      </c>
      <c r="E386" s="5" t="s">
        <v>1589</v>
      </c>
      <c r="F386" s="6" t="s">
        <v>1325</v>
      </c>
      <c r="G386" s="16" t="s">
        <v>1326</v>
      </c>
      <c r="H386" s="7" t="s">
        <v>1327</v>
      </c>
      <c r="I386" s="8" t="s">
        <v>84</v>
      </c>
      <c r="J386" s="9" t="s">
        <v>1590</v>
      </c>
      <c r="K386" s="9" t="s">
        <v>391</v>
      </c>
      <c r="L386" s="9" t="s">
        <v>217</v>
      </c>
      <c r="M386" s="3" t="s">
        <v>86</v>
      </c>
      <c r="N386" s="3" t="s">
        <v>104</v>
      </c>
      <c r="O386" s="6">
        <v>1</v>
      </c>
      <c r="P386" s="10">
        <v>45387</v>
      </c>
      <c r="Q386" s="10">
        <f t="shared" si="30"/>
        <v>45752</v>
      </c>
      <c r="R386" s="3" t="s">
        <v>104</v>
      </c>
      <c r="S386" s="15" t="s">
        <v>1591</v>
      </c>
      <c r="T386" s="12">
        <v>1661.15</v>
      </c>
      <c r="U386" s="12">
        <f t="shared" si="31"/>
        <v>1661.15</v>
      </c>
      <c r="V386" s="11" t="s">
        <v>557</v>
      </c>
      <c r="W386" s="11" t="s">
        <v>107</v>
      </c>
      <c r="X386" s="11" t="s">
        <v>108</v>
      </c>
      <c r="Y386" s="3" t="s">
        <v>89</v>
      </c>
      <c r="Z386" s="11" t="s">
        <v>108</v>
      </c>
      <c r="AA386" s="3" t="s">
        <v>109</v>
      </c>
      <c r="AB386" s="4">
        <v>45478</v>
      </c>
      <c r="AC386" s="3" t="s">
        <v>104</v>
      </c>
    </row>
    <row r="387" spans="1:29" ht="78.75" x14ac:dyDescent="0.25">
      <c r="A387" s="3">
        <v>2024</v>
      </c>
      <c r="B387" s="4">
        <v>45383</v>
      </c>
      <c r="C387" s="4">
        <v>45473</v>
      </c>
      <c r="D387" s="3" t="s">
        <v>75</v>
      </c>
      <c r="E387" s="5" t="s">
        <v>1592</v>
      </c>
      <c r="F387" s="6" t="s">
        <v>1325</v>
      </c>
      <c r="G387" s="16" t="s">
        <v>1326</v>
      </c>
      <c r="H387" s="7" t="s">
        <v>1327</v>
      </c>
      <c r="I387" s="8" t="s">
        <v>84</v>
      </c>
      <c r="J387" s="9" t="s">
        <v>1593</v>
      </c>
      <c r="K387" s="9" t="s">
        <v>1594</v>
      </c>
      <c r="L387" s="9" t="s">
        <v>1595</v>
      </c>
      <c r="M387" s="3" t="s">
        <v>87</v>
      </c>
      <c r="N387" s="3" t="s">
        <v>104</v>
      </c>
      <c r="O387" s="6">
        <v>1</v>
      </c>
      <c r="P387" s="10">
        <v>45384</v>
      </c>
      <c r="Q387" s="10">
        <f>P387+365</f>
        <v>45749</v>
      </c>
      <c r="R387" s="3" t="s">
        <v>104</v>
      </c>
      <c r="S387" s="15" t="s">
        <v>1596</v>
      </c>
      <c r="T387" s="12">
        <v>180</v>
      </c>
      <c r="U387" s="12">
        <f t="shared" si="31"/>
        <v>180</v>
      </c>
      <c r="V387" s="11" t="s">
        <v>1597</v>
      </c>
      <c r="W387" s="11" t="s">
        <v>107</v>
      </c>
      <c r="X387" s="11" t="s">
        <v>108</v>
      </c>
      <c r="Y387" s="3" t="s">
        <v>89</v>
      </c>
      <c r="Z387" s="11" t="s">
        <v>108</v>
      </c>
      <c r="AA387" s="3" t="s">
        <v>109</v>
      </c>
      <c r="AB387" s="4">
        <v>45478</v>
      </c>
      <c r="AC387" s="3" t="s">
        <v>104</v>
      </c>
    </row>
    <row r="388" spans="1:29" ht="78.75" x14ac:dyDescent="0.25">
      <c r="A388" s="3">
        <v>2024</v>
      </c>
      <c r="B388" s="4">
        <v>45383</v>
      </c>
      <c r="C388" s="4">
        <v>45473</v>
      </c>
      <c r="D388" s="3" t="s">
        <v>75</v>
      </c>
      <c r="E388" s="5" t="s">
        <v>1598</v>
      </c>
      <c r="F388" s="6" t="s">
        <v>1325</v>
      </c>
      <c r="G388" s="16" t="s">
        <v>1326</v>
      </c>
      <c r="H388" s="7" t="s">
        <v>1327</v>
      </c>
      <c r="I388" s="8" t="s">
        <v>84</v>
      </c>
      <c r="J388" s="9" t="s">
        <v>1599</v>
      </c>
      <c r="K388" s="9" t="s">
        <v>1415</v>
      </c>
      <c r="L388" s="9" t="s">
        <v>207</v>
      </c>
      <c r="M388" s="3" t="s">
        <v>87</v>
      </c>
      <c r="N388" s="3" t="s">
        <v>104</v>
      </c>
      <c r="O388" s="6">
        <v>1</v>
      </c>
      <c r="P388" s="10">
        <v>45385</v>
      </c>
      <c r="Q388" s="10">
        <f>P388+365</f>
        <v>45750</v>
      </c>
      <c r="R388" s="3" t="s">
        <v>104</v>
      </c>
      <c r="S388" s="15" t="s">
        <v>1600</v>
      </c>
      <c r="T388" s="12">
        <v>180</v>
      </c>
      <c r="U388" s="12">
        <f t="shared" si="31"/>
        <v>180</v>
      </c>
      <c r="V388" s="11" t="s">
        <v>1601</v>
      </c>
      <c r="W388" s="11" t="s">
        <v>107</v>
      </c>
      <c r="X388" s="11" t="s">
        <v>108</v>
      </c>
      <c r="Y388" s="3" t="s">
        <v>89</v>
      </c>
      <c r="Z388" s="11" t="s">
        <v>108</v>
      </c>
      <c r="AA388" s="3" t="s">
        <v>109</v>
      </c>
      <c r="AB388" s="4">
        <v>45478</v>
      </c>
      <c r="AC388" s="3" t="s">
        <v>104</v>
      </c>
    </row>
    <row r="389" spans="1:29" ht="78.75" x14ac:dyDescent="0.25">
      <c r="A389" s="3">
        <v>2024</v>
      </c>
      <c r="B389" s="4">
        <v>45383</v>
      </c>
      <c r="C389" s="4">
        <v>45473</v>
      </c>
      <c r="D389" s="3" t="s">
        <v>75</v>
      </c>
      <c r="E389" s="5" t="s">
        <v>1602</v>
      </c>
      <c r="F389" s="6" t="s">
        <v>1325</v>
      </c>
      <c r="G389" s="16" t="s">
        <v>1326</v>
      </c>
      <c r="H389" s="7" t="s">
        <v>1327</v>
      </c>
      <c r="I389" s="8" t="s">
        <v>84</v>
      </c>
      <c r="J389" s="9" t="s">
        <v>1603</v>
      </c>
      <c r="K389" s="9" t="s">
        <v>350</v>
      </c>
      <c r="L389" s="9" t="s">
        <v>181</v>
      </c>
      <c r="M389" s="3" t="s">
        <v>87</v>
      </c>
      <c r="N389" s="3" t="s">
        <v>104</v>
      </c>
      <c r="O389" s="6">
        <v>1</v>
      </c>
      <c r="P389" s="10">
        <v>45385</v>
      </c>
      <c r="Q389" s="10">
        <f t="shared" ref="Q389" si="32">P389+365</f>
        <v>45750</v>
      </c>
      <c r="R389" s="3" t="s">
        <v>104</v>
      </c>
      <c r="S389" s="15" t="s">
        <v>1604</v>
      </c>
      <c r="T389" s="12">
        <v>180</v>
      </c>
      <c r="U389" s="12">
        <f t="shared" si="31"/>
        <v>180</v>
      </c>
      <c r="V389" s="15" t="s">
        <v>1605</v>
      </c>
      <c r="W389" s="11" t="s">
        <v>107</v>
      </c>
      <c r="X389" s="11" t="s">
        <v>108</v>
      </c>
      <c r="Y389" s="3" t="s">
        <v>89</v>
      </c>
      <c r="Z389" s="11" t="s">
        <v>108</v>
      </c>
      <c r="AA389" s="3" t="s">
        <v>109</v>
      </c>
      <c r="AB389" s="4">
        <v>45478</v>
      </c>
      <c r="AC389" s="3" t="s">
        <v>104</v>
      </c>
    </row>
    <row r="390" spans="1:29" ht="78.75" x14ac:dyDescent="0.25">
      <c r="A390" s="3">
        <v>2024</v>
      </c>
      <c r="B390" s="4">
        <v>45383</v>
      </c>
      <c r="C390" s="4">
        <v>45473</v>
      </c>
      <c r="D390" s="3" t="s">
        <v>75</v>
      </c>
      <c r="E390" s="5" t="s">
        <v>1606</v>
      </c>
      <c r="F390" s="6" t="s">
        <v>1325</v>
      </c>
      <c r="G390" s="16" t="s">
        <v>1326</v>
      </c>
      <c r="H390" s="7" t="s">
        <v>1327</v>
      </c>
      <c r="I390" s="8" t="s">
        <v>84</v>
      </c>
      <c r="J390" s="9" t="s">
        <v>1607</v>
      </c>
      <c r="K390" s="9" t="s">
        <v>1608</v>
      </c>
      <c r="L390" s="9" t="s">
        <v>1609</v>
      </c>
      <c r="M390" s="3" t="s">
        <v>86</v>
      </c>
      <c r="N390" s="3" t="s">
        <v>104</v>
      </c>
      <c r="O390" s="6">
        <v>1</v>
      </c>
      <c r="P390" s="10">
        <v>45385</v>
      </c>
      <c r="Q390" s="10">
        <f t="shared" si="30"/>
        <v>45750</v>
      </c>
      <c r="R390" s="3" t="s">
        <v>104</v>
      </c>
      <c r="S390" s="15" t="s">
        <v>1610</v>
      </c>
      <c r="T390" s="12">
        <v>180</v>
      </c>
      <c r="U390" s="12">
        <f t="shared" si="31"/>
        <v>180</v>
      </c>
      <c r="V390" s="11" t="s">
        <v>1611</v>
      </c>
      <c r="W390" s="11" t="s">
        <v>107</v>
      </c>
      <c r="X390" s="11" t="s">
        <v>108</v>
      </c>
      <c r="Y390" s="3" t="s">
        <v>89</v>
      </c>
      <c r="Z390" s="11" t="s">
        <v>108</v>
      </c>
      <c r="AA390" s="3" t="s">
        <v>109</v>
      </c>
      <c r="AB390" s="4">
        <v>45478</v>
      </c>
      <c r="AC390" s="3" t="s">
        <v>104</v>
      </c>
    </row>
    <row r="391" spans="1:29" ht="78.75" x14ac:dyDescent="0.25">
      <c r="A391" s="3">
        <v>2024</v>
      </c>
      <c r="B391" s="4">
        <v>45383</v>
      </c>
      <c r="C391" s="4">
        <v>45473</v>
      </c>
      <c r="D391" s="3" t="s">
        <v>75</v>
      </c>
      <c r="E391" s="5" t="s">
        <v>1612</v>
      </c>
      <c r="F391" s="6" t="s">
        <v>1325</v>
      </c>
      <c r="G391" s="16" t="s">
        <v>1326</v>
      </c>
      <c r="H391" s="7" t="s">
        <v>1327</v>
      </c>
      <c r="I391" s="8" t="s">
        <v>84</v>
      </c>
      <c r="J391" s="9" t="s">
        <v>1613</v>
      </c>
      <c r="K391" s="9" t="s">
        <v>102</v>
      </c>
      <c r="L391" s="9" t="s">
        <v>122</v>
      </c>
      <c r="M391" s="3" t="s">
        <v>86</v>
      </c>
      <c r="N391" s="3" t="s">
        <v>104</v>
      </c>
      <c r="O391" s="6">
        <v>1</v>
      </c>
      <c r="P391" s="10">
        <v>45385</v>
      </c>
      <c r="Q391" s="10">
        <f t="shared" si="30"/>
        <v>45750</v>
      </c>
      <c r="R391" s="3" t="s">
        <v>104</v>
      </c>
      <c r="S391" s="15" t="s">
        <v>1614</v>
      </c>
      <c r="T391" s="12">
        <v>728.87</v>
      </c>
      <c r="U391" s="12">
        <f t="shared" si="31"/>
        <v>728.87</v>
      </c>
      <c r="V391" s="15" t="s">
        <v>552</v>
      </c>
      <c r="W391" s="11" t="s">
        <v>107</v>
      </c>
      <c r="X391" s="11" t="s">
        <v>108</v>
      </c>
      <c r="Y391" s="3" t="s">
        <v>89</v>
      </c>
      <c r="Z391" s="11" t="s">
        <v>108</v>
      </c>
      <c r="AA391" s="3" t="s">
        <v>109</v>
      </c>
      <c r="AB391" s="4">
        <v>45478</v>
      </c>
      <c r="AC391" s="3" t="s">
        <v>104</v>
      </c>
    </row>
    <row r="392" spans="1:29" ht="78.75" x14ac:dyDescent="0.25">
      <c r="A392" s="3">
        <v>2024</v>
      </c>
      <c r="B392" s="4">
        <v>45383</v>
      </c>
      <c r="C392" s="4">
        <v>45473</v>
      </c>
      <c r="D392" s="3" t="s">
        <v>75</v>
      </c>
      <c r="E392" s="5" t="s">
        <v>1615</v>
      </c>
      <c r="F392" s="6" t="s">
        <v>1325</v>
      </c>
      <c r="G392" s="16" t="s">
        <v>1326</v>
      </c>
      <c r="H392" s="7" t="s">
        <v>1327</v>
      </c>
      <c r="I392" s="8" t="s">
        <v>84</v>
      </c>
      <c r="J392" s="9" t="s">
        <v>1616</v>
      </c>
      <c r="K392" s="9" t="s">
        <v>102</v>
      </c>
      <c r="L392" s="9" t="s">
        <v>122</v>
      </c>
      <c r="M392" s="3" t="s">
        <v>86</v>
      </c>
      <c r="N392" s="3" t="s">
        <v>104</v>
      </c>
      <c r="O392" s="6">
        <v>1</v>
      </c>
      <c r="P392" s="10">
        <v>45385</v>
      </c>
      <c r="Q392" s="10">
        <f t="shared" si="30"/>
        <v>45750</v>
      </c>
      <c r="R392" s="3" t="s">
        <v>104</v>
      </c>
      <c r="S392" s="15" t="s">
        <v>1617</v>
      </c>
      <c r="T392" s="12">
        <v>635.62</v>
      </c>
      <c r="U392" s="12">
        <f t="shared" si="31"/>
        <v>635.62</v>
      </c>
      <c r="V392" s="15" t="s">
        <v>549</v>
      </c>
      <c r="W392" s="11" t="s">
        <v>107</v>
      </c>
      <c r="X392" s="11" t="s">
        <v>108</v>
      </c>
      <c r="Y392" s="3" t="s">
        <v>89</v>
      </c>
      <c r="Z392" s="11" t="s">
        <v>108</v>
      </c>
      <c r="AA392" s="3" t="s">
        <v>109</v>
      </c>
      <c r="AB392" s="4">
        <v>45478</v>
      </c>
      <c r="AC392" s="3" t="s">
        <v>104</v>
      </c>
    </row>
    <row r="393" spans="1:29" ht="78.75" x14ac:dyDescent="0.25">
      <c r="A393" s="3">
        <v>2024</v>
      </c>
      <c r="B393" s="4">
        <v>45383</v>
      </c>
      <c r="C393" s="4">
        <v>45473</v>
      </c>
      <c r="D393" s="3" t="s">
        <v>75</v>
      </c>
      <c r="E393" s="5" t="s">
        <v>1618</v>
      </c>
      <c r="F393" s="6" t="s">
        <v>1325</v>
      </c>
      <c r="G393" s="16" t="s">
        <v>1326</v>
      </c>
      <c r="H393" s="7" t="s">
        <v>1327</v>
      </c>
      <c r="I393" s="8" t="s">
        <v>84</v>
      </c>
      <c r="J393" s="9" t="s">
        <v>1619</v>
      </c>
      <c r="K393" s="9" t="s">
        <v>999</v>
      </c>
      <c r="L393" s="9" t="s">
        <v>1620</v>
      </c>
      <c r="M393" s="3" t="s">
        <v>87</v>
      </c>
      <c r="N393" s="3" t="s">
        <v>104</v>
      </c>
      <c r="O393" s="6">
        <v>1</v>
      </c>
      <c r="P393" s="10">
        <v>45385</v>
      </c>
      <c r="Q393" s="10">
        <f t="shared" si="30"/>
        <v>45750</v>
      </c>
      <c r="R393" s="3" t="s">
        <v>104</v>
      </c>
      <c r="S393" s="15" t="s">
        <v>1621</v>
      </c>
      <c r="T393" s="12">
        <v>25078.42</v>
      </c>
      <c r="U393" s="12">
        <f t="shared" si="31"/>
        <v>25078.42</v>
      </c>
      <c r="V393" s="15" t="s">
        <v>1622</v>
      </c>
      <c r="W393" s="11" t="s">
        <v>107</v>
      </c>
      <c r="X393" s="11" t="s">
        <v>108</v>
      </c>
      <c r="Y393" s="3" t="s">
        <v>89</v>
      </c>
      <c r="Z393" s="11" t="s">
        <v>108</v>
      </c>
      <c r="AA393" s="3" t="s">
        <v>109</v>
      </c>
      <c r="AB393" s="4">
        <v>45478</v>
      </c>
      <c r="AC393" s="3" t="s">
        <v>104</v>
      </c>
    </row>
    <row r="394" spans="1:29" ht="78.75" x14ac:dyDescent="0.25">
      <c r="A394" s="3">
        <v>2024</v>
      </c>
      <c r="B394" s="4">
        <v>45383</v>
      </c>
      <c r="C394" s="4">
        <v>45473</v>
      </c>
      <c r="D394" s="3" t="s">
        <v>75</v>
      </c>
      <c r="E394" s="18" t="s">
        <v>1623</v>
      </c>
      <c r="F394" s="6" t="s">
        <v>1325</v>
      </c>
      <c r="G394" s="16" t="s">
        <v>1326</v>
      </c>
      <c r="H394" s="7" t="s">
        <v>1327</v>
      </c>
      <c r="I394" s="8" t="s">
        <v>84</v>
      </c>
      <c r="J394" s="9" t="s">
        <v>1624</v>
      </c>
      <c r="K394" s="9" t="s">
        <v>198</v>
      </c>
      <c r="L394" s="9" t="s">
        <v>420</v>
      </c>
      <c r="M394" s="3" t="s">
        <v>86</v>
      </c>
      <c r="N394" s="3" t="s">
        <v>104</v>
      </c>
      <c r="O394" s="6">
        <v>1</v>
      </c>
      <c r="P394" s="10">
        <v>45385</v>
      </c>
      <c r="Q394" s="10">
        <f t="shared" si="30"/>
        <v>45750</v>
      </c>
      <c r="R394" s="3" t="s">
        <v>104</v>
      </c>
      <c r="S394" s="15" t="s">
        <v>1625</v>
      </c>
      <c r="T394" s="12">
        <v>180</v>
      </c>
      <c r="U394" s="12">
        <f t="shared" si="31"/>
        <v>180</v>
      </c>
      <c r="V394" s="15" t="s">
        <v>1626</v>
      </c>
      <c r="W394" s="11" t="s">
        <v>107</v>
      </c>
      <c r="X394" s="11" t="s">
        <v>108</v>
      </c>
      <c r="Y394" s="3" t="s">
        <v>89</v>
      </c>
      <c r="Z394" s="11" t="s">
        <v>108</v>
      </c>
      <c r="AA394" s="3" t="s">
        <v>109</v>
      </c>
      <c r="AB394" s="4">
        <v>45478</v>
      </c>
      <c r="AC394" s="3" t="s">
        <v>104</v>
      </c>
    </row>
    <row r="395" spans="1:29" ht="78.75" x14ac:dyDescent="0.25">
      <c r="A395" s="3">
        <v>2024</v>
      </c>
      <c r="B395" s="4">
        <v>45383</v>
      </c>
      <c r="C395" s="4">
        <v>45473</v>
      </c>
      <c r="D395" s="3" t="s">
        <v>75</v>
      </c>
      <c r="E395" s="5" t="s">
        <v>1627</v>
      </c>
      <c r="F395" s="6" t="s">
        <v>1325</v>
      </c>
      <c r="G395" s="16" t="s">
        <v>1326</v>
      </c>
      <c r="H395" s="7" t="s">
        <v>1327</v>
      </c>
      <c r="I395" s="8" t="s">
        <v>84</v>
      </c>
      <c r="J395" s="9" t="s">
        <v>1628</v>
      </c>
      <c r="K395" s="9" t="s">
        <v>103</v>
      </c>
      <c r="L395" s="9" t="s">
        <v>102</v>
      </c>
      <c r="M395" s="3" t="s">
        <v>87</v>
      </c>
      <c r="N395" s="3" t="s">
        <v>104</v>
      </c>
      <c r="O395" s="6">
        <v>1</v>
      </c>
      <c r="P395" s="10">
        <v>45354</v>
      </c>
      <c r="Q395" s="10">
        <f>P395+365</f>
        <v>45719</v>
      </c>
      <c r="R395" s="3" t="s">
        <v>104</v>
      </c>
      <c r="S395" s="15" t="s">
        <v>1629</v>
      </c>
      <c r="T395" s="12">
        <v>517.5</v>
      </c>
      <c r="U395" s="12">
        <f t="shared" si="31"/>
        <v>517.5</v>
      </c>
      <c r="V395" s="15" t="s">
        <v>641</v>
      </c>
      <c r="W395" s="11" t="s">
        <v>107</v>
      </c>
      <c r="X395" s="11" t="s">
        <v>108</v>
      </c>
      <c r="Y395" s="3" t="s">
        <v>89</v>
      </c>
      <c r="Z395" s="11" t="s">
        <v>108</v>
      </c>
      <c r="AA395" s="3" t="s">
        <v>109</v>
      </c>
      <c r="AB395" s="4">
        <v>45478</v>
      </c>
      <c r="AC395" s="3" t="s">
        <v>104</v>
      </c>
    </row>
    <row r="396" spans="1:29" ht="78.75" x14ac:dyDescent="0.25">
      <c r="A396" s="3">
        <v>2024</v>
      </c>
      <c r="B396" s="4">
        <v>45383</v>
      </c>
      <c r="C396" s="4">
        <v>45473</v>
      </c>
      <c r="D396" s="3" t="s">
        <v>75</v>
      </c>
      <c r="E396" s="5" t="s">
        <v>1630</v>
      </c>
      <c r="F396" s="6" t="s">
        <v>1325</v>
      </c>
      <c r="G396" s="16" t="s">
        <v>1326</v>
      </c>
      <c r="H396" s="7" t="s">
        <v>1327</v>
      </c>
      <c r="I396" s="8" t="s">
        <v>84</v>
      </c>
      <c r="J396" s="9" t="s">
        <v>1631</v>
      </c>
      <c r="K396" s="9" t="s">
        <v>181</v>
      </c>
      <c r="L396" s="9" t="s">
        <v>350</v>
      </c>
      <c r="M396" s="3" t="s">
        <v>87</v>
      </c>
      <c r="N396" s="3" t="s">
        <v>104</v>
      </c>
      <c r="O396" s="6">
        <v>1</v>
      </c>
      <c r="P396" s="10">
        <v>45384</v>
      </c>
      <c r="Q396" s="10">
        <f t="shared" ref="Q396:Q397" si="33">P396+365</f>
        <v>45749</v>
      </c>
      <c r="R396" s="3" t="s">
        <v>104</v>
      </c>
      <c r="S396" s="15" t="s">
        <v>1632</v>
      </c>
      <c r="T396" s="12">
        <v>480</v>
      </c>
      <c r="U396" s="12">
        <f t="shared" si="31"/>
        <v>480</v>
      </c>
      <c r="V396" s="15" t="s">
        <v>545</v>
      </c>
      <c r="W396" s="11" t="s">
        <v>107</v>
      </c>
      <c r="X396" s="11" t="s">
        <v>108</v>
      </c>
      <c r="Y396" s="3" t="s">
        <v>89</v>
      </c>
      <c r="Z396" s="11" t="s">
        <v>108</v>
      </c>
      <c r="AA396" s="3" t="s">
        <v>109</v>
      </c>
      <c r="AB396" s="4">
        <v>45478</v>
      </c>
      <c r="AC396" s="3" t="s">
        <v>104</v>
      </c>
    </row>
    <row r="397" spans="1:29" ht="78.75" x14ac:dyDescent="0.25">
      <c r="A397" s="3">
        <v>2024</v>
      </c>
      <c r="B397" s="4">
        <v>45383</v>
      </c>
      <c r="C397" s="4">
        <v>45473</v>
      </c>
      <c r="D397" s="3" t="s">
        <v>75</v>
      </c>
      <c r="E397" s="5" t="s">
        <v>1633</v>
      </c>
      <c r="F397" s="6" t="s">
        <v>1325</v>
      </c>
      <c r="G397" s="16" t="s">
        <v>1326</v>
      </c>
      <c r="H397" s="7" t="s">
        <v>1327</v>
      </c>
      <c r="I397" s="8" t="s">
        <v>84</v>
      </c>
      <c r="J397" s="9" t="s">
        <v>510</v>
      </c>
      <c r="K397" s="9" t="s">
        <v>242</v>
      </c>
      <c r="L397" s="9" t="s">
        <v>420</v>
      </c>
      <c r="M397" s="3" t="s">
        <v>86</v>
      </c>
      <c r="N397" s="3" t="s">
        <v>104</v>
      </c>
      <c r="O397" s="6">
        <v>1</v>
      </c>
      <c r="P397" s="10">
        <v>45391</v>
      </c>
      <c r="Q397" s="10">
        <f t="shared" si="33"/>
        <v>45756</v>
      </c>
      <c r="R397" s="3" t="s">
        <v>104</v>
      </c>
      <c r="S397" s="15" t="s">
        <v>1634</v>
      </c>
      <c r="T397" s="12">
        <v>2144.02</v>
      </c>
      <c r="U397" s="12">
        <f t="shared" si="31"/>
        <v>2144.02</v>
      </c>
      <c r="V397" s="11" t="s">
        <v>588</v>
      </c>
      <c r="W397" s="11" t="s">
        <v>107</v>
      </c>
      <c r="X397" s="11" t="s">
        <v>108</v>
      </c>
      <c r="Y397" s="3" t="s">
        <v>89</v>
      </c>
      <c r="Z397" s="11" t="s">
        <v>108</v>
      </c>
      <c r="AA397" s="3" t="s">
        <v>109</v>
      </c>
      <c r="AB397" s="4">
        <v>45478</v>
      </c>
      <c r="AC397" s="3" t="s">
        <v>104</v>
      </c>
    </row>
    <row r="398" spans="1:29" ht="78.75" x14ac:dyDescent="0.25">
      <c r="A398" s="3">
        <v>2024</v>
      </c>
      <c r="B398" s="4">
        <v>45383</v>
      </c>
      <c r="C398" s="4">
        <v>45473</v>
      </c>
      <c r="D398" s="3" t="s">
        <v>75</v>
      </c>
      <c r="E398" s="5" t="s">
        <v>1635</v>
      </c>
      <c r="F398" s="6" t="s">
        <v>1325</v>
      </c>
      <c r="G398" s="16" t="s">
        <v>1326</v>
      </c>
      <c r="H398" s="7" t="s">
        <v>1327</v>
      </c>
      <c r="I398" s="8" t="s">
        <v>84</v>
      </c>
      <c r="J398" s="9" t="s">
        <v>1636</v>
      </c>
      <c r="K398" s="9" t="s">
        <v>242</v>
      </c>
      <c r="L398" s="9" t="s">
        <v>420</v>
      </c>
      <c r="M398" s="3" t="s">
        <v>86</v>
      </c>
      <c r="N398" s="3" t="s">
        <v>104</v>
      </c>
      <c r="O398" s="6">
        <v>1</v>
      </c>
      <c r="P398" s="10">
        <v>45391</v>
      </c>
      <c r="Q398" s="10">
        <f t="shared" si="30"/>
        <v>45756</v>
      </c>
      <c r="R398" s="3" t="s">
        <v>104</v>
      </c>
      <c r="S398" s="15" t="s">
        <v>1637</v>
      </c>
      <c r="T398" s="12">
        <v>3254.77</v>
      </c>
      <c r="U398" s="12">
        <f t="shared" si="31"/>
        <v>3254.77</v>
      </c>
      <c r="V398" s="11" t="s">
        <v>585</v>
      </c>
      <c r="W398" s="11" t="s">
        <v>107</v>
      </c>
      <c r="X398" s="11" t="s">
        <v>108</v>
      </c>
      <c r="Y398" s="3" t="s">
        <v>89</v>
      </c>
      <c r="Z398" s="11" t="s">
        <v>108</v>
      </c>
      <c r="AA398" s="3" t="s">
        <v>109</v>
      </c>
      <c r="AB398" s="4">
        <v>45478</v>
      </c>
      <c r="AC398" s="3" t="s">
        <v>104</v>
      </c>
    </row>
    <row r="399" spans="1:29" ht="78.75" x14ac:dyDescent="0.25">
      <c r="A399" s="3">
        <v>2024</v>
      </c>
      <c r="B399" s="4">
        <v>45383</v>
      </c>
      <c r="C399" s="4">
        <v>45473</v>
      </c>
      <c r="D399" s="3" t="s">
        <v>75</v>
      </c>
      <c r="E399" s="5" t="s">
        <v>1638</v>
      </c>
      <c r="F399" s="6" t="s">
        <v>1325</v>
      </c>
      <c r="G399" s="16" t="s">
        <v>1326</v>
      </c>
      <c r="H399" s="7" t="s">
        <v>1327</v>
      </c>
      <c r="I399" s="8" t="s">
        <v>84</v>
      </c>
      <c r="J399" s="9" t="s">
        <v>1090</v>
      </c>
      <c r="K399" s="9" t="s">
        <v>242</v>
      </c>
      <c r="L399" s="9" t="s">
        <v>420</v>
      </c>
      <c r="M399" s="3" t="s">
        <v>87</v>
      </c>
      <c r="N399" s="3" t="s">
        <v>104</v>
      </c>
      <c r="O399" s="6">
        <v>1</v>
      </c>
      <c r="P399" s="10">
        <v>45391</v>
      </c>
      <c r="Q399" s="10">
        <f t="shared" si="30"/>
        <v>45756</v>
      </c>
      <c r="R399" s="3" t="s">
        <v>104</v>
      </c>
      <c r="S399" s="15" t="s">
        <v>1639</v>
      </c>
      <c r="T399" s="12">
        <v>1994.25</v>
      </c>
      <c r="U399" s="12">
        <f t="shared" si="31"/>
        <v>1994.25</v>
      </c>
      <c r="V399" s="11" t="s">
        <v>582</v>
      </c>
      <c r="W399" s="11" t="s">
        <v>107</v>
      </c>
      <c r="X399" s="11" t="s">
        <v>108</v>
      </c>
      <c r="Y399" s="3" t="s">
        <v>89</v>
      </c>
      <c r="Z399" s="11" t="s">
        <v>108</v>
      </c>
      <c r="AA399" s="3" t="s">
        <v>109</v>
      </c>
      <c r="AB399" s="4">
        <v>45478</v>
      </c>
      <c r="AC399" s="3" t="s">
        <v>104</v>
      </c>
    </row>
    <row r="400" spans="1:29" ht="78.75" x14ac:dyDescent="0.25">
      <c r="A400" s="3">
        <v>2024</v>
      </c>
      <c r="B400" s="4">
        <v>45383</v>
      </c>
      <c r="C400" s="4">
        <v>45473</v>
      </c>
      <c r="D400" s="3" t="s">
        <v>75</v>
      </c>
      <c r="E400" s="5" t="s">
        <v>1640</v>
      </c>
      <c r="F400" s="6" t="s">
        <v>1325</v>
      </c>
      <c r="G400" s="16" t="s">
        <v>1326</v>
      </c>
      <c r="H400" s="7" t="s">
        <v>1327</v>
      </c>
      <c r="I400" s="8" t="s">
        <v>84</v>
      </c>
      <c r="J400" s="9" t="s">
        <v>1641</v>
      </c>
      <c r="K400" s="9" t="s">
        <v>420</v>
      </c>
      <c r="L400" s="9" t="s">
        <v>123</v>
      </c>
      <c r="M400" s="3" t="s">
        <v>87</v>
      </c>
      <c r="N400" s="3" t="s">
        <v>104</v>
      </c>
      <c r="O400" s="6">
        <v>1</v>
      </c>
      <c r="P400" s="10">
        <v>45391</v>
      </c>
      <c r="Q400" s="10">
        <f t="shared" si="30"/>
        <v>45756</v>
      </c>
      <c r="R400" s="3" t="s">
        <v>104</v>
      </c>
      <c r="S400" s="15" t="s">
        <v>1642</v>
      </c>
      <c r="T400" s="12">
        <v>4801.25</v>
      </c>
      <c r="U400" s="12">
        <f t="shared" si="31"/>
        <v>4801.25</v>
      </c>
      <c r="V400" s="11" t="s">
        <v>579</v>
      </c>
      <c r="W400" s="11" t="s">
        <v>107</v>
      </c>
      <c r="X400" s="11" t="s">
        <v>108</v>
      </c>
      <c r="Y400" s="3" t="s">
        <v>89</v>
      </c>
      <c r="Z400" s="11" t="s">
        <v>108</v>
      </c>
      <c r="AA400" s="3" t="s">
        <v>109</v>
      </c>
      <c r="AB400" s="4">
        <v>45478</v>
      </c>
      <c r="AC400" s="3" t="s">
        <v>104</v>
      </c>
    </row>
    <row r="401" spans="1:29" ht="78.75" x14ac:dyDescent="0.25">
      <c r="A401" s="3">
        <v>2024</v>
      </c>
      <c r="B401" s="4">
        <v>45383</v>
      </c>
      <c r="C401" s="4">
        <v>45473</v>
      </c>
      <c r="D401" s="3" t="s">
        <v>75</v>
      </c>
      <c r="E401" s="5" t="s">
        <v>1643</v>
      </c>
      <c r="F401" s="6" t="s">
        <v>1325</v>
      </c>
      <c r="G401" s="16" t="s">
        <v>1326</v>
      </c>
      <c r="H401" s="7" t="s">
        <v>1327</v>
      </c>
      <c r="I401" s="8" t="s">
        <v>84</v>
      </c>
      <c r="J401" s="9" t="s">
        <v>1644</v>
      </c>
      <c r="K401" s="9" t="s">
        <v>242</v>
      </c>
      <c r="L401" s="9" t="s">
        <v>420</v>
      </c>
      <c r="M401" s="3" t="s">
        <v>87</v>
      </c>
      <c r="N401" s="3" t="s">
        <v>104</v>
      </c>
      <c r="O401" s="6">
        <v>1</v>
      </c>
      <c r="P401" s="10">
        <v>45391</v>
      </c>
      <c r="Q401" s="10">
        <f t="shared" si="30"/>
        <v>45756</v>
      </c>
      <c r="R401" s="3" t="s">
        <v>104</v>
      </c>
      <c r="S401" s="15" t="s">
        <v>1645</v>
      </c>
      <c r="T401" s="12">
        <v>1188.27</v>
      </c>
      <c r="U401" s="12">
        <f t="shared" si="31"/>
        <v>1188.27</v>
      </c>
      <c r="V401" s="11" t="s">
        <v>576</v>
      </c>
      <c r="W401" s="11" t="s">
        <v>107</v>
      </c>
      <c r="X401" s="11" t="s">
        <v>108</v>
      </c>
      <c r="Y401" s="3" t="s">
        <v>89</v>
      </c>
      <c r="Z401" s="11" t="s">
        <v>108</v>
      </c>
      <c r="AA401" s="3" t="s">
        <v>109</v>
      </c>
      <c r="AB401" s="4">
        <v>45478</v>
      </c>
      <c r="AC401" s="3" t="s">
        <v>104</v>
      </c>
    </row>
    <row r="402" spans="1:29" ht="78.75" x14ac:dyDescent="0.25">
      <c r="A402" s="3">
        <v>2024</v>
      </c>
      <c r="B402" s="4">
        <v>45383</v>
      </c>
      <c r="C402" s="4">
        <v>45473</v>
      </c>
      <c r="D402" s="3" t="s">
        <v>75</v>
      </c>
      <c r="E402" s="5" t="s">
        <v>1646</v>
      </c>
      <c r="F402" s="6" t="s">
        <v>1325</v>
      </c>
      <c r="G402" s="16" t="s">
        <v>1326</v>
      </c>
      <c r="H402" s="7" t="s">
        <v>1327</v>
      </c>
      <c r="I402" s="8" t="s">
        <v>84</v>
      </c>
      <c r="J402" s="9" t="s">
        <v>1647</v>
      </c>
      <c r="K402" s="9" t="s">
        <v>103</v>
      </c>
      <c r="L402" s="9" t="s">
        <v>610</v>
      </c>
      <c r="M402" s="3" t="s">
        <v>87</v>
      </c>
      <c r="N402" s="3" t="s">
        <v>104</v>
      </c>
      <c r="O402" s="6">
        <v>1</v>
      </c>
      <c r="P402" s="10">
        <v>45392</v>
      </c>
      <c r="Q402" s="10">
        <f>P402+365</f>
        <v>45757</v>
      </c>
      <c r="R402" s="3" t="s">
        <v>104</v>
      </c>
      <c r="S402" s="15" t="s">
        <v>1648</v>
      </c>
      <c r="T402" s="12">
        <v>1023.62</v>
      </c>
      <c r="U402" s="12">
        <f t="shared" si="31"/>
        <v>1023.62</v>
      </c>
      <c r="V402" s="11" t="s">
        <v>646</v>
      </c>
      <c r="W402" s="11" t="s">
        <v>107</v>
      </c>
      <c r="X402" s="11" t="s">
        <v>108</v>
      </c>
      <c r="Y402" s="3" t="s">
        <v>89</v>
      </c>
      <c r="Z402" s="11" t="s">
        <v>108</v>
      </c>
      <c r="AA402" s="3" t="s">
        <v>109</v>
      </c>
      <c r="AB402" s="4">
        <v>45478</v>
      </c>
      <c r="AC402" s="3" t="s">
        <v>104</v>
      </c>
    </row>
    <row r="403" spans="1:29" ht="78.75" x14ac:dyDescent="0.25">
      <c r="A403" s="3">
        <v>2024</v>
      </c>
      <c r="B403" s="4">
        <v>45383</v>
      </c>
      <c r="C403" s="4">
        <v>45473</v>
      </c>
      <c r="D403" s="3" t="s">
        <v>75</v>
      </c>
      <c r="E403" s="5" t="s">
        <v>1649</v>
      </c>
      <c r="F403" s="6" t="s">
        <v>1325</v>
      </c>
      <c r="G403" s="16" t="s">
        <v>1326</v>
      </c>
      <c r="H403" s="7" t="s">
        <v>1327</v>
      </c>
      <c r="I403" s="8" t="s">
        <v>84</v>
      </c>
      <c r="J403" s="9" t="s">
        <v>1650</v>
      </c>
      <c r="K403" s="9" t="s">
        <v>682</v>
      </c>
      <c r="L403" s="9" t="s">
        <v>1651</v>
      </c>
      <c r="M403" s="3" t="s">
        <v>86</v>
      </c>
      <c r="N403" s="3" t="s">
        <v>104</v>
      </c>
      <c r="O403" s="6">
        <v>1</v>
      </c>
      <c r="P403" s="10">
        <v>45392</v>
      </c>
      <c r="Q403" s="10">
        <f>P403+365</f>
        <v>45757</v>
      </c>
      <c r="R403" s="3" t="s">
        <v>104</v>
      </c>
      <c r="S403" s="15" t="s">
        <v>1652</v>
      </c>
      <c r="T403" s="12">
        <v>280</v>
      </c>
      <c r="U403" s="12">
        <f t="shared" si="31"/>
        <v>280</v>
      </c>
      <c r="V403" s="15" t="s">
        <v>1653</v>
      </c>
      <c r="W403" s="11" t="s">
        <v>107</v>
      </c>
      <c r="X403" s="11" t="s">
        <v>108</v>
      </c>
      <c r="Y403" s="3" t="s">
        <v>89</v>
      </c>
      <c r="Z403" s="11" t="s">
        <v>108</v>
      </c>
      <c r="AA403" s="3" t="s">
        <v>109</v>
      </c>
      <c r="AB403" s="4">
        <v>45478</v>
      </c>
      <c r="AC403" s="3" t="s">
        <v>104</v>
      </c>
    </row>
    <row r="404" spans="1:29" ht="78.75" x14ac:dyDescent="0.25">
      <c r="A404" s="3">
        <v>2024</v>
      </c>
      <c r="B404" s="4">
        <v>45383</v>
      </c>
      <c r="C404" s="4">
        <v>45473</v>
      </c>
      <c r="D404" s="3" t="s">
        <v>75</v>
      </c>
      <c r="E404" s="5" t="s">
        <v>1654</v>
      </c>
      <c r="F404" s="6" t="s">
        <v>1325</v>
      </c>
      <c r="G404" s="16" t="s">
        <v>1326</v>
      </c>
      <c r="H404" s="7" t="s">
        <v>1327</v>
      </c>
      <c r="I404" s="8" t="s">
        <v>84</v>
      </c>
      <c r="J404" s="9" t="s">
        <v>1655</v>
      </c>
      <c r="K404" s="9" t="s">
        <v>1656</v>
      </c>
      <c r="L404" s="9" t="s">
        <v>893</v>
      </c>
      <c r="M404" s="3" t="s">
        <v>87</v>
      </c>
      <c r="N404" s="3" t="s">
        <v>104</v>
      </c>
      <c r="O404" s="6">
        <v>1</v>
      </c>
      <c r="P404" s="10">
        <v>45392</v>
      </c>
      <c r="Q404" s="10">
        <f t="shared" si="27"/>
        <v>45757</v>
      </c>
      <c r="R404" s="3" t="s">
        <v>104</v>
      </c>
      <c r="S404" s="15" t="s">
        <v>1657</v>
      </c>
      <c r="T404" s="12">
        <v>180</v>
      </c>
      <c r="U404" s="12">
        <f t="shared" si="31"/>
        <v>180</v>
      </c>
      <c r="V404" s="11" t="s">
        <v>1658</v>
      </c>
      <c r="W404" s="11" t="s">
        <v>107</v>
      </c>
      <c r="X404" s="11" t="s">
        <v>108</v>
      </c>
      <c r="Y404" s="3" t="s">
        <v>89</v>
      </c>
      <c r="Z404" s="11" t="s">
        <v>108</v>
      </c>
      <c r="AA404" s="3" t="s">
        <v>109</v>
      </c>
      <c r="AB404" s="4">
        <v>45478</v>
      </c>
      <c r="AC404" s="3" t="s">
        <v>104</v>
      </c>
    </row>
    <row r="405" spans="1:29" ht="78.75" x14ac:dyDescent="0.25">
      <c r="A405" s="3">
        <v>2024</v>
      </c>
      <c r="B405" s="4">
        <v>45383</v>
      </c>
      <c r="C405" s="4">
        <v>45473</v>
      </c>
      <c r="D405" s="3" t="s">
        <v>75</v>
      </c>
      <c r="E405" s="5" t="s">
        <v>1659</v>
      </c>
      <c r="F405" s="6" t="s">
        <v>1325</v>
      </c>
      <c r="G405" s="16" t="s">
        <v>1326</v>
      </c>
      <c r="H405" s="7" t="s">
        <v>1327</v>
      </c>
      <c r="I405" s="8" t="s">
        <v>84</v>
      </c>
      <c r="J405" s="9" t="s">
        <v>1660</v>
      </c>
      <c r="K405" s="9" t="s">
        <v>181</v>
      </c>
      <c r="L405" s="9" t="s">
        <v>152</v>
      </c>
      <c r="M405" s="3" t="s">
        <v>86</v>
      </c>
      <c r="N405" s="3" t="s">
        <v>104</v>
      </c>
      <c r="O405" s="6">
        <v>1</v>
      </c>
      <c r="P405" s="10">
        <v>45392</v>
      </c>
      <c r="Q405" s="10">
        <f t="shared" si="27"/>
        <v>45757</v>
      </c>
      <c r="R405" s="3" t="s">
        <v>104</v>
      </c>
      <c r="S405" s="15" t="s">
        <v>1657</v>
      </c>
      <c r="T405" s="12">
        <v>180</v>
      </c>
      <c r="U405" s="12">
        <f t="shared" si="31"/>
        <v>180</v>
      </c>
      <c r="V405" s="15" t="s">
        <v>1661</v>
      </c>
      <c r="W405" s="11" t="s">
        <v>107</v>
      </c>
      <c r="X405" s="11" t="s">
        <v>108</v>
      </c>
      <c r="Y405" s="3" t="s">
        <v>89</v>
      </c>
      <c r="Z405" s="11" t="s">
        <v>108</v>
      </c>
      <c r="AA405" s="3" t="s">
        <v>109</v>
      </c>
      <c r="AB405" s="4">
        <v>45478</v>
      </c>
      <c r="AC405" s="3" t="s">
        <v>104</v>
      </c>
    </row>
    <row r="406" spans="1:29" ht="78.75" x14ac:dyDescent="0.25">
      <c r="A406" s="3">
        <v>2024</v>
      </c>
      <c r="B406" s="4">
        <v>45383</v>
      </c>
      <c r="C406" s="4">
        <v>45473</v>
      </c>
      <c r="D406" s="3" t="s">
        <v>75</v>
      </c>
      <c r="E406" s="5" t="s">
        <v>1662</v>
      </c>
      <c r="F406" s="6" t="s">
        <v>1325</v>
      </c>
      <c r="G406" s="16" t="s">
        <v>1326</v>
      </c>
      <c r="H406" s="7" t="s">
        <v>1327</v>
      </c>
      <c r="I406" s="8" t="s">
        <v>84</v>
      </c>
      <c r="J406" s="9" t="s">
        <v>1663</v>
      </c>
      <c r="K406" s="9" t="s">
        <v>1317</v>
      </c>
      <c r="L406" s="9" t="s">
        <v>888</v>
      </c>
      <c r="M406" s="3" t="s">
        <v>87</v>
      </c>
      <c r="N406" s="3" t="s">
        <v>104</v>
      </c>
      <c r="O406" s="6">
        <v>1</v>
      </c>
      <c r="P406" s="10">
        <v>45392</v>
      </c>
      <c r="Q406" s="10">
        <f t="shared" si="27"/>
        <v>45757</v>
      </c>
      <c r="R406" s="3" t="s">
        <v>104</v>
      </c>
      <c r="S406" s="15" t="s">
        <v>1664</v>
      </c>
      <c r="T406" s="12">
        <v>180</v>
      </c>
      <c r="U406" s="12">
        <f t="shared" si="31"/>
        <v>180</v>
      </c>
      <c r="V406" s="15" t="s">
        <v>1665</v>
      </c>
      <c r="W406" s="11" t="s">
        <v>107</v>
      </c>
      <c r="X406" s="11" t="s">
        <v>108</v>
      </c>
      <c r="Y406" s="3" t="s">
        <v>89</v>
      </c>
      <c r="Z406" s="11" t="s">
        <v>108</v>
      </c>
      <c r="AA406" s="3" t="s">
        <v>109</v>
      </c>
      <c r="AB406" s="4">
        <v>45478</v>
      </c>
      <c r="AC406" s="3" t="s">
        <v>104</v>
      </c>
    </row>
    <row r="407" spans="1:29" ht="78.75" x14ac:dyDescent="0.25">
      <c r="A407" s="3">
        <v>2024</v>
      </c>
      <c r="B407" s="4">
        <v>45383</v>
      </c>
      <c r="C407" s="4">
        <v>45473</v>
      </c>
      <c r="D407" s="3" t="s">
        <v>75</v>
      </c>
      <c r="E407" s="5" t="s">
        <v>1666</v>
      </c>
      <c r="F407" s="6" t="s">
        <v>1325</v>
      </c>
      <c r="G407" s="16" t="s">
        <v>1326</v>
      </c>
      <c r="H407" s="7" t="s">
        <v>1327</v>
      </c>
      <c r="I407" s="8" t="s">
        <v>84</v>
      </c>
      <c r="J407" s="9" t="s">
        <v>574</v>
      </c>
      <c r="K407" s="9" t="s">
        <v>222</v>
      </c>
      <c r="L407" s="9" t="s">
        <v>269</v>
      </c>
      <c r="M407" s="3" t="s">
        <v>86</v>
      </c>
      <c r="N407" s="3" t="s">
        <v>104</v>
      </c>
      <c r="O407" s="6">
        <v>1</v>
      </c>
      <c r="P407" s="10">
        <v>45392</v>
      </c>
      <c r="Q407" s="10">
        <f t="shared" si="27"/>
        <v>45757</v>
      </c>
      <c r="R407" s="3" t="s">
        <v>104</v>
      </c>
      <c r="S407" s="15" t="s">
        <v>1667</v>
      </c>
      <c r="T407" s="12">
        <v>180</v>
      </c>
      <c r="U407" s="12">
        <f t="shared" si="31"/>
        <v>180</v>
      </c>
      <c r="V407" s="11" t="s">
        <v>1668</v>
      </c>
      <c r="W407" s="11" t="s">
        <v>107</v>
      </c>
      <c r="X407" s="11" t="s">
        <v>108</v>
      </c>
      <c r="Y407" s="3" t="s">
        <v>89</v>
      </c>
      <c r="Z407" s="11" t="s">
        <v>108</v>
      </c>
      <c r="AA407" s="3" t="s">
        <v>109</v>
      </c>
      <c r="AB407" s="4">
        <v>45478</v>
      </c>
      <c r="AC407" s="3" t="s">
        <v>104</v>
      </c>
    </row>
    <row r="408" spans="1:29" ht="78.75" x14ac:dyDescent="0.25">
      <c r="A408" s="3">
        <v>2024</v>
      </c>
      <c r="B408" s="4">
        <v>45383</v>
      </c>
      <c r="C408" s="4">
        <v>45473</v>
      </c>
      <c r="D408" s="3" t="s">
        <v>75</v>
      </c>
      <c r="E408" s="5" t="s">
        <v>1669</v>
      </c>
      <c r="F408" s="6" t="s">
        <v>1325</v>
      </c>
      <c r="G408" s="16" t="s">
        <v>1326</v>
      </c>
      <c r="H408" s="7" t="s">
        <v>1327</v>
      </c>
      <c r="I408" s="8" t="s">
        <v>84</v>
      </c>
      <c r="J408" s="9" t="s">
        <v>1670</v>
      </c>
      <c r="K408" s="9" t="s">
        <v>1518</v>
      </c>
      <c r="L408" s="9" t="s">
        <v>1671</v>
      </c>
      <c r="M408" s="3" t="s">
        <v>86</v>
      </c>
      <c r="N408" s="3" t="s">
        <v>104</v>
      </c>
      <c r="O408" s="6">
        <v>1</v>
      </c>
      <c r="P408" s="10">
        <v>45392</v>
      </c>
      <c r="Q408" s="10">
        <f t="shared" si="27"/>
        <v>45757</v>
      </c>
      <c r="R408" s="3" t="s">
        <v>104</v>
      </c>
      <c r="S408" s="15" t="s">
        <v>1672</v>
      </c>
      <c r="T408" s="12">
        <v>180</v>
      </c>
      <c r="U408" s="12">
        <f t="shared" si="31"/>
        <v>180</v>
      </c>
      <c r="V408" s="15" t="s">
        <v>1673</v>
      </c>
      <c r="W408" s="11" t="s">
        <v>107</v>
      </c>
      <c r="X408" s="11" t="s">
        <v>108</v>
      </c>
      <c r="Y408" s="3" t="s">
        <v>89</v>
      </c>
      <c r="Z408" s="11" t="s">
        <v>108</v>
      </c>
      <c r="AA408" s="3" t="s">
        <v>109</v>
      </c>
      <c r="AB408" s="4">
        <v>45478</v>
      </c>
      <c r="AC408" s="3" t="s">
        <v>104</v>
      </c>
    </row>
    <row r="409" spans="1:29" ht="78.75" x14ac:dyDescent="0.25">
      <c r="A409" s="3">
        <v>2024</v>
      </c>
      <c r="B409" s="4">
        <v>45383</v>
      </c>
      <c r="C409" s="4">
        <v>45473</v>
      </c>
      <c r="D409" s="3" t="s">
        <v>75</v>
      </c>
      <c r="E409" s="5" t="s">
        <v>1674</v>
      </c>
      <c r="F409" s="6" t="s">
        <v>1325</v>
      </c>
      <c r="G409" s="16" t="s">
        <v>1326</v>
      </c>
      <c r="H409" s="7" t="s">
        <v>1327</v>
      </c>
      <c r="I409" s="8" t="s">
        <v>84</v>
      </c>
      <c r="J409" s="9" t="s">
        <v>1675</v>
      </c>
      <c r="K409" s="9" t="s">
        <v>207</v>
      </c>
      <c r="L409" s="9" t="s">
        <v>1676</v>
      </c>
      <c r="M409" s="3" t="s">
        <v>86</v>
      </c>
      <c r="N409" s="3" t="s">
        <v>104</v>
      </c>
      <c r="O409" s="6">
        <v>1</v>
      </c>
      <c r="P409" s="10">
        <v>45392</v>
      </c>
      <c r="Q409" s="10">
        <f t="shared" si="27"/>
        <v>45757</v>
      </c>
      <c r="R409" s="3" t="s">
        <v>104</v>
      </c>
      <c r="S409" s="15" t="s">
        <v>1677</v>
      </c>
      <c r="T409" s="12">
        <v>180</v>
      </c>
      <c r="U409" s="12">
        <f t="shared" si="31"/>
        <v>180</v>
      </c>
      <c r="V409" s="11" t="s">
        <v>1678</v>
      </c>
      <c r="W409" s="11" t="s">
        <v>107</v>
      </c>
      <c r="X409" s="11" t="s">
        <v>108</v>
      </c>
      <c r="Y409" s="3" t="s">
        <v>89</v>
      </c>
      <c r="Z409" s="11" t="s">
        <v>108</v>
      </c>
      <c r="AA409" s="3" t="s">
        <v>109</v>
      </c>
      <c r="AB409" s="4">
        <v>45478</v>
      </c>
      <c r="AC409" s="3" t="s">
        <v>104</v>
      </c>
    </row>
    <row r="410" spans="1:29" ht="78.75" x14ac:dyDescent="0.25">
      <c r="A410" s="3">
        <v>2024</v>
      </c>
      <c r="B410" s="4">
        <v>45383</v>
      </c>
      <c r="C410" s="4">
        <v>45473</v>
      </c>
      <c r="D410" s="3" t="s">
        <v>75</v>
      </c>
      <c r="E410" s="5" t="s">
        <v>1679</v>
      </c>
      <c r="F410" s="6" t="s">
        <v>1325</v>
      </c>
      <c r="G410" s="16" t="s">
        <v>1326</v>
      </c>
      <c r="H410" s="7" t="s">
        <v>1327</v>
      </c>
      <c r="I410" s="8" t="s">
        <v>84</v>
      </c>
      <c r="J410" s="9" t="s">
        <v>304</v>
      </c>
      <c r="K410" s="9" t="s">
        <v>103</v>
      </c>
      <c r="L410" s="9" t="s">
        <v>181</v>
      </c>
      <c r="M410" s="3" t="s">
        <v>87</v>
      </c>
      <c r="N410" s="3" t="s">
        <v>104</v>
      </c>
      <c r="O410" s="6">
        <v>1</v>
      </c>
      <c r="P410" s="10">
        <v>45392</v>
      </c>
      <c r="Q410" s="10">
        <f t="shared" si="27"/>
        <v>45757</v>
      </c>
      <c r="R410" s="3" t="s">
        <v>104</v>
      </c>
      <c r="S410" s="15" t="s">
        <v>1680</v>
      </c>
      <c r="T410" s="12">
        <v>180</v>
      </c>
      <c r="U410" s="12">
        <f t="shared" si="31"/>
        <v>180</v>
      </c>
      <c r="V410" s="11" t="s">
        <v>1681</v>
      </c>
      <c r="W410" s="11" t="s">
        <v>107</v>
      </c>
      <c r="X410" s="11" t="s">
        <v>108</v>
      </c>
      <c r="Y410" s="3" t="s">
        <v>89</v>
      </c>
      <c r="Z410" s="11" t="s">
        <v>108</v>
      </c>
      <c r="AA410" s="3" t="s">
        <v>109</v>
      </c>
      <c r="AB410" s="4">
        <v>45478</v>
      </c>
      <c r="AC410" s="3" t="s">
        <v>104</v>
      </c>
    </row>
    <row r="411" spans="1:29" ht="78.75" x14ac:dyDescent="0.25">
      <c r="A411" s="3">
        <v>2024</v>
      </c>
      <c r="B411" s="4">
        <v>45383</v>
      </c>
      <c r="C411" s="4">
        <v>45473</v>
      </c>
      <c r="D411" s="3" t="s">
        <v>75</v>
      </c>
      <c r="E411" s="5" t="s">
        <v>1682</v>
      </c>
      <c r="F411" s="6" t="s">
        <v>1325</v>
      </c>
      <c r="G411" s="16" t="s">
        <v>1326</v>
      </c>
      <c r="H411" s="7" t="s">
        <v>1327</v>
      </c>
      <c r="I411" s="8" t="s">
        <v>84</v>
      </c>
      <c r="J411" s="9" t="s">
        <v>1683</v>
      </c>
      <c r="K411" s="9" t="s">
        <v>1684</v>
      </c>
      <c r="L411" s="9" t="s">
        <v>122</v>
      </c>
      <c r="M411" s="3" t="s">
        <v>87</v>
      </c>
      <c r="N411" s="3" t="s">
        <v>104</v>
      </c>
      <c r="O411" s="6">
        <v>1</v>
      </c>
      <c r="P411" s="10">
        <v>45392</v>
      </c>
      <c r="Q411" s="10">
        <f t="shared" si="27"/>
        <v>45757</v>
      </c>
      <c r="R411" s="3" t="s">
        <v>104</v>
      </c>
      <c r="S411" s="15" t="s">
        <v>1685</v>
      </c>
      <c r="T411" s="12">
        <v>180</v>
      </c>
      <c r="U411" s="12">
        <f t="shared" si="31"/>
        <v>180</v>
      </c>
      <c r="V411" s="11" t="s">
        <v>1686</v>
      </c>
      <c r="W411" s="11" t="s">
        <v>107</v>
      </c>
      <c r="X411" s="11" t="s">
        <v>108</v>
      </c>
      <c r="Y411" s="3" t="s">
        <v>89</v>
      </c>
      <c r="Z411" s="11" t="s">
        <v>108</v>
      </c>
      <c r="AA411" s="3" t="s">
        <v>109</v>
      </c>
      <c r="AB411" s="4">
        <v>45478</v>
      </c>
      <c r="AC411" s="3" t="s">
        <v>104</v>
      </c>
    </row>
    <row r="412" spans="1:29" ht="78.75" x14ac:dyDescent="0.25">
      <c r="A412" s="3">
        <v>2024</v>
      </c>
      <c r="B412" s="4">
        <v>45383</v>
      </c>
      <c r="C412" s="4">
        <v>45473</v>
      </c>
      <c r="D412" s="3" t="s">
        <v>75</v>
      </c>
      <c r="E412" s="5" t="s">
        <v>1687</v>
      </c>
      <c r="F412" s="6" t="s">
        <v>1325</v>
      </c>
      <c r="G412" s="16" t="s">
        <v>1326</v>
      </c>
      <c r="H412" s="7" t="s">
        <v>1327</v>
      </c>
      <c r="I412" s="8" t="s">
        <v>84</v>
      </c>
      <c r="J412" s="9" t="s">
        <v>1688</v>
      </c>
      <c r="K412" s="9" t="s">
        <v>207</v>
      </c>
      <c r="L412" s="9" t="s">
        <v>360</v>
      </c>
      <c r="M412" s="3" t="s">
        <v>87</v>
      </c>
      <c r="N412" s="3" t="s">
        <v>104</v>
      </c>
      <c r="O412" s="6">
        <v>1</v>
      </c>
      <c r="P412" s="10">
        <v>45392</v>
      </c>
      <c r="Q412" s="10">
        <f t="shared" si="27"/>
        <v>45757</v>
      </c>
      <c r="R412" s="3" t="s">
        <v>104</v>
      </c>
      <c r="S412" s="15" t="s">
        <v>1689</v>
      </c>
      <c r="T412" s="12">
        <v>180</v>
      </c>
      <c r="U412" s="12">
        <f t="shared" si="31"/>
        <v>180</v>
      </c>
      <c r="V412" s="15" t="s">
        <v>1690</v>
      </c>
      <c r="W412" s="11" t="s">
        <v>107</v>
      </c>
      <c r="X412" s="11" t="s">
        <v>108</v>
      </c>
      <c r="Y412" s="3" t="s">
        <v>89</v>
      </c>
      <c r="Z412" s="11" t="s">
        <v>108</v>
      </c>
      <c r="AA412" s="3" t="s">
        <v>109</v>
      </c>
      <c r="AB412" s="4">
        <v>45478</v>
      </c>
      <c r="AC412" s="3" t="s">
        <v>104</v>
      </c>
    </row>
    <row r="413" spans="1:29" ht="78.75" x14ac:dyDescent="0.25">
      <c r="A413" s="3">
        <v>2024</v>
      </c>
      <c r="B413" s="4">
        <v>45383</v>
      </c>
      <c r="C413" s="4">
        <v>45473</v>
      </c>
      <c r="D413" s="3" t="s">
        <v>75</v>
      </c>
      <c r="E413" s="5" t="s">
        <v>1691</v>
      </c>
      <c r="F413" s="6" t="s">
        <v>1325</v>
      </c>
      <c r="G413" s="17" t="s">
        <v>1326</v>
      </c>
      <c r="H413" s="7" t="s">
        <v>1327</v>
      </c>
      <c r="I413" s="8" t="s">
        <v>84</v>
      </c>
      <c r="J413" s="9" t="s">
        <v>1692</v>
      </c>
      <c r="K413" s="9" t="s">
        <v>181</v>
      </c>
      <c r="L413" s="9" t="s">
        <v>170</v>
      </c>
      <c r="M413" s="3" t="s">
        <v>86</v>
      </c>
      <c r="N413" s="3" t="s">
        <v>104</v>
      </c>
      <c r="O413" s="6">
        <v>1</v>
      </c>
      <c r="P413" s="10">
        <v>45392</v>
      </c>
      <c r="Q413" s="10">
        <f t="shared" si="27"/>
        <v>45757</v>
      </c>
      <c r="R413" s="3" t="s">
        <v>104</v>
      </c>
      <c r="S413" s="15" t="s">
        <v>1693</v>
      </c>
      <c r="T413" s="12">
        <v>180</v>
      </c>
      <c r="U413" s="12">
        <f t="shared" si="31"/>
        <v>180</v>
      </c>
      <c r="V413" s="11" t="s">
        <v>1694</v>
      </c>
      <c r="W413" s="11" t="s">
        <v>107</v>
      </c>
      <c r="X413" s="11" t="s">
        <v>108</v>
      </c>
      <c r="Y413" s="3" t="s">
        <v>89</v>
      </c>
      <c r="Z413" s="11" t="s">
        <v>108</v>
      </c>
      <c r="AA413" s="3" t="s">
        <v>109</v>
      </c>
      <c r="AB413" s="4">
        <v>45478</v>
      </c>
      <c r="AC413" s="3" t="s">
        <v>104</v>
      </c>
    </row>
    <row r="414" spans="1:29" ht="78.75" x14ac:dyDescent="0.25">
      <c r="A414" s="3">
        <v>2024</v>
      </c>
      <c r="B414" s="4">
        <v>45383</v>
      </c>
      <c r="C414" s="4">
        <v>45473</v>
      </c>
      <c r="D414" s="3" t="s">
        <v>75</v>
      </c>
      <c r="E414" s="5" t="s">
        <v>1695</v>
      </c>
      <c r="F414" s="6" t="s">
        <v>1325</v>
      </c>
      <c r="G414" s="16" t="s">
        <v>1326</v>
      </c>
      <c r="H414" s="7" t="s">
        <v>1327</v>
      </c>
      <c r="I414" s="8" t="s">
        <v>84</v>
      </c>
      <c r="J414" s="9" t="s">
        <v>1696</v>
      </c>
      <c r="K414" s="9" t="s">
        <v>181</v>
      </c>
      <c r="L414" s="9" t="s">
        <v>152</v>
      </c>
      <c r="M414" s="3" t="s">
        <v>87</v>
      </c>
      <c r="N414" s="3" t="s">
        <v>104</v>
      </c>
      <c r="O414" s="6">
        <v>1</v>
      </c>
      <c r="P414" s="10">
        <v>45392</v>
      </c>
      <c r="Q414" s="10">
        <f t="shared" si="27"/>
        <v>45757</v>
      </c>
      <c r="R414" s="3" t="s">
        <v>104</v>
      </c>
      <c r="S414" s="15" t="s">
        <v>1697</v>
      </c>
      <c r="T414" s="12">
        <v>180</v>
      </c>
      <c r="U414" s="12">
        <f t="shared" si="31"/>
        <v>180</v>
      </c>
      <c r="V414" s="11" t="s">
        <v>1698</v>
      </c>
      <c r="W414" s="11" t="s">
        <v>107</v>
      </c>
      <c r="X414" s="11" t="s">
        <v>108</v>
      </c>
      <c r="Y414" s="3" t="s">
        <v>89</v>
      </c>
      <c r="Z414" s="11" t="s">
        <v>108</v>
      </c>
      <c r="AA414" s="3" t="s">
        <v>109</v>
      </c>
      <c r="AB414" s="4">
        <v>45478</v>
      </c>
      <c r="AC414" s="3" t="s">
        <v>104</v>
      </c>
    </row>
    <row r="415" spans="1:29" ht="78.75" x14ac:dyDescent="0.25">
      <c r="A415" s="3">
        <v>2024</v>
      </c>
      <c r="B415" s="4">
        <v>45383</v>
      </c>
      <c r="C415" s="4">
        <v>45473</v>
      </c>
      <c r="D415" s="3" t="s">
        <v>75</v>
      </c>
      <c r="E415" s="5" t="s">
        <v>1699</v>
      </c>
      <c r="F415" s="6" t="s">
        <v>1325</v>
      </c>
      <c r="G415" s="16" t="s">
        <v>1326</v>
      </c>
      <c r="H415" s="7" t="s">
        <v>1327</v>
      </c>
      <c r="I415" s="8" t="s">
        <v>84</v>
      </c>
      <c r="J415" s="9" t="s">
        <v>1700</v>
      </c>
      <c r="K415" s="9" t="s">
        <v>1518</v>
      </c>
      <c r="L415" s="9" t="s">
        <v>1701</v>
      </c>
      <c r="M415" s="3" t="s">
        <v>86</v>
      </c>
      <c r="N415" s="3" t="s">
        <v>104</v>
      </c>
      <c r="O415" s="6">
        <v>1</v>
      </c>
      <c r="P415" s="10">
        <v>45392</v>
      </c>
      <c r="Q415" s="10">
        <f t="shared" ref="Q415:Q478" si="34">P415+365</f>
        <v>45757</v>
      </c>
      <c r="R415" s="3" t="s">
        <v>104</v>
      </c>
      <c r="S415" s="15" t="s">
        <v>1702</v>
      </c>
      <c r="T415" s="12">
        <v>180</v>
      </c>
      <c r="U415" s="12">
        <f t="shared" si="31"/>
        <v>180</v>
      </c>
      <c r="V415" s="11" t="s">
        <v>1703</v>
      </c>
      <c r="W415" s="11" t="s">
        <v>107</v>
      </c>
      <c r="X415" s="11" t="s">
        <v>108</v>
      </c>
      <c r="Y415" s="3" t="s">
        <v>89</v>
      </c>
      <c r="Z415" s="11" t="s">
        <v>108</v>
      </c>
      <c r="AA415" s="3" t="s">
        <v>109</v>
      </c>
      <c r="AB415" s="4">
        <v>45478</v>
      </c>
      <c r="AC415" s="3" t="s">
        <v>104</v>
      </c>
    </row>
    <row r="416" spans="1:29" ht="78.75" x14ac:dyDescent="0.25">
      <c r="A416" s="3">
        <v>2024</v>
      </c>
      <c r="B416" s="4">
        <v>45383</v>
      </c>
      <c r="C416" s="4">
        <v>45473</v>
      </c>
      <c r="D416" s="3" t="s">
        <v>75</v>
      </c>
      <c r="E416" s="5" t="s">
        <v>1704</v>
      </c>
      <c r="F416" s="6" t="s">
        <v>1325</v>
      </c>
      <c r="G416" s="16" t="s">
        <v>1326</v>
      </c>
      <c r="H416" s="7" t="s">
        <v>1327</v>
      </c>
      <c r="I416" s="8" t="s">
        <v>84</v>
      </c>
      <c r="J416" s="9" t="s">
        <v>1705</v>
      </c>
      <c r="K416" s="9" t="s">
        <v>1706</v>
      </c>
      <c r="L416" s="9" t="s">
        <v>170</v>
      </c>
      <c r="M416" s="3" t="s">
        <v>86</v>
      </c>
      <c r="N416" s="3" t="s">
        <v>104</v>
      </c>
      <c r="O416" s="6">
        <v>1</v>
      </c>
      <c r="P416" s="10">
        <v>45392</v>
      </c>
      <c r="Q416" s="10">
        <f t="shared" si="34"/>
        <v>45757</v>
      </c>
      <c r="R416" s="3" t="s">
        <v>104</v>
      </c>
      <c r="S416" s="15" t="s">
        <v>1707</v>
      </c>
      <c r="T416" s="12">
        <v>180</v>
      </c>
      <c r="U416" s="12">
        <f t="shared" si="31"/>
        <v>180</v>
      </c>
      <c r="V416" s="11" t="s">
        <v>1708</v>
      </c>
      <c r="W416" s="11" t="s">
        <v>107</v>
      </c>
      <c r="X416" s="11" t="s">
        <v>108</v>
      </c>
      <c r="Y416" s="3" t="s">
        <v>89</v>
      </c>
      <c r="Z416" s="11" t="s">
        <v>108</v>
      </c>
      <c r="AA416" s="3" t="s">
        <v>109</v>
      </c>
      <c r="AB416" s="4">
        <v>45478</v>
      </c>
      <c r="AC416" s="3" t="s">
        <v>104</v>
      </c>
    </row>
    <row r="417" spans="1:29" ht="78.75" x14ac:dyDescent="0.25">
      <c r="A417" s="3">
        <v>2024</v>
      </c>
      <c r="B417" s="4">
        <v>45383</v>
      </c>
      <c r="C417" s="4">
        <v>45473</v>
      </c>
      <c r="D417" s="3" t="s">
        <v>75</v>
      </c>
      <c r="E417" s="5" t="s">
        <v>1709</v>
      </c>
      <c r="F417" s="6" t="s">
        <v>1325</v>
      </c>
      <c r="G417" s="16" t="s">
        <v>1326</v>
      </c>
      <c r="H417" s="7" t="s">
        <v>1327</v>
      </c>
      <c r="I417" s="8" t="s">
        <v>84</v>
      </c>
      <c r="J417" s="9" t="s">
        <v>1710</v>
      </c>
      <c r="K417" s="9" t="s">
        <v>1711</v>
      </c>
      <c r="L417" s="9" t="s">
        <v>207</v>
      </c>
      <c r="M417" s="3" t="s">
        <v>87</v>
      </c>
      <c r="N417" s="3" t="s">
        <v>104</v>
      </c>
      <c r="O417" s="6">
        <v>1</v>
      </c>
      <c r="P417" s="10">
        <v>45392</v>
      </c>
      <c r="Q417" s="10">
        <f t="shared" si="34"/>
        <v>45757</v>
      </c>
      <c r="R417" s="3" t="s">
        <v>104</v>
      </c>
      <c r="S417" s="15" t="s">
        <v>1712</v>
      </c>
      <c r="T417" s="12">
        <v>180</v>
      </c>
      <c r="U417" s="12">
        <f t="shared" si="31"/>
        <v>180</v>
      </c>
      <c r="V417" s="11" t="s">
        <v>1713</v>
      </c>
      <c r="W417" s="11" t="s">
        <v>107</v>
      </c>
      <c r="X417" s="11" t="s">
        <v>108</v>
      </c>
      <c r="Y417" s="3" t="s">
        <v>89</v>
      </c>
      <c r="Z417" s="11" t="s">
        <v>108</v>
      </c>
      <c r="AA417" s="3" t="s">
        <v>109</v>
      </c>
      <c r="AB417" s="4">
        <v>45478</v>
      </c>
      <c r="AC417" s="3" t="s">
        <v>104</v>
      </c>
    </row>
    <row r="418" spans="1:29" ht="78.75" x14ac:dyDescent="0.25">
      <c r="A418" s="3">
        <v>2024</v>
      </c>
      <c r="B418" s="4">
        <v>45383</v>
      </c>
      <c r="C418" s="4">
        <v>45473</v>
      </c>
      <c r="D418" s="3" t="s">
        <v>75</v>
      </c>
      <c r="E418" s="5" t="s">
        <v>1714</v>
      </c>
      <c r="F418" s="6" t="s">
        <v>1325</v>
      </c>
      <c r="G418" s="16" t="s">
        <v>1326</v>
      </c>
      <c r="H418" s="7" t="s">
        <v>1327</v>
      </c>
      <c r="I418" s="8" t="s">
        <v>84</v>
      </c>
      <c r="J418" s="9" t="s">
        <v>1116</v>
      </c>
      <c r="K418" s="9" t="s">
        <v>1715</v>
      </c>
      <c r="L418" s="9" t="s">
        <v>103</v>
      </c>
      <c r="M418" s="3" t="s">
        <v>86</v>
      </c>
      <c r="N418" s="3" t="s">
        <v>104</v>
      </c>
      <c r="O418" s="6">
        <v>1</v>
      </c>
      <c r="P418" s="10">
        <v>45392</v>
      </c>
      <c r="Q418" s="10">
        <f t="shared" si="34"/>
        <v>45757</v>
      </c>
      <c r="R418" s="3" t="s">
        <v>104</v>
      </c>
      <c r="S418" s="15" t="s">
        <v>1716</v>
      </c>
      <c r="T418" s="12">
        <v>180</v>
      </c>
      <c r="U418" s="12">
        <f t="shared" si="31"/>
        <v>180</v>
      </c>
      <c r="V418" s="11" t="s">
        <v>1717</v>
      </c>
      <c r="W418" s="11" t="s">
        <v>107</v>
      </c>
      <c r="X418" s="11" t="s">
        <v>108</v>
      </c>
      <c r="Y418" s="3" t="s">
        <v>89</v>
      </c>
      <c r="Z418" s="11" t="s">
        <v>108</v>
      </c>
      <c r="AA418" s="3" t="s">
        <v>109</v>
      </c>
      <c r="AB418" s="4">
        <v>45478</v>
      </c>
      <c r="AC418" s="3" t="s">
        <v>104</v>
      </c>
    </row>
    <row r="419" spans="1:29" ht="78.75" x14ac:dyDescent="0.25">
      <c r="A419" s="3">
        <v>2024</v>
      </c>
      <c r="B419" s="4">
        <v>45383</v>
      </c>
      <c r="C419" s="4">
        <v>45473</v>
      </c>
      <c r="D419" s="3" t="s">
        <v>75</v>
      </c>
      <c r="E419" s="5" t="s">
        <v>1718</v>
      </c>
      <c r="F419" s="6" t="s">
        <v>1325</v>
      </c>
      <c r="G419" s="16" t="s">
        <v>1326</v>
      </c>
      <c r="H419" s="7" t="s">
        <v>1327</v>
      </c>
      <c r="I419" s="8" t="s">
        <v>84</v>
      </c>
      <c r="J419" s="9" t="s">
        <v>1663</v>
      </c>
      <c r="K419" s="9" t="s">
        <v>181</v>
      </c>
      <c r="L419" s="9" t="s">
        <v>1719</v>
      </c>
      <c r="M419" s="3" t="s">
        <v>87</v>
      </c>
      <c r="N419" s="3" t="s">
        <v>104</v>
      </c>
      <c r="O419" s="6">
        <v>1</v>
      </c>
      <c r="P419" s="10">
        <v>45392</v>
      </c>
      <c r="Q419" s="10">
        <f t="shared" si="34"/>
        <v>45757</v>
      </c>
      <c r="R419" s="3" t="s">
        <v>104</v>
      </c>
      <c r="S419" s="15" t="s">
        <v>1720</v>
      </c>
      <c r="T419" s="12">
        <v>180</v>
      </c>
      <c r="U419" s="12">
        <f t="shared" si="31"/>
        <v>180</v>
      </c>
      <c r="V419" s="11" t="s">
        <v>1721</v>
      </c>
      <c r="W419" s="11" t="s">
        <v>107</v>
      </c>
      <c r="X419" s="11" t="s">
        <v>108</v>
      </c>
      <c r="Y419" s="3" t="s">
        <v>89</v>
      </c>
      <c r="Z419" s="11" t="s">
        <v>108</v>
      </c>
      <c r="AA419" s="3" t="s">
        <v>109</v>
      </c>
      <c r="AB419" s="4">
        <v>45478</v>
      </c>
      <c r="AC419" s="3" t="s">
        <v>104</v>
      </c>
    </row>
    <row r="420" spans="1:29" ht="78.75" x14ac:dyDescent="0.25">
      <c r="A420" s="3">
        <v>2024</v>
      </c>
      <c r="B420" s="4">
        <v>45383</v>
      </c>
      <c r="C420" s="4">
        <v>45473</v>
      </c>
      <c r="D420" s="3" t="s">
        <v>75</v>
      </c>
      <c r="E420" s="5" t="s">
        <v>1722</v>
      </c>
      <c r="F420" s="6" t="s">
        <v>1325</v>
      </c>
      <c r="G420" s="16" t="s">
        <v>1326</v>
      </c>
      <c r="H420" s="7" t="s">
        <v>1327</v>
      </c>
      <c r="I420" s="8" t="s">
        <v>84</v>
      </c>
      <c r="J420" s="9" t="s">
        <v>1723</v>
      </c>
      <c r="K420" s="9" t="s">
        <v>284</v>
      </c>
      <c r="L420" s="9" t="s">
        <v>391</v>
      </c>
      <c r="M420" s="3" t="s">
        <v>87</v>
      </c>
      <c r="N420" s="3" t="s">
        <v>104</v>
      </c>
      <c r="O420" s="6">
        <v>1</v>
      </c>
      <c r="P420" s="10">
        <v>45392</v>
      </c>
      <c r="Q420" s="10">
        <f t="shared" si="34"/>
        <v>45757</v>
      </c>
      <c r="R420" s="3" t="s">
        <v>104</v>
      </c>
      <c r="S420" s="15" t="s">
        <v>1724</v>
      </c>
      <c r="T420" s="12">
        <v>180</v>
      </c>
      <c r="U420" s="12">
        <f t="shared" si="31"/>
        <v>180</v>
      </c>
      <c r="V420" s="11" t="s">
        <v>1725</v>
      </c>
      <c r="W420" s="11" t="s">
        <v>107</v>
      </c>
      <c r="X420" s="11" t="s">
        <v>108</v>
      </c>
      <c r="Y420" s="3" t="s">
        <v>89</v>
      </c>
      <c r="Z420" s="11" t="s">
        <v>108</v>
      </c>
      <c r="AA420" s="3" t="s">
        <v>109</v>
      </c>
      <c r="AB420" s="4">
        <v>45478</v>
      </c>
      <c r="AC420" s="3" t="s">
        <v>104</v>
      </c>
    </row>
    <row r="421" spans="1:29" ht="78.75" x14ac:dyDescent="0.25">
      <c r="A421" s="3">
        <v>2024</v>
      </c>
      <c r="B421" s="4">
        <v>45383</v>
      </c>
      <c r="C421" s="4">
        <v>45473</v>
      </c>
      <c r="D421" s="3" t="s">
        <v>75</v>
      </c>
      <c r="E421" s="5" t="s">
        <v>1726</v>
      </c>
      <c r="F421" s="6" t="s">
        <v>1325</v>
      </c>
      <c r="G421" s="16" t="s">
        <v>1326</v>
      </c>
      <c r="H421" s="7" t="s">
        <v>1327</v>
      </c>
      <c r="I421" s="8" t="s">
        <v>84</v>
      </c>
      <c r="J421" s="9" t="s">
        <v>1727</v>
      </c>
      <c r="K421" s="9" t="s">
        <v>1715</v>
      </c>
      <c r="L421" s="9" t="s">
        <v>103</v>
      </c>
      <c r="M421" s="3" t="s">
        <v>87</v>
      </c>
      <c r="N421" s="3" t="s">
        <v>104</v>
      </c>
      <c r="O421" s="6">
        <v>1</v>
      </c>
      <c r="P421" s="10">
        <v>45392</v>
      </c>
      <c r="Q421" s="10">
        <f t="shared" si="34"/>
        <v>45757</v>
      </c>
      <c r="R421" s="3" t="s">
        <v>104</v>
      </c>
      <c r="S421" s="15" t="s">
        <v>1728</v>
      </c>
      <c r="T421" s="12">
        <v>180</v>
      </c>
      <c r="U421" s="12">
        <f t="shared" si="31"/>
        <v>180</v>
      </c>
      <c r="V421" s="11" t="s">
        <v>1729</v>
      </c>
      <c r="W421" s="11" t="s">
        <v>107</v>
      </c>
      <c r="X421" s="11" t="s">
        <v>108</v>
      </c>
      <c r="Y421" s="3" t="s">
        <v>89</v>
      </c>
      <c r="Z421" s="11" t="s">
        <v>108</v>
      </c>
      <c r="AA421" s="3" t="s">
        <v>109</v>
      </c>
      <c r="AB421" s="4">
        <v>45478</v>
      </c>
      <c r="AC421" s="3" t="s">
        <v>104</v>
      </c>
    </row>
    <row r="422" spans="1:29" ht="78.75" x14ac:dyDescent="0.25">
      <c r="A422" s="3">
        <v>2024</v>
      </c>
      <c r="B422" s="4">
        <v>45383</v>
      </c>
      <c r="C422" s="4">
        <v>45473</v>
      </c>
      <c r="D422" s="3" t="s">
        <v>75</v>
      </c>
      <c r="E422" s="5" t="s">
        <v>1730</v>
      </c>
      <c r="F422" s="6" t="s">
        <v>1325</v>
      </c>
      <c r="G422" s="16" t="s">
        <v>1326</v>
      </c>
      <c r="H422" s="7" t="s">
        <v>1327</v>
      </c>
      <c r="I422" s="8" t="s">
        <v>84</v>
      </c>
      <c r="J422" s="9" t="s">
        <v>1731</v>
      </c>
      <c r="K422" s="9" t="s">
        <v>122</v>
      </c>
      <c r="L422" s="9" t="s">
        <v>1715</v>
      </c>
      <c r="M422" s="3" t="s">
        <v>87</v>
      </c>
      <c r="N422" s="3" t="s">
        <v>104</v>
      </c>
      <c r="O422" s="6">
        <v>1</v>
      </c>
      <c r="P422" s="10">
        <v>45392</v>
      </c>
      <c r="Q422" s="10">
        <f t="shared" si="34"/>
        <v>45757</v>
      </c>
      <c r="R422" s="3" t="s">
        <v>104</v>
      </c>
      <c r="S422" s="15" t="s">
        <v>1732</v>
      </c>
      <c r="T422" s="12">
        <v>180</v>
      </c>
      <c r="U422" s="12">
        <f>T422</f>
        <v>180</v>
      </c>
      <c r="V422" s="11" t="s">
        <v>1733</v>
      </c>
      <c r="W422" s="11" t="s">
        <v>107</v>
      </c>
      <c r="X422" s="11" t="s">
        <v>108</v>
      </c>
      <c r="Y422" s="3" t="s">
        <v>89</v>
      </c>
      <c r="Z422" s="11" t="s">
        <v>108</v>
      </c>
      <c r="AA422" s="3" t="s">
        <v>109</v>
      </c>
      <c r="AB422" s="4">
        <v>45478</v>
      </c>
      <c r="AC422" s="3" t="s">
        <v>104</v>
      </c>
    </row>
    <row r="423" spans="1:29" ht="78.75" x14ac:dyDescent="0.25">
      <c r="A423" s="3">
        <v>2024</v>
      </c>
      <c r="B423" s="4">
        <v>45383</v>
      </c>
      <c r="C423" s="4">
        <v>45473</v>
      </c>
      <c r="D423" s="3" t="s">
        <v>75</v>
      </c>
      <c r="E423" s="5" t="s">
        <v>1734</v>
      </c>
      <c r="F423" s="6" t="s">
        <v>1325</v>
      </c>
      <c r="G423" s="16" t="s">
        <v>1326</v>
      </c>
      <c r="H423" s="7" t="s">
        <v>1327</v>
      </c>
      <c r="I423" s="8" t="s">
        <v>84</v>
      </c>
      <c r="J423" s="9" t="s">
        <v>1641</v>
      </c>
      <c r="K423" s="9" t="s">
        <v>1458</v>
      </c>
      <c r="L423" s="9" t="s">
        <v>181</v>
      </c>
      <c r="M423" s="3" t="s">
        <v>87</v>
      </c>
      <c r="N423" s="3" t="s">
        <v>104</v>
      </c>
      <c r="O423" s="6">
        <v>1</v>
      </c>
      <c r="P423" s="10">
        <v>45392</v>
      </c>
      <c r="Q423" s="10">
        <f t="shared" si="34"/>
        <v>45757</v>
      </c>
      <c r="R423" s="3" t="s">
        <v>104</v>
      </c>
      <c r="S423" s="15" t="s">
        <v>1735</v>
      </c>
      <c r="T423" s="12">
        <v>180</v>
      </c>
      <c r="U423" s="12">
        <f>T423</f>
        <v>180</v>
      </c>
      <c r="V423" s="15" t="s">
        <v>1736</v>
      </c>
      <c r="W423" s="11" t="s">
        <v>107</v>
      </c>
      <c r="X423" s="11" t="s">
        <v>108</v>
      </c>
      <c r="Y423" s="3" t="s">
        <v>89</v>
      </c>
      <c r="Z423" s="11" t="s">
        <v>108</v>
      </c>
      <c r="AA423" s="3" t="s">
        <v>109</v>
      </c>
      <c r="AB423" s="4">
        <v>45478</v>
      </c>
      <c r="AC423" s="3" t="s">
        <v>104</v>
      </c>
    </row>
    <row r="424" spans="1:29" ht="78.75" x14ac:dyDescent="0.25">
      <c r="A424" s="3">
        <v>2024</v>
      </c>
      <c r="B424" s="4">
        <v>45383</v>
      </c>
      <c r="C424" s="4">
        <v>45473</v>
      </c>
      <c r="D424" s="3" t="s">
        <v>75</v>
      </c>
      <c r="E424" s="5" t="s">
        <v>1737</v>
      </c>
      <c r="F424" s="6" t="s">
        <v>1325</v>
      </c>
      <c r="G424" s="16" t="s">
        <v>1326</v>
      </c>
      <c r="H424" s="7" t="s">
        <v>1738</v>
      </c>
      <c r="I424" s="8" t="s">
        <v>84</v>
      </c>
      <c r="J424" s="9" t="s">
        <v>1074</v>
      </c>
      <c r="K424" s="9" t="s">
        <v>501</v>
      </c>
      <c r="L424" s="9" t="s">
        <v>1739</v>
      </c>
      <c r="M424" s="3" t="s">
        <v>86</v>
      </c>
      <c r="N424" s="3" t="s">
        <v>104</v>
      </c>
      <c r="O424" s="6">
        <v>1</v>
      </c>
      <c r="P424" s="10">
        <v>45392</v>
      </c>
      <c r="Q424" s="10">
        <f t="shared" si="34"/>
        <v>45757</v>
      </c>
      <c r="R424" s="3" t="s">
        <v>104</v>
      </c>
      <c r="S424" s="15" t="s">
        <v>1740</v>
      </c>
      <c r="T424" s="12">
        <v>180</v>
      </c>
      <c r="U424" s="12">
        <f t="shared" ref="U424:U487" si="35">T424</f>
        <v>180</v>
      </c>
      <c r="V424" s="15" t="s">
        <v>1741</v>
      </c>
      <c r="W424" s="11" t="s">
        <v>107</v>
      </c>
      <c r="X424" s="11" t="s">
        <v>108</v>
      </c>
      <c r="Y424" s="3" t="s">
        <v>89</v>
      </c>
      <c r="Z424" s="11" t="s">
        <v>108</v>
      </c>
      <c r="AA424" s="3" t="s">
        <v>109</v>
      </c>
      <c r="AB424" s="4">
        <v>45478</v>
      </c>
      <c r="AC424" s="3" t="s">
        <v>104</v>
      </c>
    </row>
    <row r="425" spans="1:29" ht="78.75" x14ac:dyDescent="0.25">
      <c r="A425" s="3">
        <v>2024</v>
      </c>
      <c r="B425" s="4">
        <v>45383</v>
      </c>
      <c r="C425" s="4">
        <v>45473</v>
      </c>
      <c r="D425" s="3" t="s">
        <v>75</v>
      </c>
      <c r="E425" s="5" t="s">
        <v>1742</v>
      </c>
      <c r="F425" s="6" t="s">
        <v>1325</v>
      </c>
      <c r="G425" s="16" t="s">
        <v>1326</v>
      </c>
      <c r="H425" s="7" t="s">
        <v>1327</v>
      </c>
      <c r="I425" s="8" t="s">
        <v>84</v>
      </c>
      <c r="J425" s="9" t="s">
        <v>1743</v>
      </c>
      <c r="K425" s="9" t="s">
        <v>123</v>
      </c>
      <c r="L425" s="9" t="s">
        <v>1083</v>
      </c>
      <c r="M425" s="3" t="s">
        <v>86</v>
      </c>
      <c r="N425" s="3" t="s">
        <v>104</v>
      </c>
      <c r="O425" s="6">
        <v>1</v>
      </c>
      <c r="P425" s="10">
        <v>45397</v>
      </c>
      <c r="Q425" s="10">
        <f t="shared" si="34"/>
        <v>45762</v>
      </c>
      <c r="R425" s="3" t="s">
        <v>104</v>
      </c>
      <c r="S425" s="15" t="s">
        <v>1744</v>
      </c>
      <c r="T425" s="12">
        <v>8180.3</v>
      </c>
      <c r="U425" s="12">
        <f t="shared" si="35"/>
        <v>8180.3</v>
      </c>
      <c r="V425" s="15" t="s">
        <v>659</v>
      </c>
      <c r="W425" s="11" t="s">
        <v>107</v>
      </c>
      <c r="X425" s="11" t="s">
        <v>108</v>
      </c>
      <c r="Y425" s="3" t="s">
        <v>89</v>
      </c>
      <c r="Z425" s="11" t="s">
        <v>108</v>
      </c>
      <c r="AA425" s="3" t="s">
        <v>109</v>
      </c>
      <c r="AB425" s="4">
        <v>45478</v>
      </c>
      <c r="AC425" s="3" t="s">
        <v>104</v>
      </c>
    </row>
    <row r="426" spans="1:29" ht="78.75" x14ac:dyDescent="0.25">
      <c r="A426" s="3">
        <v>2024</v>
      </c>
      <c r="B426" s="4">
        <v>45383</v>
      </c>
      <c r="C426" s="4">
        <v>45473</v>
      </c>
      <c r="D426" s="3" t="s">
        <v>75</v>
      </c>
      <c r="E426" s="5" t="s">
        <v>1745</v>
      </c>
      <c r="F426" s="6" t="s">
        <v>1325</v>
      </c>
      <c r="G426" s="16" t="s">
        <v>1326</v>
      </c>
      <c r="H426" s="7" t="s">
        <v>1327</v>
      </c>
      <c r="I426" s="8" t="s">
        <v>84</v>
      </c>
      <c r="J426" s="9" t="s">
        <v>1746</v>
      </c>
      <c r="K426" s="9" t="s">
        <v>269</v>
      </c>
      <c r="L426" s="9" t="s">
        <v>207</v>
      </c>
      <c r="M426" s="3" t="s">
        <v>87</v>
      </c>
      <c r="N426" s="3" t="s">
        <v>104</v>
      </c>
      <c r="O426" s="6">
        <v>1</v>
      </c>
      <c r="P426" s="10">
        <v>45392</v>
      </c>
      <c r="Q426" s="10">
        <f t="shared" si="34"/>
        <v>45757</v>
      </c>
      <c r="R426" s="3" t="s">
        <v>104</v>
      </c>
      <c r="S426" s="15" t="s">
        <v>1747</v>
      </c>
      <c r="T426" s="12">
        <v>180</v>
      </c>
      <c r="U426" s="12">
        <f t="shared" si="35"/>
        <v>180</v>
      </c>
      <c r="V426" s="15" t="s">
        <v>1748</v>
      </c>
      <c r="W426" s="11" t="s">
        <v>107</v>
      </c>
      <c r="X426" s="11" t="s">
        <v>108</v>
      </c>
      <c r="Y426" s="3" t="s">
        <v>89</v>
      </c>
      <c r="Z426" s="11" t="s">
        <v>108</v>
      </c>
      <c r="AA426" s="3" t="s">
        <v>109</v>
      </c>
      <c r="AB426" s="4">
        <v>45478</v>
      </c>
      <c r="AC426" s="3" t="s">
        <v>104</v>
      </c>
    </row>
    <row r="427" spans="1:29" ht="78.75" x14ac:dyDescent="0.25">
      <c r="A427" s="3">
        <v>2024</v>
      </c>
      <c r="B427" s="4">
        <v>45383</v>
      </c>
      <c r="C427" s="4">
        <v>45473</v>
      </c>
      <c r="D427" s="3" t="s">
        <v>75</v>
      </c>
      <c r="E427" s="5" t="s">
        <v>1749</v>
      </c>
      <c r="F427" s="6" t="s">
        <v>1325</v>
      </c>
      <c r="G427" s="16" t="s">
        <v>1326</v>
      </c>
      <c r="H427" s="7" t="s">
        <v>1327</v>
      </c>
      <c r="I427" s="8" t="s">
        <v>84</v>
      </c>
      <c r="J427" s="9" t="s">
        <v>1750</v>
      </c>
      <c r="K427" s="9" t="s">
        <v>1751</v>
      </c>
      <c r="L427" s="9" t="s">
        <v>1752</v>
      </c>
      <c r="M427" s="3" t="s">
        <v>87</v>
      </c>
      <c r="N427" s="3" t="s">
        <v>104</v>
      </c>
      <c r="O427" s="6">
        <v>1</v>
      </c>
      <c r="P427" s="10">
        <v>45392</v>
      </c>
      <c r="Q427" s="10">
        <f t="shared" si="34"/>
        <v>45757</v>
      </c>
      <c r="R427" s="3" t="s">
        <v>104</v>
      </c>
      <c r="S427" s="15" t="s">
        <v>1753</v>
      </c>
      <c r="T427" s="12">
        <v>1250</v>
      </c>
      <c r="U427" s="12">
        <f t="shared" si="35"/>
        <v>1250</v>
      </c>
      <c r="V427" s="11" t="s">
        <v>598</v>
      </c>
      <c r="W427" s="11" t="s">
        <v>107</v>
      </c>
      <c r="X427" s="11" t="s">
        <v>108</v>
      </c>
      <c r="Y427" s="3" t="s">
        <v>89</v>
      </c>
      <c r="Z427" s="11" t="s">
        <v>108</v>
      </c>
      <c r="AA427" s="3" t="s">
        <v>109</v>
      </c>
      <c r="AB427" s="4">
        <v>45478</v>
      </c>
      <c r="AC427" s="3" t="s">
        <v>104</v>
      </c>
    </row>
    <row r="428" spans="1:29" ht="78.75" x14ac:dyDescent="0.25">
      <c r="A428" s="3">
        <v>2024</v>
      </c>
      <c r="B428" s="4">
        <v>45383</v>
      </c>
      <c r="C428" s="4">
        <v>45473</v>
      </c>
      <c r="D428" s="3" t="s">
        <v>75</v>
      </c>
      <c r="E428" s="5" t="s">
        <v>1754</v>
      </c>
      <c r="F428" s="6" t="s">
        <v>1325</v>
      </c>
      <c r="G428" s="16" t="s">
        <v>1326</v>
      </c>
      <c r="H428" s="7" t="s">
        <v>1327</v>
      </c>
      <c r="I428" s="8" t="s">
        <v>84</v>
      </c>
      <c r="J428" s="9" t="s">
        <v>1755</v>
      </c>
      <c r="K428" s="9" t="s">
        <v>461</v>
      </c>
      <c r="L428" s="9" t="s">
        <v>170</v>
      </c>
      <c r="M428" s="3" t="s">
        <v>87</v>
      </c>
      <c r="N428" s="3" t="s">
        <v>104</v>
      </c>
      <c r="O428" s="6">
        <v>1</v>
      </c>
      <c r="P428" s="10">
        <v>45392</v>
      </c>
      <c r="Q428" s="10">
        <f t="shared" si="34"/>
        <v>45757</v>
      </c>
      <c r="R428" s="3" t="s">
        <v>104</v>
      </c>
      <c r="S428" s="15" t="s">
        <v>1756</v>
      </c>
      <c r="T428" s="12">
        <v>400</v>
      </c>
      <c r="U428" s="12">
        <f t="shared" si="35"/>
        <v>400</v>
      </c>
      <c r="V428" s="11" t="s">
        <v>1757</v>
      </c>
      <c r="W428" s="11" t="s">
        <v>107</v>
      </c>
      <c r="X428" s="11" t="s">
        <v>108</v>
      </c>
      <c r="Y428" s="3" t="s">
        <v>89</v>
      </c>
      <c r="Z428" s="11" t="s">
        <v>108</v>
      </c>
      <c r="AA428" s="3" t="s">
        <v>109</v>
      </c>
      <c r="AB428" s="4">
        <v>45478</v>
      </c>
      <c r="AC428" s="3" t="s">
        <v>104</v>
      </c>
    </row>
    <row r="429" spans="1:29" ht="78.75" x14ac:dyDescent="0.25">
      <c r="A429" s="3">
        <v>2024</v>
      </c>
      <c r="B429" s="4">
        <v>45383</v>
      </c>
      <c r="C429" s="4">
        <v>45473</v>
      </c>
      <c r="D429" s="3" t="s">
        <v>75</v>
      </c>
      <c r="E429" s="5" t="s">
        <v>1758</v>
      </c>
      <c r="F429" s="6" t="s">
        <v>1325</v>
      </c>
      <c r="G429" s="16" t="s">
        <v>1326</v>
      </c>
      <c r="H429" s="7" t="s">
        <v>1327</v>
      </c>
      <c r="I429" s="8" t="s">
        <v>84</v>
      </c>
      <c r="J429" s="9" t="s">
        <v>600</v>
      </c>
      <c r="K429" s="9" t="s">
        <v>103</v>
      </c>
      <c r="L429" s="9" t="s">
        <v>103</v>
      </c>
      <c r="M429" s="3" t="s">
        <v>86</v>
      </c>
      <c r="N429" s="3" t="s">
        <v>104</v>
      </c>
      <c r="O429" s="6">
        <v>1</v>
      </c>
      <c r="P429" s="10">
        <v>45393</v>
      </c>
      <c r="Q429" s="10">
        <f t="shared" si="34"/>
        <v>45758</v>
      </c>
      <c r="R429" s="3" t="s">
        <v>104</v>
      </c>
      <c r="S429" s="15" t="s">
        <v>1759</v>
      </c>
      <c r="T429" s="12">
        <v>7251.3</v>
      </c>
      <c r="U429" s="12">
        <f>T429</f>
        <v>7251.3</v>
      </c>
      <c r="V429" s="11" t="s">
        <v>602</v>
      </c>
      <c r="W429" s="11" t="s">
        <v>107</v>
      </c>
      <c r="X429" s="11" t="s">
        <v>108</v>
      </c>
      <c r="Y429" s="3" t="s">
        <v>89</v>
      </c>
      <c r="Z429" s="11" t="s">
        <v>108</v>
      </c>
      <c r="AA429" s="3" t="s">
        <v>109</v>
      </c>
      <c r="AB429" s="4">
        <v>45478</v>
      </c>
      <c r="AC429" s="3" t="s">
        <v>104</v>
      </c>
    </row>
    <row r="430" spans="1:29" ht="78.75" x14ac:dyDescent="0.25">
      <c r="A430" s="3">
        <v>2024</v>
      </c>
      <c r="B430" s="4">
        <v>45383</v>
      </c>
      <c r="C430" s="4">
        <v>45473</v>
      </c>
      <c r="D430" s="3" t="s">
        <v>75</v>
      </c>
      <c r="E430" s="5" t="s">
        <v>1760</v>
      </c>
      <c r="F430" s="6" t="s">
        <v>1325</v>
      </c>
      <c r="G430" s="16" t="s">
        <v>1326</v>
      </c>
      <c r="H430" s="7" t="s">
        <v>1327</v>
      </c>
      <c r="I430" s="8" t="s">
        <v>84</v>
      </c>
      <c r="J430" s="9" t="s">
        <v>1761</v>
      </c>
      <c r="K430" s="9" t="s">
        <v>350</v>
      </c>
      <c r="L430" s="9" t="s">
        <v>102</v>
      </c>
      <c r="M430" s="3" t="s">
        <v>87</v>
      </c>
      <c r="N430" s="3" t="s">
        <v>104</v>
      </c>
      <c r="O430" s="6">
        <v>1</v>
      </c>
      <c r="P430" s="10">
        <v>45397</v>
      </c>
      <c r="Q430" s="10">
        <f t="shared" si="34"/>
        <v>45762</v>
      </c>
      <c r="R430" s="3" t="s">
        <v>104</v>
      </c>
      <c r="S430" s="15" t="s">
        <v>1762</v>
      </c>
      <c r="T430" s="12">
        <v>1047.5</v>
      </c>
      <c r="U430" s="12">
        <f t="shared" si="35"/>
        <v>1047.5</v>
      </c>
      <c r="V430" s="11" t="s">
        <v>662</v>
      </c>
      <c r="W430" s="11" t="s">
        <v>107</v>
      </c>
      <c r="X430" s="11" t="s">
        <v>108</v>
      </c>
      <c r="Y430" s="3" t="s">
        <v>89</v>
      </c>
      <c r="Z430" s="11" t="s">
        <v>108</v>
      </c>
      <c r="AA430" s="3" t="s">
        <v>109</v>
      </c>
      <c r="AB430" s="4">
        <v>45478</v>
      </c>
      <c r="AC430" s="3" t="s">
        <v>104</v>
      </c>
    </row>
    <row r="431" spans="1:29" ht="78.75" x14ac:dyDescent="0.25">
      <c r="A431" s="3">
        <v>2024</v>
      </c>
      <c r="B431" s="4">
        <v>45383</v>
      </c>
      <c r="C431" s="4">
        <v>45473</v>
      </c>
      <c r="D431" s="3" t="s">
        <v>75</v>
      </c>
      <c r="E431" s="5" t="s">
        <v>1763</v>
      </c>
      <c r="F431" s="6" t="s">
        <v>1325</v>
      </c>
      <c r="G431" s="16" t="s">
        <v>1326</v>
      </c>
      <c r="H431" s="7" t="s">
        <v>1327</v>
      </c>
      <c r="I431" s="8" t="s">
        <v>84</v>
      </c>
      <c r="J431" s="9" t="s">
        <v>1764</v>
      </c>
      <c r="K431" s="9" t="s">
        <v>102</v>
      </c>
      <c r="L431" s="9" t="s">
        <v>461</v>
      </c>
      <c r="M431" s="3" t="s">
        <v>86</v>
      </c>
      <c r="N431" s="3" t="s">
        <v>104</v>
      </c>
      <c r="O431" s="6">
        <v>1</v>
      </c>
      <c r="P431" s="10">
        <v>45399</v>
      </c>
      <c r="Q431" s="10">
        <f t="shared" si="34"/>
        <v>45764</v>
      </c>
      <c r="R431" s="3" t="s">
        <v>104</v>
      </c>
      <c r="S431" s="15" t="s">
        <v>1765</v>
      </c>
      <c r="T431" s="12">
        <v>291.42</v>
      </c>
      <c r="U431" s="12">
        <f t="shared" si="35"/>
        <v>291.42</v>
      </c>
      <c r="V431" s="11" t="s">
        <v>1766</v>
      </c>
      <c r="W431" s="11" t="s">
        <v>107</v>
      </c>
      <c r="X431" s="11" t="s">
        <v>108</v>
      </c>
      <c r="Y431" s="3" t="s">
        <v>89</v>
      </c>
      <c r="Z431" s="11" t="s">
        <v>108</v>
      </c>
      <c r="AA431" s="3" t="s">
        <v>109</v>
      </c>
      <c r="AB431" s="4">
        <v>45478</v>
      </c>
      <c r="AC431" s="3" t="s">
        <v>104</v>
      </c>
    </row>
    <row r="432" spans="1:29" ht="78.75" x14ac:dyDescent="0.25">
      <c r="A432" s="3">
        <v>2024</v>
      </c>
      <c r="B432" s="4">
        <v>45383</v>
      </c>
      <c r="C432" s="4">
        <v>45473</v>
      </c>
      <c r="D432" s="3" t="s">
        <v>75</v>
      </c>
      <c r="E432" s="5" t="s">
        <v>1767</v>
      </c>
      <c r="F432" s="6" t="s">
        <v>1325</v>
      </c>
      <c r="G432" s="16" t="s">
        <v>1326</v>
      </c>
      <c r="H432" s="7" t="s">
        <v>1327</v>
      </c>
      <c r="I432" s="8" t="s">
        <v>84</v>
      </c>
      <c r="J432" s="9" t="s">
        <v>1768</v>
      </c>
      <c r="K432" s="9" t="s">
        <v>350</v>
      </c>
      <c r="L432" s="9" t="s">
        <v>420</v>
      </c>
      <c r="M432" s="3" t="s">
        <v>87</v>
      </c>
      <c r="N432" s="3" t="s">
        <v>104</v>
      </c>
      <c r="O432" s="6">
        <v>1</v>
      </c>
      <c r="P432" s="10">
        <v>45399</v>
      </c>
      <c r="Q432" s="10">
        <f t="shared" si="34"/>
        <v>45764</v>
      </c>
      <c r="R432" s="3" t="s">
        <v>104</v>
      </c>
      <c r="S432" s="15" t="s">
        <v>1769</v>
      </c>
      <c r="T432" s="12">
        <v>180</v>
      </c>
      <c r="U432" s="12">
        <f t="shared" si="35"/>
        <v>180</v>
      </c>
      <c r="V432" s="15" t="s">
        <v>1770</v>
      </c>
      <c r="W432" s="11" t="s">
        <v>107</v>
      </c>
      <c r="X432" s="11" t="s">
        <v>108</v>
      </c>
      <c r="Y432" s="3" t="s">
        <v>89</v>
      </c>
      <c r="Z432" s="11" t="s">
        <v>108</v>
      </c>
      <c r="AA432" s="3" t="s">
        <v>109</v>
      </c>
      <c r="AB432" s="4">
        <v>45478</v>
      </c>
      <c r="AC432" s="3" t="s">
        <v>104</v>
      </c>
    </row>
    <row r="433" spans="1:29" ht="78.75" x14ac:dyDescent="0.25">
      <c r="A433" s="3">
        <v>2024</v>
      </c>
      <c r="B433" s="4">
        <v>45383</v>
      </c>
      <c r="C433" s="4">
        <v>45473</v>
      </c>
      <c r="D433" s="3" t="s">
        <v>75</v>
      </c>
      <c r="E433" s="5" t="s">
        <v>1771</v>
      </c>
      <c r="F433" s="6" t="s">
        <v>1325</v>
      </c>
      <c r="G433" s="16" t="s">
        <v>1326</v>
      </c>
      <c r="H433" s="7" t="s">
        <v>1327</v>
      </c>
      <c r="I433" s="8" t="s">
        <v>84</v>
      </c>
      <c r="J433" s="9" t="s">
        <v>1772</v>
      </c>
      <c r="K433" s="9" t="s">
        <v>207</v>
      </c>
      <c r="L433" s="9" t="s">
        <v>102</v>
      </c>
      <c r="M433" s="3" t="s">
        <v>87</v>
      </c>
      <c r="N433" s="3" t="s">
        <v>104</v>
      </c>
      <c r="O433" s="6">
        <v>1</v>
      </c>
      <c r="P433" s="10">
        <v>45399</v>
      </c>
      <c r="Q433" s="10">
        <f t="shared" si="34"/>
        <v>45764</v>
      </c>
      <c r="R433" s="3" t="s">
        <v>104</v>
      </c>
      <c r="S433" s="15" t="s">
        <v>1773</v>
      </c>
      <c r="T433" s="12">
        <v>993.37</v>
      </c>
      <c r="U433" s="12">
        <f t="shared" si="35"/>
        <v>993.37</v>
      </c>
      <c r="V433" s="15" t="s">
        <v>606</v>
      </c>
      <c r="W433" s="11" t="s">
        <v>107</v>
      </c>
      <c r="X433" s="11" t="s">
        <v>108</v>
      </c>
      <c r="Y433" s="3" t="s">
        <v>89</v>
      </c>
      <c r="Z433" s="11" t="s">
        <v>108</v>
      </c>
      <c r="AA433" s="3" t="s">
        <v>109</v>
      </c>
      <c r="AB433" s="4">
        <v>45478</v>
      </c>
      <c r="AC433" s="3" t="s">
        <v>104</v>
      </c>
    </row>
    <row r="434" spans="1:29" ht="78.75" x14ac:dyDescent="0.25">
      <c r="A434" s="3">
        <v>2024</v>
      </c>
      <c r="B434" s="4">
        <v>45383</v>
      </c>
      <c r="C434" s="4">
        <v>45473</v>
      </c>
      <c r="D434" s="3" t="s">
        <v>75</v>
      </c>
      <c r="E434" s="5" t="s">
        <v>1774</v>
      </c>
      <c r="F434" s="6" t="s">
        <v>1325</v>
      </c>
      <c r="G434" s="16" t="s">
        <v>1326</v>
      </c>
      <c r="H434" s="7" t="s">
        <v>1327</v>
      </c>
      <c r="I434" s="8" t="s">
        <v>84</v>
      </c>
      <c r="J434" s="9" t="s">
        <v>1775</v>
      </c>
      <c r="K434" s="9" t="s">
        <v>181</v>
      </c>
      <c r="L434" s="9" t="s">
        <v>103</v>
      </c>
      <c r="M434" s="3" t="s">
        <v>87</v>
      </c>
      <c r="N434" s="3" t="s">
        <v>104</v>
      </c>
      <c r="O434" s="6">
        <v>1</v>
      </c>
      <c r="P434" s="10">
        <v>45399</v>
      </c>
      <c r="Q434" s="10">
        <f t="shared" si="34"/>
        <v>45764</v>
      </c>
      <c r="R434" s="3" t="s">
        <v>104</v>
      </c>
      <c r="S434" s="15" t="s">
        <v>1776</v>
      </c>
      <c r="T434" s="12">
        <v>180</v>
      </c>
      <c r="U434" s="12">
        <f t="shared" si="35"/>
        <v>180</v>
      </c>
      <c r="V434" s="11" t="s">
        <v>1777</v>
      </c>
      <c r="W434" s="11" t="s">
        <v>107</v>
      </c>
      <c r="X434" s="11" t="s">
        <v>108</v>
      </c>
      <c r="Y434" s="3" t="s">
        <v>89</v>
      </c>
      <c r="Z434" s="11" t="s">
        <v>108</v>
      </c>
      <c r="AA434" s="3" t="s">
        <v>109</v>
      </c>
      <c r="AB434" s="4">
        <v>45478</v>
      </c>
      <c r="AC434" s="3" t="s">
        <v>104</v>
      </c>
    </row>
    <row r="435" spans="1:29" ht="78.75" x14ac:dyDescent="0.25">
      <c r="A435" s="3">
        <v>2024</v>
      </c>
      <c r="B435" s="4">
        <v>45383</v>
      </c>
      <c r="C435" s="4">
        <v>45473</v>
      </c>
      <c r="D435" s="3" t="s">
        <v>75</v>
      </c>
      <c r="E435" s="5" t="s">
        <v>1778</v>
      </c>
      <c r="F435" s="6" t="s">
        <v>1325</v>
      </c>
      <c r="G435" s="16" t="s">
        <v>1326</v>
      </c>
      <c r="H435" s="7" t="s">
        <v>1327</v>
      </c>
      <c r="I435" s="8" t="s">
        <v>84</v>
      </c>
      <c r="J435" s="9" t="s">
        <v>1503</v>
      </c>
      <c r="K435" s="9" t="s">
        <v>350</v>
      </c>
      <c r="L435" s="9" t="s">
        <v>181</v>
      </c>
      <c r="M435" s="3" t="s">
        <v>87</v>
      </c>
      <c r="N435" s="3" t="s">
        <v>104</v>
      </c>
      <c r="O435" s="6">
        <v>1</v>
      </c>
      <c r="P435" s="10">
        <v>45399</v>
      </c>
      <c r="Q435" s="10">
        <f t="shared" si="34"/>
        <v>45764</v>
      </c>
      <c r="R435" s="3" t="s">
        <v>104</v>
      </c>
      <c r="S435" s="15" t="s">
        <v>1779</v>
      </c>
      <c r="T435" s="12">
        <v>1677.85</v>
      </c>
      <c r="U435" s="12">
        <f>T435</f>
        <v>1677.85</v>
      </c>
      <c r="V435" s="11" t="s">
        <v>373</v>
      </c>
      <c r="W435" s="11" t="s">
        <v>107</v>
      </c>
      <c r="X435" s="11" t="s">
        <v>108</v>
      </c>
      <c r="Y435" s="3" t="s">
        <v>89</v>
      </c>
      <c r="Z435" s="11" t="s">
        <v>108</v>
      </c>
      <c r="AA435" s="3" t="s">
        <v>109</v>
      </c>
      <c r="AB435" s="4">
        <v>45478</v>
      </c>
      <c r="AC435" s="3" t="s">
        <v>104</v>
      </c>
    </row>
    <row r="436" spans="1:29" ht="78.75" x14ac:dyDescent="0.25">
      <c r="A436" s="3">
        <v>2024</v>
      </c>
      <c r="B436" s="4">
        <v>45383</v>
      </c>
      <c r="C436" s="4">
        <v>45473</v>
      </c>
      <c r="D436" s="3" t="s">
        <v>75</v>
      </c>
      <c r="E436" s="5" t="s">
        <v>1780</v>
      </c>
      <c r="F436" s="6" t="s">
        <v>1325</v>
      </c>
      <c r="G436" s="16" t="s">
        <v>1326</v>
      </c>
      <c r="H436" s="7" t="s">
        <v>1327</v>
      </c>
      <c r="I436" s="8" t="s">
        <v>84</v>
      </c>
      <c r="J436" s="9" t="s">
        <v>1781</v>
      </c>
      <c r="K436" s="9" t="s">
        <v>217</v>
      </c>
      <c r="L436" s="9" t="s">
        <v>181</v>
      </c>
      <c r="M436" s="3" t="s">
        <v>86</v>
      </c>
      <c r="N436" s="3" t="s">
        <v>104</v>
      </c>
      <c r="O436" s="6">
        <v>1</v>
      </c>
      <c r="P436" s="10">
        <v>45399</v>
      </c>
      <c r="Q436" s="10">
        <f t="shared" si="34"/>
        <v>45764</v>
      </c>
      <c r="R436" s="3" t="s">
        <v>104</v>
      </c>
      <c r="S436" s="15" t="s">
        <v>1782</v>
      </c>
      <c r="T436" s="12">
        <v>2485.12</v>
      </c>
      <c r="U436" s="12">
        <f t="shared" si="35"/>
        <v>2485.12</v>
      </c>
      <c r="V436" s="11" t="s">
        <v>665</v>
      </c>
      <c r="W436" s="11" t="s">
        <v>107</v>
      </c>
      <c r="X436" s="11" t="s">
        <v>108</v>
      </c>
      <c r="Y436" s="3" t="s">
        <v>89</v>
      </c>
      <c r="Z436" s="11" t="s">
        <v>108</v>
      </c>
      <c r="AA436" s="3" t="s">
        <v>109</v>
      </c>
      <c r="AB436" s="4">
        <v>45478</v>
      </c>
      <c r="AC436" s="3" t="s">
        <v>104</v>
      </c>
    </row>
    <row r="437" spans="1:29" ht="78.75" x14ac:dyDescent="0.25">
      <c r="A437" s="3">
        <v>2024</v>
      </c>
      <c r="B437" s="4">
        <v>45383</v>
      </c>
      <c r="C437" s="4">
        <v>45473</v>
      </c>
      <c r="D437" s="3" t="s">
        <v>75</v>
      </c>
      <c r="E437" s="5" t="s">
        <v>1783</v>
      </c>
      <c r="F437" s="6" t="s">
        <v>1325</v>
      </c>
      <c r="G437" s="16" t="s">
        <v>1326</v>
      </c>
      <c r="H437" s="7" t="s">
        <v>1327</v>
      </c>
      <c r="I437" s="8" t="s">
        <v>84</v>
      </c>
      <c r="J437" s="9" t="s">
        <v>273</v>
      </c>
      <c r="K437" s="9" t="s">
        <v>350</v>
      </c>
      <c r="L437" s="9" t="s">
        <v>181</v>
      </c>
      <c r="M437" s="3" t="s">
        <v>87</v>
      </c>
      <c r="N437" s="3" t="s">
        <v>104</v>
      </c>
      <c r="O437" s="6">
        <v>1</v>
      </c>
      <c r="P437" s="10">
        <v>45399</v>
      </c>
      <c r="Q437" s="10">
        <f t="shared" si="34"/>
        <v>45764</v>
      </c>
      <c r="R437" s="3" t="s">
        <v>104</v>
      </c>
      <c r="S437" s="15" t="s">
        <v>1784</v>
      </c>
      <c r="T437" s="12">
        <v>1677.85</v>
      </c>
      <c r="U437" s="12">
        <f t="shared" si="35"/>
        <v>1677.85</v>
      </c>
      <c r="V437" s="15" t="s">
        <v>1785</v>
      </c>
      <c r="W437" s="11" t="s">
        <v>107</v>
      </c>
      <c r="X437" s="11" t="s">
        <v>108</v>
      </c>
      <c r="Y437" s="3" t="s">
        <v>89</v>
      </c>
      <c r="Z437" s="11" t="s">
        <v>108</v>
      </c>
      <c r="AA437" s="3" t="s">
        <v>109</v>
      </c>
      <c r="AB437" s="4">
        <v>45478</v>
      </c>
      <c r="AC437" s="3" t="s">
        <v>104</v>
      </c>
    </row>
    <row r="438" spans="1:29" ht="78.75" x14ac:dyDescent="0.25">
      <c r="A438" s="3">
        <v>2024</v>
      </c>
      <c r="B438" s="4">
        <v>45383</v>
      </c>
      <c r="C438" s="4">
        <v>45473</v>
      </c>
      <c r="D438" s="3" t="s">
        <v>75</v>
      </c>
      <c r="E438" s="5" t="s">
        <v>1786</v>
      </c>
      <c r="F438" s="6" t="s">
        <v>1325</v>
      </c>
      <c r="G438" s="16" t="s">
        <v>1326</v>
      </c>
      <c r="H438" s="7" t="s">
        <v>1327</v>
      </c>
      <c r="I438" s="8" t="s">
        <v>84</v>
      </c>
      <c r="J438" s="9" t="s">
        <v>1787</v>
      </c>
      <c r="K438" s="9" t="s">
        <v>181</v>
      </c>
      <c r="L438" s="9" t="s">
        <v>636</v>
      </c>
      <c r="M438" s="3" t="s">
        <v>86</v>
      </c>
      <c r="N438" s="3" t="s">
        <v>104</v>
      </c>
      <c r="O438" s="6">
        <v>1</v>
      </c>
      <c r="P438" s="10">
        <v>45399</v>
      </c>
      <c r="Q438" s="10">
        <f t="shared" si="34"/>
        <v>45764</v>
      </c>
      <c r="R438" s="3" t="s">
        <v>104</v>
      </c>
      <c r="S438" s="15" t="s">
        <v>1788</v>
      </c>
      <c r="T438" s="12">
        <v>2509.87</v>
      </c>
      <c r="U438" s="12">
        <f t="shared" si="35"/>
        <v>2509.87</v>
      </c>
      <c r="V438" s="11" t="s">
        <v>671</v>
      </c>
      <c r="W438" s="11" t="s">
        <v>107</v>
      </c>
      <c r="X438" s="11" t="s">
        <v>108</v>
      </c>
      <c r="Y438" s="3" t="s">
        <v>89</v>
      </c>
      <c r="Z438" s="11" t="s">
        <v>108</v>
      </c>
      <c r="AA438" s="3" t="s">
        <v>109</v>
      </c>
      <c r="AB438" s="4">
        <v>45478</v>
      </c>
      <c r="AC438" s="3" t="s">
        <v>104</v>
      </c>
    </row>
    <row r="439" spans="1:29" ht="78.75" x14ac:dyDescent="0.25">
      <c r="A439" s="3">
        <v>2024</v>
      </c>
      <c r="B439" s="4">
        <v>45383</v>
      </c>
      <c r="C439" s="4">
        <v>45473</v>
      </c>
      <c r="D439" s="3" t="s">
        <v>75</v>
      </c>
      <c r="E439" s="5" t="s">
        <v>1789</v>
      </c>
      <c r="F439" s="6" t="s">
        <v>1325</v>
      </c>
      <c r="G439" s="16" t="s">
        <v>1326</v>
      </c>
      <c r="H439" s="7" t="s">
        <v>1327</v>
      </c>
      <c r="I439" s="8" t="s">
        <v>84</v>
      </c>
      <c r="J439" s="9" t="s">
        <v>1790</v>
      </c>
      <c r="K439" s="9" t="s">
        <v>103</v>
      </c>
      <c r="L439" s="9" t="s">
        <v>1791</v>
      </c>
      <c r="M439" s="3" t="s">
        <v>86</v>
      </c>
      <c r="N439" s="3" t="s">
        <v>104</v>
      </c>
      <c r="O439" s="6">
        <v>1</v>
      </c>
      <c r="P439" s="10">
        <v>45391</v>
      </c>
      <c r="Q439" s="10">
        <f t="shared" si="34"/>
        <v>45756</v>
      </c>
      <c r="R439" s="3" t="s">
        <v>104</v>
      </c>
      <c r="S439" s="15" t="s">
        <v>1792</v>
      </c>
      <c r="T439" s="12">
        <v>2814.12</v>
      </c>
      <c r="U439" s="12">
        <f t="shared" si="35"/>
        <v>2814.12</v>
      </c>
      <c r="V439" s="15" t="s">
        <v>650</v>
      </c>
      <c r="W439" s="11" t="s">
        <v>107</v>
      </c>
      <c r="X439" s="11" t="s">
        <v>108</v>
      </c>
      <c r="Y439" s="3" t="s">
        <v>89</v>
      </c>
      <c r="Z439" s="11" t="s">
        <v>108</v>
      </c>
      <c r="AA439" s="3" t="s">
        <v>109</v>
      </c>
      <c r="AB439" s="4">
        <v>45478</v>
      </c>
      <c r="AC439" s="3" t="s">
        <v>104</v>
      </c>
    </row>
    <row r="440" spans="1:29" ht="78.75" x14ac:dyDescent="0.25">
      <c r="A440" s="3">
        <v>2024</v>
      </c>
      <c r="B440" s="4">
        <v>45383</v>
      </c>
      <c r="C440" s="4">
        <v>45473</v>
      </c>
      <c r="D440" s="3" t="s">
        <v>75</v>
      </c>
      <c r="E440" s="5" t="s">
        <v>1793</v>
      </c>
      <c r="F440" s="6" t="s">
        <v>1325</v>
      </c>
      <c r="G440" s="16" t="s">
        <v>1326</v>
      </c>
      <c r="H440" s="7" t="s">
        <v>1327</v>
      </c>
      <c r="I440" s="8" t="s">
        <v>84</v>
      </c>
      <c r="J440" s="9" t="s">
        <v>197</v>
      </c>
      <c r="K440" s="9" t="s">
        <v>1791</v>
      </c>
      <c r="L440" s="9" t="s">
        <v>103</v>
      </c>
      <c r="M440" s="3" t="s">
        <v>86</v>
      </c>
      <c r="N440" s="3" t="s">
        <v>104</v>
      </c>
      <c r="O440" s="6">
        <v>1</v>
      </c>
      <c r="P440" s="10">
        <v>45391</v>
      </c>
      <c r="Q440" s="10">
        <f t="shared" si="34"/>
        <v>45756</v>
      </c>
      <c r="R440" s="3" t="s">
        <v>104</v>
      </c>
      <c r="S440" s="15" t="s">
        <v>1794</v>
      </c>
      <c r="T440" s="12">
        <v>753.67</v>
      </c>
      <c r="U440" s="12">
        <f t="shared" si="35"/>
        <v>753.67</v>
      </c>
      <c r="V440" s="11" t="s">
        <v>653</v>
      </c>
      <c r="W440" s="11" t="s">
        <v>107</v>
      </c>
      <c r="X440" s="11" t="s">
        <v>108</v>
      </c>
      <c r="Y440" s="3" t="s">
        <v>89</v>
      </c>
      <c r="Z440" s="11" t="s">
        <v>108</v>
      </c>
      <c r="AA440" s="3" t="s">
        <v>109</v>
      </c>
      <c r="AB440" s="4">
        <v>45478</v>
      </c>
      <c r="AC440" s="3" t="s">
        <v>104</v>
      </c>
    </row>
    <row r="441" spans="1:29" ht="78.75" x14ac:dyDescent="0.25">
      <c r="A441" s="3">
        <v>2024</v>
      </c>
      <c r="B441" s="4">
        <v>45383</v>
      </c>
      <c r="C441" s="4">
        <v>45473</v>
      </c>
      <c r="D441" s="3" t="s">
        <v>75</v>
      </c>
      <c r="E441" s="5" t="s">
        <v>1795</v>
      </c>
      <c r="F441" s="6" t="s">
        <v>1325</v>
      </c>
      <c r="G441" s="16" t="s">
        <v>1326</v>
      </c>
      <c r="H441" s="7" t="s">
        <v>1327</v>
      </c>
      <c r="I441" s="8" t="s">
        <v>84</v>
      </c>
      <c r="J441" s="9" t="s">
        <v>1796</v>
      </c>
      <c r="K441" s="9" t="s">
        <v>888</v>
      </c>
      <c r="L441" s="9" t="s">
        <v>461</v>
      </c>
      <c r="M441" s="3" t="s">
        <v>86</v>
      </c>
      <c r="N441" s="3" t="s">
        <v>104</v>
      </c>
      <c r="O441" s="6">
        <v>1</v>
      </c>
      <c r="P441" s="10">
        <v>45392</v>
      </c>
      <c r="Q441" s="10">
        <f t="shared" si="34"/>
        <v>45757</v>
      </c>
      <c r="R441" s="3" t="s">
        <v>104</v>
      </c>
      <c r="S441" s="15" t="s">
        <v>1797</v>
      </c>
      <c r="T441" s="12">
        <v>180</v>
      </c>
      <c r="U441" s="12">
        <f t="shared" si="35"/>
        <v>180</v>
      </c>
      <c r="V441" s="11" t="s">
        <v>1798</v>
      </c>
      <c r="W441" s="11" t="s">
        <v>107</v>
      </c>
      <c r="X441" s="11" t="s">
        <v>108</v>
      </c>
      <c r="Y441" s="3" t="s">
        <v>89</v>
      </c>
      <c r="Z441" s="11" t="s">
        <v>108</v>
      </c>
      <c r="AA441" s="3" t="s">
        <v>109</v>
      </c>
      <c r="AB441" s="4">
        <v>45478</v>
      </c>
      <c r="AC441" s="3" t="s">
        <v>104</v>
      </c>
    </row>
    <row r="442" spans="1:29" ht="78.75" x14ac:dyDescent="0.25">
      <c r="A442" s="3">
        <v>2024</v>
      </c>
      <c r="B442" s="4">
        <v>45383</v>
      </c>
      <c r="C442" s="4">
        <v>45473</v>
      </c>
      <c r="D442" s="3" t="s">
        <v>75</v>
      </c>
      <c r="E442" s="5" t="s">
        <v>1799</v>
      </c>
      <c r="F442" s="6" t="s">
        <v>1325</v>
      </c>
      <c r="G442" s="16" t="s">
        <v>1326</v>
      </c>
      <c r="H442" s="7" t="s">
        <v>1327</v>
      </c>
      <c r="I442" s="8" t="s">
        <v>84</v>
      </c>
      <c r="J442" s="9" t="s">
        <v>1800</v>
      </c>
      <c r="K442" s="9" t="s">
        <v>402</v>
      </c>
      <c r="L442" s="9" t="s">
        <v>170</v>
      </c>
      <c r="M442" s="3" t="s">
        <v>87</v>
      </c>
      <c r="N442" s="3" t="s">
        <v>104</v>
      </c>
      <c r="O442" s="6">
        <v>1</v>
      </c>
      <c r="P442" s="10">
        <v>45392</v>
      </c>
      <c r="Q442" s="10">
        <f t="shared" si="34"/>
        <v>45757</v>
      </c>
      <c r="R442" s="3" t="s">
        <v>104</v>
      </c>
      <c r="S442" s="15" t="s">
        <v>1801</v>
      </c>
      <c r="T442" s="12">
        <v>180</v>
      </c>
      <c r="U442" s="12">
        <f>T442</f>
        <v>180</v>
      </c>
      <c r="V442" s="15" t="s">
        <v>1802</v>
      </c>
      <c r="W442" s="11" t="s">
        <v>107</v>
      </c>
      <c r="X442" s="11" t="s">
        <v>108</v>
      </c>
      <c r="Y442" s="3" t="s">
        <v>89</v>
      </c>
      <c r="Z442" s="11" t="s">
        <v>108</v>
      </c>
      <c r="AA442" s="3" t="s">
        <v>109</v>
      </c>
      <c r="AB442" s="4">
        <v>45478</v>
      </c>
      <c r="AC442" s="3" t="s">
        <v>104</v>
      </c>
    </row>
    <row r="443" spans="1:29" ht="78.75" x14ac:dyDescent="0.25">
      <c r="A443" s="3">
        <v>2024</v>
      </c>
      <c r="B443" s="4">
        <v>45383</v>
      </c>
      <c r="C443" s="4">
        <v>45473</v>
      </c>
      <c r="D443" s="3" t="s">
        <v>75</v>
      </c>
      <c r="E443" s="5" t="s">
        <v>1803</v>
      </c>
      <c r="F443" s="6" t="s">
        <v>1325</v>
      </c>
      <c r="G443" s="16" t="s">
        <v>1326</v>
      </c>
      <c r="H443" s="7" t="s">
        <v>1327</v>
      </c>
      <c r="I443" s="8" t="s">
        <v>84</v>
      </c>
      <c r="J443" s="9" t="s">
        <v>1804</v>
      </c>
      <c r="K443" s="9" t="s">
        <v>207</v>
      </c>
      <c r="L443" s="9" t="s">
        <v>188</v>
      </c>
      <c r="M443" s="3" t="s">
        <v>86</v>
      </c>
      <c r="N443" s="3" t="s">
        <v>104</v>
      </c>
      <c r="O443" s="6">
        <v>1</v>
      </c>
      <c r="P443" s="10">
        <v>45393</v>
      </c>
      <c r="Q443" s="10">
        <f t="shared" si="34"/>
        <v>45758</v>
      </c>
      <c r="R443" s="3" t="s">
        <v>104</v>
      </c>
      <c r="S443" s="15" t="s">
        <v>1805</v>
      </c>
      <c r="T443" s="12">
        <v>180</v>
      </c>
      <c r="U443" s="12">
        <f t="shared" si="35"/>
        <v>180</v>
      </c>
      <c r="V443" s="11" t="s">
        <v>1806</v>
      </c>
      <c r="W443" s="11" t="s">
        <v>107</v>
      </c>
      <c r="X443" s="11" t="s">
        <v>108</v>
      </c>
      <c r="Y443" s="3" t="s">
        <v>89</v>
      </c>
      <c r="Z443" s="11" t="s">
        <v>108</v>
      </c>
      <c r="AA443" s="3" t="s">
        <v>109</v>
      </c>
      <c r="AB443" s="4">
        <v>45478</v>
      </c>
      <c r="AC443" s="3" t="s">
        <v>104</v>
      </c>
    </row>
    <row r="444" spans="1:29" ht="78.75" x14ac:dyDescent="0.25">
      <c r="A444" s="3">
        <v>2024</v>
      </c>
      <c r="B444" s="4">
        <v>45383</v>
      </c>
      <c r="C444" s="4">
        <v>45473</v>
      </c>
      <c r="D444" s="3" t="s">
        <v>75</v>
      </c>
      <c r="E444" s="5" t="s">
        <v>1807</v>
      </c>
      <c r="F444" s="6" t="s">
        <v>1325</v>
      </c>
      <c r="G444" s="16" t="s">
        <v>1326</v>
      </c>
      <c r="H444" s="7" t="s">
        <v>1327</v>
      </c>
      <c r="I444" s="8" t="s">
        <v>84</v>
      </c>
      <c r="J444" s="9" t="s">
        <v>1808</v>
      </c>
      <c r="K444" s="9" t="s">
        <v>402</v>
      </c>
      <c r="L444" s="9" t="s">
        <v>170</v>
      </c>
      <c r="M444" s="3" t="s">
        <v>87</v>
      </c>
      <c r="N444" s="3" t="s">
        <v>104</v>
      </c>
      <c r="O444" s="6">
        <v>1</v>
      </c>
      <c r="P444" s="10">
        <v>45394</v>
      </c>
      <c r="Q444" s="10">
        <f t="shared" si="34"/>
        <v>45759</v>
      </c>
      <c r="R444" s="3" t="s">
        <v>104</v>
      </c>
      <c r="S444" s="15" t="s">
        <v>1809</v>
      </c>
      <c r="T444" s="12">
        <v>180</v>
      </c>
      <c r="U444" s="12">
        <f t="shared" si="35"/>
        <v>180</v>
      </c>
      <c r="V444" s="15" t="s">
        <v>1810</v>
      </c>
      <c r="W444" s="11" t="s">
        <v>107</v>
      </c>
      <c r="X444" s="11" t="s">
        <v>108</v>
      </c>
      <c r="Y444" s="3" t="s">
        <v>89</v>
      </c>
      <c r="Z444" s="11" t="s">
        <v>108</v>
      </c>
      <c r="AA444" s="3" t="s">
        <v>109</v>
      </c>
      <c r="AB444" s="4">
        <v>45478</v>
      </c>
      <c r="AC444" s="3" t="s">
        <v>104</v>
      </c>
    </row>
    <row r="445" spans="1:29" ht="78.75" x14ac:dyDescent="0.25">
      <c r="A445" s="3">
        <v>2024</v>
      </c>
      <c r="B445" s="4">
        <v>45383</v>
      </c>
      <c r="C445" s="4">
        <v>45473</v>
      </c>
      <c r="D445" s="3" t="s">
        <v>75</v>
      </c>
      <c r="E445" s="5" t="s">
        <v>1811</v>
      </c>
      <c r="F445" s="6" t="s">
        <v>1325</v>
      </c>
      <c r="G445" s="16" t="s">
        <v>1326</v>
      </c>
      <c r="H445" s="7" t="s">
        <v>1327</v>
      </c>
      <c r="I445" s="8" t="s">
        <v>84</v>
      </c>
      <c r="J445" s="9" t="s">
        <v>1457</v>
      </c>
      <c r="K445" s="9" t="s">
        <v>123</v>
      </c>
      <c r="L445" s="9" t="s">
        <v>102</v>
      </c>
      <c r="M445" s="3" t="s">
        <v>86</v>
      </c>
      <c r="N445" s="3" t="s">
        <v>104</v>
      </c>
      <c r="O445" s="6">
        <v>1</v>
      </c>
      <c r="P445" s="10">
        <v>45397</v>
      </c>
      <c r="Q445" s="10">
        <f t="shared" si="34"/>
        <v>45762</v>
      </c>
      <c r="R445" s="3" t="s">
        <v>104</v>
      </c>
      <c r="S445" s="15" t="s">
        <v>1812</v>
      </c>
      <c r="T445" s="12">
        <v>180</v>
      </c>
      <c r="U445" s="12">
        <f t="shared" si="35"/>
        <v>180</v>
      </c>
      <c r="V445" s="11" t="s">
        <v>1813</v>
      </c>
      <c r="W445" s="11" t="s">
        <v>107</v>
      </c>
      <c r="X445" s="11" t="s">
        <v>108</v>
      </c>
      <c r="Y445" s="3" t="s">
        <v>89</v>
      </c>
      <c r="Z445" s="11" t="s">
        <v>108</v>
      </c>
      <c r="AA445" s="3" t="s">
        <v>109</v>
      </c>
      <c r="AB445" s="4">
        <v>45478</v>
      </c>
      <c r="AC445" s="3" t="s">
        <v>104</v>
      </c>
    </row>
    <row r="446" spans="1:29" ht="78.75" x14ac:dyDescent="0.25">
      <c r="A446" s="3">
        <v>2024</v>
      </c>
      <c r="B446" s="4">
        <v>45383</v>
      </c>
      <c r="C446" s="4">
        <v>45473</v>
      </c>
      <c r="D446" s="3" t="s">
        <v>75</v>
      </c>
      <c r="E446" s="5" t="s">
        <v>1814</v>
      </c>
      <c r="F446" s="6" t="s">
        <v>1325</v>
      </c>
      <c r="G446" s="16" t="s">
        <v>1326</v>
      </c>
      <c r="H446" s="7" t="s">
        <v>1327</v>
      </c>
      <c r="I446" s="8" t="s">
        <v>84</v>
      </c>
      <c r="J446" s="9" t="s">
        <v>1815</v>
      </c>
      <c r="K446" s="9" t="s">
        <v>1317</v>
      </c>
      <c r="L446" s="9" t="s">
        <v>397</v>
      </c>
      <c r="M446" s="3" t="s">
        <v>87</v>
      </c>
      <c r="N446" s="3" t="s">
        <v>104</v>
      </c>
      <c r="O446" s="6">
        <v>1</v>
      </c>
      <c r="P446" s="10">
        <v>45397</v>
      </c>
      <c r="Q446" s="10">
        <f t="shared" si="34"/>
        <v>45762</v>
      </c>
      <c r="R446" s="3" t="s">
        <v>104</v>
      </c>
      <c r="S446" s="15" t="s">
        <v>1816</v>
      </c>
      <c r="T446" s="12">
        <v>520</v>
      </c>
      <c r="U446" s="12">
        <f t="shared" si="35"/>
        <v>520</v>
      </c>
      <c r="V446" s="15" t="s">
        <v>562</v>
      </c>
      <c r="W446" s="11" t="s">
        <v>107</v>
      </c>
      <c r="X446" s="11" t="s">
        <v>108</v>
      </c>
      <c r="Y446" s="3" t="s">
        <v>89</v>
      </c>
      <c r="Z446" s="11" t="s">
        <v>108</v>
      </c>
      <c r="AA446" s="3" t="s">
        <v>109</v>
      </c>
      <c r="AB446" s="4">
        <v>45478</v>
      </c>
      <c r="AC446" s="3" t="s">
        <v>104</v>
      </c>
    </row>
    <row r="447" spans="1:29" ht="78.75" x14ac:dyDescent="0.25">
      <c r="A447" s="3">
        <v>2024</v>
      </c>
      <c r="B447" s="4">
        <v>45383</v>
      </c>
      <c r="C447" s="4">
        <v>45473</v>
      </c>
      <c r="D447" s="3" t="s">
        <v>75</v>
      </c>
      <c r="E447" s="5" t="s">
        <v>1817</v>
      </c>
      <c r="F447" s="6" t="s">
        <v>1325</v>
      </c>
      <c r="G447" s="16" t="s">
        <v>1326</v>
      </c>
      <c r="H447" s="7" t="s">
        <v>1327</v>
      </c>
      <c r="I447" s="8" t="s">
        <v>84</v>
      </c>
      <c r="J447" s="9" t="s">
        <v>1818</v>
      </c>
      <c r="K447" s="9" t="s">
        <v>425</v>
      </c>
      <c r="L447" s="9" t="s">
        <v>152</v>
      </c>
      <c r="M447" s="3" t="s">
        <v>87</v>
      </c>
      <c r="N447" s="3" t="s">
        <v>104</v>
      </c>
      <c r="O447" s="6">
        <v>1</v>
      </c>
      <c r="P447" s="10">
        <v>45397</v>
      </c>
      <c r="Q447" s="10">
        <f t="shared" si="34"/>
        <v>45762</v>
      </c>
      <c r="R447" s="3" t="s">
        <v>104</v>
      </c>
      <c r="S447" s="15" t="s">
        <v>1819</v>
      </c>
      <c r="T447" s="12">
        <v>191.14</v>
      </c>
      <c r="U447" s="12">
        <f t="shared" si="35"/>
        <v>191.14</v>
      </c>
      <c r="V447" s="15" t="s">
        <v>1820</v>
      </c>
      <c r="W447" s="11" t="s">
        <v>107</v>
      </c>
      <c r="X447" s="11" t="s">
        <v>108</v>
      </c>
      <c r="Y447" s="3" t="s">
        <v>89</v>
      </c>
      <c r="Z447" s="11" t="s">
        <v>108</v>
      </c>
      <c r="AA447" s="3" t="s">
        <v>109</v>
      </c>
      <c r="AB447" s="4">
        <v>45478</v>
      </c>
      <c r="AC447" s="3" t="s">
        <v>104</v>
      </c>
    </row>
    <row r="448" spans="1:29" ht="78.75" x14ac:dyDescent="0.25">
      <c r="A448" s="3">
        <v>2024</v>
      </c>
      <c r="B448" s="4">
        <v>45383</v>
      </c>
      <c r="C448" s="4">
        <v>45473</v>
      </c>
      <c r="D448" s="3" t="s">
        <v>75</v>
      </c>
      <c r="E448" s="5" t="s">
        <v>1821</v>
      </c>
      <c r="F448" s="6" t="s">
        <v>1325</v>
      </c>
      <c r="G448" s="16" t="s">
        <v>1326</v>
      </c>
      <c r="H448" s="7" t="s">
        <v>1327</v>
      </c>
      <c r="I448" s="8" t="s">
        <v>84</v>
      </c>
      <c r="J448" s="9" t="s">
        <v>1822</v>
      </c>
      <c r="K448" s="9" t="s">
        <v>751</v>
      </c>
      <c r="L448" s="9" t="s">
        <v>103</v>
      </c>
      <c r="M448" s="3" t="s">
        <v>86</v>
      </c>
      <c r="N448" s="3" t="s">
        <v>104</v>
      </c>
      <c r="O448" s="6">
        <v>1</v>
      </c>
      <c r="P448" s="10">
        <v>45397</v>
      </c>
      <c r="Q448" s="10">
        <f t="shared" si="34"/>
        <v>45762</v>
      </c>
      <c r="R448" s="3" t="s">
        <v>104</v>
      </c>
      <c r="S448" s="15" t="s">
        <v>1823</v>
      </c>
      <c r="T448" s="12">
        <v>201.9</v>
      </c>
      <c r="U448" s="12">
        <f t="shared" si="35"/>
        <v>201.9</v>
      </c>
      <c r="V448" s="11" t="s">
        <v>1824</v>
      </c>
      <c r="W448" s="11" t="s">
        <v>107</v>
      </c>
      <c r="X448" s="11" t="s">
        <v>108</v>
      </c>
      <c r="Y448" s="3" t="s">
        <v>89</v>
      </c>
      <c r="Z448" s="11" t="s">
        <v>108</v>
      </c>
      <c r="AA448" s="3" t="s">
        <v>109</v>
      </c>
      <c r="AB448" s="4">
        <v>45478</v>
      </c>
      <c r="AC448" s="3" t="s">
        <v>104</v>
      </c>
    </row>
    <row r="449" spans="1:29" ht="78.75" x14ac:dyDescent="0.25">
      <c r="A449" s="3">
        <v>2024</v>
      </c>
      <c r="B449" s="4">
        <v>45383</v>
      </c>
      <c r="C449" s="4">
        <v>45473</v>
      </c>
      <c r="D449" s="3" t="s">
        <v>75</v>
      </c>
      <c r="E449" s="5" t="s">
        <v>1825</v>
      </c>
      <c r="F449" s="6" t="s">
        <v>1325</v>
      </c>
      <c r="G449" s="16" t="s">
        <v>1326</v>
      </c>
      <c r="H449" s="7" t="s">
        <v>1327</v>
      </c>
      <c r="I449" s="8" t="s">
        <v>84</v>
      </c>
      <c r="J449" s="9" t="s">
        <v>1822</v>
      </c>
      <c r="K449" s="9" t="s">
        <v>751</v>
      </c>
      <c r="L449" s="9" t="s">
        <v>103</v>
      </c>
      <c r="M449" s="3" t="s">
        <v>86</v>
      </c>
      <c r="N449" s="3" t="s">
        <v>104</v>
      </c>
      <c r="O449" s="6">
        <v>1</v>
      </c>
      <c r="P449" s="10">
        <v>45397</v>
      </c>
      <c r="Q449" s="10">
        <f t="shared" si="34"/>
        <v>45762</v>
      </c>
      <c r="R449" s="3" t="s">
        <v>104</v>
      </c>
      <c r="S449" s="15" t="s">
        <v>1826</v>
      </c>
      <c r="T449" s="12">
        <v>411.9</v>
      </c>
      <c r="U449" s="12">
        <f t="shared" si="35"/>
        <v>411.9</v>
      </c>
      <c r="V449" s="15" t="s">
        <v>1827</v>
      </c>
      <c r="W449" s="11" t="s">
        <v>107</v>
      </c>
      <c r="X449" s="11" t="s">
        <v>108</v>
      </c>
      <c r="Y449" s="3" t="s">
        <v>89</v>
      </c>
      <c r="Z449" s="11" t="s">
        <v>108</v>
      </c>
      <c r="AA449" s="3" t="s">
        <v>109</v>
      </c>
      <c r="AB449" s="4">
        <v>45478</v>
      </c>
      <c r="AC449" s="3" t="s">
        <v>104</v>
      </c>
    </row>
    <row r="450" spans="1:29" ht="78.75" x14ac:dyDescent="0.25">
      <c r="A450" s="3">
        <v>2024</v>
      </c>
      <c r="B450" s="4">
        <v>45383</v>
      </c>
      <c r="C450" s="4">
        <v>45473</v>
      </c>
      <c r="D450" s="3" t="s">
        <v>75</v>
      </c>
      <c r="E450" s="5" t="s">
        <v>1828</v>
      </c>
      <c r="F450" s="6" t="s">
        <v>1325</v>
      </c>
      <c r="G450" s="16" t="s">
        <v>1326</v>
      </c>
      <c r="H450" s="7" t="s">
        <v>1327</v>
      </c>
      <c r="I450" s="8" t="s">
        <v>84</v>
      </c>
      <c r="J450" s="9" t="s">
        <v>1829</v>
      </c>
      <c r="K450" s="9" t="s">
        <v>181</v>
      </c>
      <c r="L450" s="9" t="s">
        <v>103</v>
      </c>
      <c r="M450" s="3" t="s">
        <v>86</v>
      </c>
      <c r="N450" s="3" t="s">
        <v>104</v>
      </c>
      <c r="O450" s="6">
        <v>1</v>
      </c>
      <c r="P450" s="10">
        <v>45397</v>
      </c>
      <c r="Q450" s="10">
        <f>P450+365</f>
        <v>45762</v>
      </c>
      <c r="R450" s="3" t="s">
        <v>104</v>
      </c>
      <c r="S450" s="15" t="s">
        <v>1830</v>
      </c>
      <c r="T450" s="12">
        <v>1888.12</v>
      </c>
      <c r="U450" s="12">
        <f t="shared" si="35"/>
        <v>1888.12</v>
      </c>
      <c r="V450" s="15" t="s">
        <v>566</v>
      </c>
      <c r="W450" s="11" t="s">
        <v>107</v>
      </c>
      <c r="X450" s="11" t="s">
        <v>108</v>
      </c>
      <c r="Y450" s="3" t="s">
        <v>89</v>
      </c>
      <c r="Z450" s="11" t="s">
        <v>108</v>
      </c>
      <c r="AA450" s="3" t="s">
        <v>109</v>
      </c>
      <c r="AB450" s="4">
        <v>45478</v>
      </c>
      <c r="AC450" s="3" t="s">
        <v>104</v>
      </c>
    </row>
    <row r="451" spans="1:29" ht="78.75" x14ac:dyDescent="0.25">
      <c r="A451" s="3">
        <v>2024</v>
      </c>
      <c r="B451" s="4">
        <v>45383</v>
      </c>
      <c r="C451" s="4">
        <v>45473</v>
      </c>
      <c r="D451" s="3" t="s">
        <v>75</v>
      </c>
      <c r="E451" s="5" t="s">
        <v>1831</v>
      </c>
      <c r="F451" s="6" t="s">
        <v>1325</v>
      </c>
      <c r="G451" s="16" t="s">
        <v>1326</v>
      </c>
      <c r="H451" s="7" t="s">
        <v>1327</v>
      </c>
      <c r="I451" s="8" t="s">
        <v>84</v>
      </c>
      <c r="J451" s="9" t="s">
        <v>1832</v>
      </c>
      <c r="K451" s="9" t="s">
        <v>222</v>
      </c>
      <c r="L451" s="9" t="s">
        <v>1833</v>
      </c>
      <c r="M451" s="3" t="s">
        <v>87</v>
      </c>
      <c r="N451" s="3" t="s">
        <v>104</v>
      </c>
      <c r="O451" s="6">
        <v>1</v>
      </c>
      <c r="P451" s="10">
        <v>45397</v>
      </c>
      <c r="Q451" s="10">
        <f t="shared" si="34"/>
        <v>45762</v>
      </c>
      <c r="R451" s="3" t="s">
        <v>104</v>
      </c>
      <c r="S451" s="15" t="s">
        <v>1834</v>
      </c>
      <c r="T451" s="12">
        <v>1888.12</v>
      </c>
      <c r="U451" s="12">
        <f t="shared" si="35"/>
        <v>1888.12</v>
      </c>
      <c r="V451" s="11" t="s">
        <v>569</v>
      </c>
      <c r="W451" s="11" t="s">
        <v>107</v>
      </c>
      <c r="X451" s="11" t="s">
        <v>108</v>
      </c>
      <c r="Y451" s="3" t="s">
        <v>89</v>
      </c>
      <c r="Z451" s="11" t="s">
        <v>108</v>
      </c>
      <c r="AA451" s="3" t="s">
        <v>109</v>
      </c>
      <c r="AB451" s="4">
        <v>45478</v>
      </c>
      <c r="AC451" s="3" t="s">
        <v>104</v>
      </c>
    </row>
    <row r="452" spans="1:29" ht="78.75" x14ac:dyDescent="0.25">
      <c r="A452" s="3">
        <v>2024</v>
      </c>
      <c r="B452" s="4">
        <v>45383</v>
      </c>
      <c r="C452" s="4">
        <v>45473</v>
      </c>
      <c r="D452" s="3" t="s">
        <v>75</v>
      </c>
      <c r="E452" s="5" t="s">
        <v>1835</v>
      </c>
      <c r="F452" s="6" t="s">
        <v>1325</v>
      </c>
      <c r="G452" s="16" t="s">
        <v>1326</v>
      </c>
      <c r="H452" s="7" t="s">
        <v>1327</v>
      </c>
      <c r="I452" s="8" t="s">
        <v>84</v>
      </c>
      <c r="J452" s="9" t="s">
        <v>500</v>
      </c>
      <c r="K452" s="9" t="s">
        <v>181</v>
      </c>
      <c r="L452" s="9" t="s">
        <v>103</v>
      </c>
      <c r="M452" s="3" t="s">
        <v>87</v>
      </c>
      <c r="N452" s="3" t="s">
        <v>104</v>
      </c>
      <c r="O452" s="6">
        <v>1</v>
      </c>
      <c r="P452" s="10">
        <v>45397</v>
      </c>
      <c r="Q452" s="10">
        <f>P452+365</f>
        <v>45762</v>
      </c>
      <c r="R452" s="3" t="s">
        <v>104</v>
      </c>
      <c r="S452" s="15" t="s">
        <v>1836</v>
      </c>
      <c r="T452" s="12">
        <v>1888.12</v>
      </c>
      <c r="U452" s="12">
        <f t="shared" si="35"/>
        <v>1888.12</v>
      </c>
      <c r="V452" s="15" t="s">
        <v>572</v>
      </c>
      <c r="W452" s="11" t="s">
        <v>107</v>
      </c>
      <c r="X452" s="11" t="s">
        <v>108</v>
      </c>
      <c r="Y452" s="3" t="s">
        <v>89</v>
      </c>
      <c r="Z452" s="11" t="s">
        <v>108</v>
      </c>
      <c r="AA452" s="3" t="s">
        <v>109</v>
      </c>
      <c r="AB452" s="4">
        <v>45478</v>
      </c>
      <c r="AC452" s="3" t="s">
        <v>104</v>
      </c>
    </row>
    <row r="453" spans="1:29" ht="78.75" x14ac:dyDescent="0.25">
      <c r="A453" s="3">
        <v>2024</v>
      </c>
      <c r="B453" s="4">
        <v>45383</v>
      </c>
      <c r="C453" s="4">
        <v>45473</v>
      </c>
      <c r="D453" s="3" t="s">
        <v>75</v>
      </c>
      <c r="E453" s="5" t="s">
        <v>1837</v>
      </c>
      <c r="F453" s="6" t="s">
        <v>1325</v>
      </c>
      <c r="G453" s="16" t="s">
        <v>1326</v>
      </c>
      <c r="H453" s="7" t="s">
        <v>1327</v>
      </c>
      <c r="I453" s="8" t="s">
        <v>84</v>
      </c>
      <c r="J453" s="9" t="s">
        <v>1838</v>
      </c>
      <c r="K453" s="9" t="s">
        <v>359</v>
      </c>
      <c r="L453" s="9" t="s">
        <v>268</v>
      </c>
      <c r="M453" s="3" t="s">
        <v>86</v>
      </c>
      <c r="N453" s="3" t="s">
        <v>104</v>
      </c>
      <c r="O453" s="6">
        <v>1</v>
      </c>
      <c r="P453" s="10">
        <v>45397</v>
      </c>
      <c r="Q453" s="10">
        <f>P453+365</f>
        <v>45762</v>
      </c>
      <c r="R453" s="3" t="s">
        <v>104</v>
      </c>
      <c r="S453" s="15" t="s">
        <v>1839</v>
      </c>
      <c r="T453" s="12">
        <v>2124.0500000000002</v>
      </c>
      <c r="U453" s="12">
        <f t="shared" si="35"/>
        <v>2124.0500000000002</v>
      </c>
      <c r="V453" s="15" t="s">
        <v>656</v>
      </c>
      <c r="W453" s="11" t="s">
        <v>107</v>
      </c>
      <c r="X453" s="11" t="s">
        <v>108</v>
      </c>
      <c r="Y453" s="3" t="s">
        <v>89</v>
      </c>
      <c r="Z453" s="11" t="s">
        <v>108</v>
      </c>
      <c r="AA453" s="3" t="s">
        <v>109</v>
      </c>
      <c r="AB453" s="4">
        <v>45478</v>
      </c>
      <c r="AC453" s="3" t="s">
        <v>104</v>
      </c>
    </row>
    <row r="454" spans="1:29" ht="78.75" x14ac:dyDescent="0.25">
      <c r="A454" s="3">
        <v>2024</v>
      </c>
      <c r="B454" s="4">
        <v>45383</v>
      </c>
      <c r="C454" s="4">
        <v>45473</v>
      </c>
      <c r="D454" s="3" t="s">
        <v>75</v>
      </c>
      <c r="E454" s="5" t="s">
        <v>1840</v>
      </c>
      <c r="F454" s="6" t="s">
        <v>1325</v>
      </c>
      <c r="G454" s="16" t="s">
        <v>1326</v>
      </c>
      <c r="H454" s="7" t="s">
        <v>1327</v>
      </c>
      <c r="I454" s="8" t="s">
        <v>84</v>
      </c>
      <c r="J454" s="9" t="s">
        <v>338</v>
      </c>
      <c r="K454" s="9" t="s">
        <v>181</v>
      </c>
      <c r="L454" s="9" t="s">
        <v>524</v>
      </c>
      <c r="M454" s="3" t="s">
        <v>86</v>
      </c>
      <c r="N454" s="3" t="s">
        <v>104</v>
      </c>
      <c r="O454" s="6">
        <v>1</v>
      </c>
      <c r="P454" s="10">
        <v>45400</v>
      </c>
      <c r="Q454" s="10">
        <f t="shared" si="34"/>
        <v>45765</v>
      </c>
      <c r="R454" s="3" t="s">
        <v>104</v>
      </c>
      <c r="S454" s="15" t="s">
        <v>1841</v>
      </c>
      <c r="T454" s="12">
        <v>555.20000000000005</v>
      </c>
      <c r="U454" s="12">
        <f t="shared" si="35"/>
        <v>555.20000000000005</v>
      </c>
      <c r="V454" s="11" t="s">
        <v>674</v>
      </c>
      <c r="W454" s="11" t="s">
        <v>107</v>
      </c>
      <c r="X454" s="11" t="s">
        <v>108</v>
      </c>
      <c r="Y454" s="3" t="s">
        <v>89</v>
      </c>
      <c r="Z454" s="11" t="s">
        <v>108</v>
      </c>
      <c r="AA454" s="3" t="s">
        <v>109</v>
      </c>
      <c r="AB454" s="4">
        <v>45478</v>
      </c>
      <c r="AC454" s="3" t="s">
        <v>104</v>
      </c>
    </row>
    <row r="455" spans="1:29" ht="78.75" x14ac:dyDescent="0.25">
      <c r="A455" s="3">
        <v>2024</v>
      </c>
      <c r="B455" s="4">
        <v>45383</v>
      </c>
      <c r="C455" s="4">
        <v>45473</v>
      </c>
      <c r="D455" s="3" t="s">
        <v>75</v>
      </c>
      <c r="E455" s="5" t="s">
        <v>1842</v>
      </c>
      <c r="F455" s="6" t="s">
        <v>1325</v>
      </c>
      <c r="G455" s="16" t="s">
        <v>1326</v>
      </c>
      <c r="H455" s="7" t="s">
        <v>1327</v>
      </c>
      <c r="I455" s="8" t="s">
        <v>84</v>
      </c>
      <c r="J455" s="9" t="s">
        <v>676</v>
      </c>
      <c r="K455" s="9" t="s">
        <v>350</v>
      </c>
      <c r="L455" s="9" t="s">
        <v>677</v>
      </c>
      <c r="M455" s="3" t="s">
        <v>86</v>
      </c>
      <c r="N455" s="3" t="s">
        <v>104</v>
      </c>
      <c r="O455" s="6">
        <v>1</v>
      </c>
      <c r="P455" s="10">
        <v>45400</v>
      </c>
      <c r="Q455" s="10">
        <f t="shared" si="34"/>
        <v>45765</v>
      </c>
      <c r="R455" s="3" t="s">
        <v>104</v>
      </c>
      <c r="S455" s="15" t="s">
        <v>1843</v>
      </c>
      <c r="T455" s="12">
        <v>581.47</v>
      </c>
      <c r="U455" s="12">
        <f t="shared" si="35"/>
        <v>581.47</v>
      </c>
      <c r="V455" s="11" t="s">
        <v>679</v>
      </c>
      <c r="W455" s="11" t="s">
        <v>107</v>
      </c>
      <c r="X455" s="11" t="s">
        <v>108</v>
      </c>
      <c r="Y455" s="3" t="s">
        <v>89</v>
      </c>
      <c r="Z455" s="11" t="s">
        <v>108</v>
      </c>
      <c r="AA455" s="3" t="s">
        <v>109</v>
      </c>
      <c r="AB455" s="4">
        <v>45478</v>
      </c>
      <c r="AC455" s="3" t="s">
        <v>104</v>
      </c>
    </row>
    <row r="456" spans="1:29" ht="78.75" x14ac:dyDescent="0.25">
      <c r="A456" s="3">
        <v>2024</v>
      </c>
      <c r="B456" s="4">
        <v>45383</v>
      </c>
      <c r="C456" s="4">
        <v>45473</v>
      </c>
      <c r="D456" s="3" t="s">
        <v>75</v>
      </c>
      <c r="E456" s="5" t="s">
        <v>1844</v>
      </c>
      <c r="F456" s="6" t="s">
        <v>1325</v>
      </c>
      <c r="G456" s="16" t="s">
        <v>1326</v>
      </c>
      <c r="H456" s="7" t="s">
        <v>1327</v>
      </c>
      <c r="I456" s="8" t="s">
        <v>84</v>
      </c>
      <c r="J456" s="9" t="s">
        <v>1845</v>
      </c>
      <c r="K456" s="9" t="s">
        <v>181</v>
      </c>
      <c r="L456" s="9" t="s">
        <v>222</v>
      </c>
      <c r="M456" s="3" t="s">
        <v>86</v>
      </c>
      <c r="N456" s="3" t="s">
        <v>104</v>
      </c>
      <c r="O456" s="6">
        <v>1</v>
      </c>
      <c r="P456" s="10">
        <v>45400</v>
      </c>
      <c r="Q456" s="10">
        <f t="shared" si="34"/>
        <v>45765</v>
      </c>
      <c r="R456" s="3" t="s">
        <v>104</v>
      </c>
      <c r="S456" s="15" t="s">
        <v>1846</v>
      </c>
      <c r="T456" s="12">
        <v>180</v>
      </c>
      <c r="U456" s="12">
        <f>T456</f>
        <v>180</v>
      </c>
      <c r="V456" s="15" t="s">
        <v>1847</v>
      </c>
      <c r="W456" s="11" t="s">
        <v>107</v>
      </c>
      <c r="X456" s="11" t="s">
        <v>108</v>
      </c>
      <c r="Y456" s="3" t="s">
        <v>89</v>
      </c>
      <c r="Z456" s="11" t="s">
        <v>108</v>
      </c>
      <c r="AA456" s="3" t="s">
        <v>109</v>
      </c>
      <c r="AB456" s="4">
        <v>45478</v>
      </c>
      <c r="AC456" s="3" t="s">
        <v>104</v>
      </c>
    </row>
    <row r="457" spans="1:29" ht="78.75" x14ac:dyDescent="0.25">
      <c r="A457" s="3">
        <v>2024</v>
      </c>
      <c r="B457" s="4">
        <v>45383</v>
      </c>
      <c r="C457" s="4">
        <v>45473</v>
      </c>
      <c r="D457" s="3" t="s">
        <v>75</v>
      </c>
      <c r="E457" s="5" t="s">
        <v>1848</v>
      </c>
      <c r="F457" s="6" t="s">
        <v>1325</v>
      </c>
      <c r="G457" s="16" t="s">
        <v>1326</v>
      </c>
      <c r="H457" s="7" t="s">
        <v>1327</v>
      </c>
      <c r="I457" s="8" t="s">
        <v>84</v>
      </c>
      <c r="J457" s="9" t="s">
        <v>1849</v>
      </c>
      <c r="K457" s="9" t="s">
        <v>420</v>
      </c>
      <c r="L457" s="9" t="s">
        <v>236</v>
      </c>
      <c r="M457" s="3" t="s">
        <v>87</v>
      </c>
      <c r="N457" s="3" t="s">
        <v>104</v>
      </c>
      <c r="O457" s="6">
        <v>1</v>
      </c>
      <c r="P457" s="10">
        <v>45400</v>
      </c>
      <c r="Q457" s="10">
        <f t="shared" si="34"/>
        <v>45765</v>
      </c>
      <c r="R457" s="3" t="s">
        <v>104</v>
      </c>
      <c r="S457" s="15" t="s">
        <v>1850</v>
      </c>
      <c r="T457" s="12">
        <v>1000</v>
      </c>
      <c r="U457" s="12">
        <f t="shared" si="35"/>
        <v>1000</v>
      </c>
      <c r="V457" s="11" t="s">
        <v>684</v>
      </c>
      <c r="W457" s="11" t="s">
        <v>107</v>
      </c>
      <c r="X457" s="11" t="s">
        <v>108</v>
      </c>
      <c r="Y457" s="3" t="s">
        <v>89</v>
      </c>
      <c r="Z457" s="11" t="s">
        <v>108</v>
      </c>
      <c r="AA457" s="3" t="s">
        <v>109</v>
      </c>
      <c r="AB457" s="4">
        <v>45478</v>
      </c>
      <c r="AC457" s="3" t="s">
        <v>104</v>
      </c>
    </row>
    <row r="458" spans="1:29" ht="78.75" x14ac:dyDescent="0.25">
      <c r="A458" s="3">
        <v>2024</v>
      </c>
      <c r="B458" s="4">
        <v>45383</v>
      </c>
      <c r="C458" s="4">
        <v>45473</v>
      </c>
      <c r="D458" s="3" t="s">
        <v>75</v>
      </c>
      <c r="E458" s="5" t="s">
        <v>1851</v>
      </c>
      <c r="F458" s="6" t="s">
        <v>1325</v>
      </c>
      <c r="G458" s="16" t="s">
        <v>1326</v>
      </c>
      <c r="H458" s="7" t="s">
        <v>1327</v>
      </c>
      <c r="I458" s="8" t="s">
        <v>84</v>
      </c>
      <c r="J458" s="9" t="s">
        <v>1852</v>
      </c>
      <c r="K458" s="9" t="s">
        <v>1853</v>
      </c>
      <c r="L458" s="9" t="s">
        <v>1854</v>
      </c>
      <c r="M458" s="3" t="s">
        <v>87</v>
      </c>
      <c r="N458" s="3" t="s">
        <v>104</v>
      </c>
      <c r="O458" s="6">
        <v>1</v>
      </c>
      <c r="P458" s="10">
        <v>45400</v>
      </c>
      <c r="Q458" s="10">
        <f t="shared" si="34"/>
        <v>45765</v>
      </c>
      <c r="R458" s="3" t="s">
        <v>104</v>
      </c>
      <c r="S458" s="15" t="s">
        <v>1855</v>
      </c>
      <c r="T458" s="12">
        <v>180</v>
      </c>
      <c r="U458" s="12">
        <f t="shared" si="35"/>
        <v>180</v>
      </c>
      <c r="V458" s="11" t="s">
        <v>1856</v>
      </c>
      <c r="W458" s="11" t="s">
        <v>107</v>
      </c>
      <c r="X458" s="11" t="s">
        <v>108</v>
      </c>
      <c r="Y458" s="3" t="s">
        <v>89</v>
      </c>
      <c r="Z458" s="11" t="s">
        <v>108</v>
      </c>
      <c r="AA458" s="3" t="s">
        <v>109</v>
      </c>
      <c r="AB458" s="4">
        <v>45478</v>
      </c>
      <c r="AC458" s="3" t="s">
        <v>104</v>
      </c>
    </row>
    <row r="459" spans="1:29" ht="78.75" x14ac:dyDescent="0.25">
      <c r="A459" s="3">
        <v>2024</v>
      </c>
      <c r="B459" s="4">
        <v>45383</v>
      </c>
      <c r="C459" s="4">
        <v>45473</v>
      </c>
      <c r="D459" s="3" t="s">
        <v>75</v>
      </c>
      <c r="E459" s="5" t="s">
        <v>1857</v>
      </c>
      <c r="F459" s="6" t="s">
        <v>1325</v>
      </c>
      <c r="G459" s="16" t="s">
        <v>1326</v>
      </c>
      <c r="H459" s="7" t="s">
        <v>1327</v>
      </c>
      <c r="I459" s="8" t="s">
        <v>84</v>
      </c>
      <c r="J459" s="9" t="s">
        <v>1858</v>
      </c>
      <c r="K459" s="9" t="s">
        <v>103</v>
      </c>
      <c r="L459" s="9" t="s">
        <v>188</v>
      </c>
      <c r="M459" s="3" t="s">
        <v>86</v>
      </c>
      <c r="N459" s="3" t="s">
        <v>104</v>
      </c>
      <c r="O459" s="6">
        <v>1</v>
      </c>
      <c r="P459" s="10">
        <v>45400</v>
      </c>
      <c r="Q459" s="10">
        <f t="shared" si="34"/>
        <v>45765</v>
      </c>
      <c r="R459" s="3" t="s">
        <v>104</v>
      </c>
      <c r="S459" s="15" t="s">
        <v>1859</v>
      </c>
      <c r="T459" s="12">
        <v>180</v>
      </c>
      <c r="U459" s="12">
        <f t="shared" si="35"/>
        <v>180</v>
      </c>
      <c r="V459" s="11" t="s">
        <v>1860</v>
      </c>
      <c r="W459" s="11" t="s">
        <v>107</v>
      </c>
      <c r="X459" s="11" t="s">
        <v>108</v>
      </c>
      <c r="Y459" s="3" t="s">
        <v>89</v>
      </c>
      <c r="Z459" s="11" t="s">
        <v>108</v>
      </c>
      <c r="AA459" s="3" t="s">
        <v>109</v>
      </c>
      <c r="AB459" s="4">
        <v>45478</v>
      </c>
      <c r="AC459" s="3" t="s">
        <v>104</v>
      </c>
    </row>
    <row r="460" spans="1:29" ht="78.75" x14ac:dyDescent="0.25">
      <c r="A460" s="3">
        <v>2024</v>
      </c>
      <c r="B460" s="4">
        <v>45383</v>
      </c>
      <c r="C460" s="4">
        <v>45473</v>
      </c>
      <c r="D460" s="3" t="s">
        <v>75</v>
      </c>
      <c r="E460" s="5" t="s">
        <v>1861</v>
      </c>
      <c r="F460" s="6" t="s">
        <v>1325</v>
      </c>
      <c r="G460" s="16" t="s">
        <v>1326</v>
      </c>
      <c r="H460" s="7" t="s">
        <v>1327</v>
      </c>
      <c r="I460" s="8" t="s">
        <v>84</v>
      </c>
      <c r="J460" s="9" t="s">
        <v>1768</v>
      </c>
      <c r="K460" s="9" t="s">
        <v>188</v>
      </c>
      <c r="L460" s="9" t="s">
        <v>207</v>
      </c>
      <c r="M460" s="3" t="s">
        <v>87</v>
      </c>
      <c r="N460" s="3" t="s">
        <v>104</v>
      </c>
      <c r="O460" s="6">
        <v>1</v>
      </c>
      <c r="P460" s="10">
        <v>45400</v>
      </c>
      <c r="Q460" s="10">
        <f t="shared" si="34"/>
        <v>45765</v>
      </c>
      <c r="R460" s="3" t="s">
        <v>104</v>
      </c>
      <c r="S460" s="15" t="s">
        <v>1862</v>
      </c>
      <c r="T460" s="12">
        <v>180</v>
      </c>
      <c r="U460" s="12">
        <f t="shared" si="35"/>
        <v>180</v>
      </c>
      <c r="V460" s="11" t="s">
        <v>1863</v>
      </c>
      <c r="W460" s="11" t="s">
        <v>107</v>
      </c>
      <c r="X460" s="11" t="s">
        <v>108</v>
      </c>
      <c r="Y460" s="3" t="s">
        <v>89</v>
      </c>
      <c r="Z460" s="11" t="s">
        <v>108</v>
      </c>
      <c r="AA460" s="3" t="s">
        <v>109</v>
      </c>
      <c r="AB460" s="4">
        <v>45478</v>
      </c>
      <c r="AC460" s="3" t="s">
        <v>104</v>
      </c>
    </row>
    <row r="461" spans="1:29" ht="78.75" x14ac:dyDescent="0.25">
      <c r="A461" s="3">
        <v>2024</v>
      </c>
      <c r="B461" s="4">
        <v>45383</v>
      </c>
      <c r="C461" s="4">
        <v>45473</v>
      </c>
      <c r="D461" s="3" t="s">
        <v>75</v>
      </c>
      <c r="E461" s="5" t="s">
        <v>1864</v>
      </c>
      <c r="F461" s="6" t="s">
        <v>1325</v>
      </c>
      <c r="G461" s="16" t="s">
        <v>1326</v>
      </c>
      <c r="H461" s="7" t="s">
        <v>1327</v>
      </c>
      <c r="I461" s="8" t="s">
        <v>84</v>
      </c>
      <c r="J461" s="9" t="s">
        <v>686</v>
      </c>
      <c r="K461" s="9" t="s">
        <v>687</v>
      </c>
      <c r="L461" s="9" t="s">
        <v>688</v>
      </c>
      <c r="M461" s="3" t="s">
        <v>87</v>
      </c>
      <c r="N461" s="3" t="s">
        <v>104</v>
      </c>
      <c r="O461" s="6">
        <v>1</v>
      </c>
      <c r="P461" s="10">
        <v>45400</v>
      </c>
      <c r="Q461" s="10">
        <f t="shared" si="34"/>
        <v>45765</v>
      </c>
      <c r="R461" s="3" t="s">
        <v>104</v>
      </c>
      <c r="S461" s="15" t="s">
        <v>1865</v>
      </c>
      <c r="T461" s="12">
        <v>1685.9</v>
      </c>
      <c r="U461" s="12">
        <f t="shared" si="35"/>
        <v>1685.9</v>
      </c>
      <c r="V461" s="11" t="s">
        <v>690</v>
      </c>
      <c r="W461" s="11" t="s">
        <v>107</v>
      </c>
      <c r="X461" s="11" t="s">
        <v>108</v>
      </c>
      <c r="Y461" s="3" t="s">
        <v>89</v>
      </c>
      <c r="Z461" s="11" t="s">
        <v>108</v>
      </c>
      <c r="AA461" s="3" t="s">
        <v>109</v>
      </c>
      <c r="AB461" s="4">
        <v>45478</v>
      </c>
      <c r="AC461" s="3" t="s">
        <v>104</v>
      </c>
    </row>
    <row r="462" spans="1:29" ht="78.75" x14ac:dyDescent="0.25">
      <c r="A462" s="3">
        <v>2024</v>
      </c>
      <c r="B462" s="4">
        <v>45383</v>
      </c>
      <c r="C462" s="4">
        <v>45473</v>
      </c>
      <c r="D462" s="3" t="s">
        <v>75</v>
      </c>
      <c r="E462" s="5" t="s">
        <v>1866</v>
      </c>
      <c r="F462" s="6" t="s">
        <v>1325</v>
      </c>
      <c r="G462" s="16" t="s">
        <v>1326</v>
      </c>
      <c r="H462" s="7" t="s">
        <v>1327</v>
      </c>
      <c r="I462" s="8" t="s">
        <v>84</v>
      </c>
      <c r="J462" s="9" t="s">
        <v>1867</v>
      </c>
      <c r="K462" s="9" t="s">
        <v>102</v>
      </c>
      <c r="L462" s="9" t="s">
        <v>242</v>
      </c>
      <c r="M462" s="3" t="s">
        <v>87</v>
      </c>
      <c r="N462" s="3" t="s">
        <v>104</v>
      </c>
      <c r="O462" s="6">
        <v>1</v>
      </c>
      <c r="P462" s="10">
        <v>45401</v>
      </c>
      <c r="Q462" s="10">
        <f t="shared" si="34"/>
        <v>45766</v>
      </c>
      <c r="R462" s="3" t="s">
        <v>104</v>
      </c>
      <c r="S462" s="15" t="s">
        <v>1868</v>
      </c>
      <c r="T462" s="12">
        <v>5657.5</v>
      </c>
      <c r="U462" s="12">
        <f>T462</f>
        <v>5657.5</v>
      </c>
      <c r="V462" s="15" t="s">
        <v>1869</v>
      </c>
      <c r="W462" s="11" t="s">
        <v>107</v>
      </c>
      <c r="X462" s="11" t="s">
        <v>108</v>
      </c>
      <c r="Y462" s="3" t="s">
        <v>89</v>
      </c>
      <c r="Z462" s="11" t="s">
        <v>108</v>
      </c>
      <c r="AA462" s="3" t="s">
        <v>109</v>
      </c>
      <c r="AB462" s="4">
        <v>45478</v>
      </c>
      <c r="AC462" s="3" t="s">
        <v>104</v>
      </c>
    </row>
    <row r="463" spans="1:29" ht="78.75" x14ac:dyDescent="0.25">
      <c r="A463" s="3">
        <v>2024</v>
      </c>
      <c r="B463" s="4">
        <v>45383</v>
      </c>
      <c r="C463" s="4">
        <v>45473</v>
      </c>
      <c r="D463" s="3" t="s">
        <v>75</v>
      </c>
      <c r="E463" s="5" t="s">
        <v>1870</v>
      </c>
      <c r="F463" s="6" t="s">
        <v>1325</v>
      </c>
      <c r="G463" s="16" t="s">
        <v>1326</v>
      </c>
      <c r="H463" s="7" t="s">
        <v>1327</v>
      </c>
      <c r="I463" s="8" t="s">
        <v>84</v>
      </c>
      <c r="J463" s="9" t="s">
        <v>510</v>
      </c>
      <c r="K463" s="9" t="s">
        <v>207</v>
      </c>
      <c r="L463" s="9" t="s">
        <v>714</v>
      </c>
      <c r="M463" s="3" t="s">
        <v>86</v>
      </c>
      <c r="N463" s="3" t="s">
        <v>104</v>
      </c>
      <c r="O463" s="6">
        <v>1</v>
      </c>
      <c r="P463" s="10">
        <v>45401</v>
      </c>
      <c r="Q463" s="10">
        <f t="shared" si="34"/>
        <v>45766</v>
      </c>
      <c r="R463" s="3" t="s">
        <v>104</v>
      </c>
      <c r="S463" s="15" t="s">
        <v>1871</v>
      </c>
      <c r="T463" s="12">
        <v>1140</v>
      </c>
      <c r="U463" s="12">
        <f t="shared" si="35"/>
        <v>1140</v>
      </c>
      <c r="V463" s="11" t="s">
        <v>1872</v>
      </c>
      <c r="W463" s="11" t="s">
        <v>107</v>
      </c>
      <c r="X463" s="11" t="s">
        <v>108</v>
      </c>
      <c r="Y463" s="3" t="s">
        <v>89</v>
      </c>
      <c r="Z463" s="11" t="s">
        <v>108</v>
      </c>
      <c r="AA463" s="3" t="s">
        <v>109</v>
      </c>
      <c r="AB463" s="4">
        <v>45478</v>
      </c>
      <c r="AC463" s="3" t="s">
        <v>104</v>
      </c>
    </row>
    <row r="464" spans="1:29" ht="78.75" x14ac:dyDescent="0.25">
      <c r="A464" s="3">
        <v>2024</v>
      </c>
      <c r="B464" s="4">
        <v>45383</v>
      </c>
      <c r="C464" s="4">
        <v>45473</v>
      </c>
      <c r="D464" s="3" t="s">
        <v>75</v>
      </c>
      <c r="E464" s="5" t="s">
        <v>1873</v>
      </c>
      <c r="F464" s="6" t="s">
        <v>1325</v>
      </c>
      <c r="G464" s="16" t="s">
        <v>1326</v>
      </c>
      <c r="H464" s="7" t="s">
        <v>1327</v>
      </c>
      <c r="I464" s="8" t="s">
        <v>84</v>
      </c>
      <c r="J464" s="9" t="s">
        <v>1874</v>
      </c>
      <c r="K464" s="9" t="s">
        <v>751</v>
      </c>
      <c r="L464" s="9" t="s">
        <v>102</v>
      </c>
      <c r="M464" s="3" t="s">
        <v>87</v>
      </c>
      <c r="N464" s="3" t="s">
        <v>104</v>
      </c>
      <c r="O464" s="6">
        <v>1</v>
      </c>
      <c r="P464" s="10">
        <v>45401</v>
      </c>
      <c r="Q464" s="10">
        <f t="shared" si="34"/>
        <v>45766</v>
      </c>
      <c r="R464" s="3" t="s">
        <v>104</v>
      </c>
      <c r="S464" s="15" t="s">
        <v>1875</v>
      </c>
      <c r="T464" s="12">
        <v>1133.8699999999999</v>
      </c>
      <c r="U464" s="12">
        <f t="shared" si="35"/>
        <v>1133.8699999999999</v>
      </c>
      <c r="V464" s="11" t="s">
        <v>697</v>
      </c>
      <c r="W464" s="11" t="s">
        <v>107</v>
      </c>
      <c r="X464" s="11" t="s">
        <v>108</v>
      </c>
      <c r="Y464" s="3" t="s">
        <v>89</v>
      </c>
      <c r="Z464" s="11" t="s">
        <v>108</v>
      </c>
      <c r="AA464" s="3" t="s">
        <v>109</v>
      </c>
      <c r="AB464" s="4">
        <v>45478</v>
      </c>
      <c r="AC464" s="3" t="s">
        <v>104</v>
      </c>
    </row>
    <row r="465" spans="1:29" ht="78.75" x14ac:dyDescent="0.25">
      <c r="A465" s="3">
        <v>2024</v>
      </c>
      <c r="B465" s="4">
        <v>45383</v>
      </c>
      <c r="C465" s="4">
        <v>45473</v>
      </c>
      <c r="D465" s="3" t="s">
        <v>75</v>
      </c>
      <c r="E465" s="5" t="s">
        <v>1876</v>
      </c>
      <c r="F465" s="6" t="s">
        <v>1325</v>
      </c>
      <c r="G465" s="16" t="s">
        <v>1326</v>
      </c>
      <c r="H465" s="7" t="s">
        <v>1327</v>
      </c>
      <c r="I465" s="8" t="s">
        <v>84</v>
      </c>
      <c r="J465" s="9" t="s">
        <v>197</v>
      </c>
      <c r="K465" s="9" t="s">
        <v>102</v>
      </c>
      <c r="L465" s="9" t="s">
        <v>152</v>
      </c>
      <c r="M465" s="3" t="s">
        <v>86</v>
      </c>
      <c r="N465" s="3" t="s">
        <v>104</v>
      </c>
      <c r="O465" s="6">
        <v>1</v>
      </c>
      <c r="P465" s="10">
        <v>45401</v>
      </c>
      <c r="Q465" s="10">
        <f t="shared" si="34"/>
        <v>45766</v>
      </c>
      <c r="R465" s="3" t="s">
        <v>104</v>
      </c>
      <c r="S465" s="15" t="s">
        <v>1877</v>
      </c>
      <c r="T465" s="12">
        <v>1430.12</v>
      </c>
      <c r="U465" s="12">
        <f t="shared" si="35"/>
        <v>1430.12</v>
      </c>
      <c r="V465" s="11" t="s">
        <v>700</v>
      </c>
      <c r="W465" s="11" t="s">
        <v>107</v>
      </c>
      <c r="X465" s="11" t="s">
        <v>108</v>
      </c>
      <c r="Y465" s="3" t="s">
        <v>89</v>
      </c>
      <c r="Z465" s="11" t="s">
        <v>108</v>
      </c>
      <c r="AA465" s="3" t="s">
        <v>109</v>
      </c>
      <c r="AB465" s="4">
        <v>45478</v>
      </c>
      <c r="AC465" s="3" t="s">
        <v>104</v>
      </c>
    </row>
    <row r="466" spans="1:29" ht="78.75" x14ac:dyDescent="0.25">
      <c r="A466" s="3">
        <v>2024</v>
      </c>
      <c r="B466" s="4">
        <v>45383</v>
      </c>
      <c r="C466" s="4">
        <v>45473</v>
      </c>
      <c r="D466" s="3" t="s">
        <v>75</v>
      </c>
      <c r="E466" s="5" t="s">
        <v>1878</v>
      </c>
      <c r="F466" s="6" t="s">
        <v>1325</v>
      </c>
      <c r="G466" s="16" t="s">
        <v>1326</v>
      </c>
      <c r="H466" s="7" t="s">
        <v>1327</v>
      </c>
      <c r="I466" s="8" t="s">
        <v>84</v>
      </c>
      <c r="J466" s="9" t="s">
        <v>480</v>
      </c>
      <c r="K466" s="9" t="s">
        <v>269</v>
      </c>
      <c r="L466" s="9" t="s">
        <v>103</v>
      </c>
      <c r="M466" s="3" t="s">
        <v>87</v>
      </c>
      <c r="N466" s="3" t="s">
        <v>104</v>
      </c>
      <c r="O466" s="6">
        <v>1</v>
      </c>
      <c r="P466" s="10">
        <v>45399</v>
      </c>
      <c r="Q466" s="10">
        <f t="shared" si="34"/>
        <v>45764</v>
      </c>
      <c r="R466" s="3" t="s">
        <v>104</v>
      </c>
      <c r="S466" s="15" t="s">
        <v>1879</v>
      </c>
      <c r="T466" s="12">
        <v>481.15</v>
      </c>
      <c r="U466" s="12">
        <f t="shared" si="35"/>
        <v>481.15</v>
      </c>
      <c r="V466" s="11" t="s">
        <v>716</v>
      </c>
      <c r="W466" s="11" t="s">
        <v>107</v>
      </c>
      <c r="X466" s="11" t="s">
        <v>108</v>
      </c>
      <c r="Y466" s="3" t="s">
        <v>89</v>
      </c>
      <c r="Z466" s="11" t="s">
        <v>108</v>
      </c>
      <c r="AA466" s="3" t="s">
        <v>109</v>
      </c>
      <c r="AB466" s="4">
        <v>45478</v>
      </c>
      <c r="AC466" s="3" t="s">
        <v>104</v>
      </c>
    </row>
    <row r="467" spans="1:29" ht="78.75" x14ac:dyDescent="0.25">
      <c r="A467" s="3">
        <v>2024</v>
      </c>
      <c r="B467" s="4">
        <v>45383</v>
      </c>
      <c r="C467" s="4">
        <v>45473</v>
      </c>
      <c r="D467" s="3" t="s">
        <v>75</v>
      </c>
      <c r="E467" s="5" t="s">
        <v>1880</v>
      </c>
      <c r="F467" s="6" t="s">
        <v>1325</v>
      </c>
      <c r="G467" s="16" t="s">
        <v>1326</v>
      </c>
      <c r="H467" s="7" t="s">
        <v>1327</v>
      </c>
      <c r="I467" s="8" t="s">
        <v>84</v>
      </c>
      <c r="J467" s="9" t="s">
        <v>1881</v>
      </c>
      <c r="K467" s="9" t="s">
        <v>402</v>
      </c>
      <c r="L467" s="9" t="s">
        <v>317</v>
      </c>
      <c r="M467" s="3" t="s">
        <v>86</v>
      </c>
      <c r="N467" s="3" t="s">
        <v>104</v>
      </c>
      <c r="O467" s="6">
        <v>1</v>
      </c>
      <c r="P467" s="10">
        <v>45398</v>
      </c>
      <c r="Q467" s="10">
        <f t="shared" si="34"/>
        <v>45763</v>
      </c>
      <c r="R467" s="3" t="s">
        <v>104</v>
      </c>
      <c r="S467" s="15" t="s">
        <v>1882</v>
      </c>
      <c r="T467" s="12">
        <v>1292.05</v>
      </c>
      <c r="U467" s="12">
        <f t="shared" si="35"/>
        <v>1292.05</v>
      </c>
      <c r="V467" s="11" t="s">
        <v>719</v>
      </c>
      <c r="W467" s="11" t="s">
        <v>107</v>
      </c>
      <c r="X467" s="11" t="s">
        <v>108</v>
      </c>
      <c r="Y467" s="3" t="s">
        <v>89</v>
      </c>
      <c r="Z467" s="11" t="s">
        <v>108</v>
      </c>
      <c r="AA467" s="3" t="s">
        <v>109</v>
      </c>
      <c r="AB467" s="4">
        <v>45478</v>
      </c>
      <c r="AC467" s="3" t="s">
        <v>104</v>
      </c>
    </row>
    <row r="468" spans="1:29" ht="78.75" x14ac:dyDescent="0.25">
      <c r="A468" s="3">
        <v>2024</v>
      </c>
      <c r="B468" s="4">
        <v>45383</v>
      </c>
      <c r="C468" s="4">
        <v>45473</v>
      </c>
      <c r="D468" s="3" t="s">
        <v>75</v>
      </c>
      <c r="E468" s="5" t="s">
        <v>1883</v>
      </c>
      <c r="F468" s="6" t="s">
        <v>1325</v>
      </c>
      <c r="G468" s="16" t="s">
        <v>1326</v>
      </c>
      <c r="H468" s="7" t="s">
        <v>1327</v>
      </c>
      <c r="I468" s="8" t="s">
        <v>84</v>
      </c>
      <c r="J468" s="9" t="s">
        <v>523</v>
      </c>
      <c r="K468" s="9" t="s">
        <v>181</v>
      </c>
      <c r="L468" s="9" t="s">
        <v>1884</v>
      </c>
      <c r="M468" s="3" t="s">
        <v>86</v>
      </c>
      <c r="N468" s="3" t="s">
        <v>104</v>
      </c>
      <c r="O468" s="6">
        <v>1</v>
      </c>
      <c r="P468" s="10">
        <v>45401</v>
      </c>
      <c r="Q468" s="10">
        <f t="shared" si="34"/>
        <v>45766</v>
      </c>
      <c r="R468" s="3" t="s">
        <v>104</v>
      </c>
      <c r="S468" s="15" t="s">
        <v>1885</v>
      </c>
      <c r="T468" s="12">
        <v>23902.22</v>
      </c>
      <c r="U468" s="12">
        <f t="shared" si="35"/>
        <v>23902.22</v>
      </c>
      <c r="V468" s="11" t="s">
        <v>704</v>
      </c>
      <c r="W468" s="11" t="s">
        <v>107</v>
      </c>
      <c r="X468" s="11" t="s">
        <v>108</v>
      </c>
      <c r="Y468" s="3" t="s">
        <v>89</v>
      </c>
      <c r="Z468" s="11" t="s">
        <v>108</v>
      </c>
      <c r="AA468" s="3" t="s">
        <v>109</v>
      </c>
      <c r="AB468" s="4">
        <v>45478</v>
      </c>
      <c r="AC468" s="3" t="s">
        <v>104</v>
      </c>
    </row>
    <row r="469" spans="1:29" ht="78.75" x14ac:dyDescent="0.25">
      <c r="A469" s="3">
        <v>2024</v>
      </c>
      <c r="B469" s="4">
        <v>45383</v>
      </c>
      <c r="C469" s="4">
        <v>45473</v>
      </c>
      <c r="D469" s="3" t="s">
        <v>75</v>
      </c>
      <c r="E469" s="5" t="s">
        <v>1886</v>
      </c>
      <c r="F469" s="6" t="s">
        <v>1325</v>
      </c>
      <c r="G469" s="16" t="s">
        <v>1326</v>
      </c>
      <c r="H469" s="7" t="s">
        <v>1327</v>
      </c>
      <c r="I469" s="8" t="s">
        <v>84</v>
      </c>
      <c r="J469" s="9" t="s">
        <v>706</v>
      </c>
      <c r="K469" s="9" t="s">
        <v>263</v>
      </c>
      <c r="L469" s="9" t="s">
        <v>263</v>
      </c>
      <c r="M469" s="3" t="s">
        <v>87</v>
      </c>
      <c r="N469" s="3" t="s">
        <v>104</v>
      </c>
      <c r="O469" s="6">
        <v>1</v>
      </c>
      <c r="P469" s="10">
        <v>45401</v>
      </c>
      <c r="Q469" s="10">
        <f t="shared" si="34"/>
        <v>45766</v>
      </c>
      <c r="R469" s="3" t="s">
        <v>104</v>
      </c>
      <c r="S469" s="15" t="s">
        <v>1887</v>
      </c>
      <c r="T469" s="12">
        <v>944.32</v>
      </c>
      <c r="U469" s="12">
        <f>T469</f>
        <v>944.32</v>
      </c>
      <c r="V469" s="15" t="s">
        <v>708</v>
      </c>
      <c r="W469" s="11" t="s">
        <v>107</v>
      </c>
      <c r="X469" s="11" t="s">
        <v>108</v>
      </c>
      <c r="Y469" s="3" t="s">
        <v>89</v>
      </c>
      <c r="Z469" s="11" t="s">
        <v>108</v>
      </c>
      <c r="AA469" s="3" t="s">
        <v>109</v>
      </c>
      <c r="AB469" s="4">
        <v>45478</v>
      </c>
      <c r="AC469" s="3" t="s">
        <v>104</v>
      </c>
    </row>
    <row r="470" spans="1:29" ht="78.75" x14ac:dyDescent="0.25">
      <c r="A470" s="3">
        <v>2024</v>
      </c>
      <c r="B470" s="4">
        <v>45383</v>
      </c>
      <c r="C470" s="4">
        <v>45473</v>
      </c>
      <c r="D470" s="3" t="s">
        <v>75</v>
      </c>
      <c r="E470" s="5" t="s">
        <v>1888</v>
      </c>
      <c r="F470" s="6" t="s">
        <v>1325</v>
      </c>
      <c r="G470" s="16" t="s">
        <v>1326</v>
      </c>
      <c r="H470" s="7" t="s">
        <v>1327</v>
      </c>
      <c r="I470" s="8" t="s">
        <v>84</v>
      </c>
      <c r="J470" s="9" t="s">
        <v>1889</v>
      </c>
      <c r="K470" s="9" t="s">
        <v>103</v>
      </c>
      <c r="L470" s="9" t="s">
        <v>1890</v>
      </c>
      <c r="M470" s="3" t="s">
        <v>86</v>
      </c>
      <c r="N470" s="3" t="s">
        <v>104</v>
      </c>
      <c r="O470" s="6">
        <v>1</v>
      </c>
      <c r="P470" s="10">
        <v>45401</v>
      </c>
      <c r="Q470" s="10">
        <f t="shared" si="34"/>
        <v>45766</v>
      </c>
      <c r="R470" s="3" t="s">
        <v>104</v>
      </c>
      <c r="S470" s="15" t="s">
        <v>1891</v>
      </c>
      <c r="T470" s="12">
        <v>464.55</v>
      </c>
      <c r="U470" s="12">
        <f t="shared" si="35"/>
        <v>464.55</v>
      </c>
      <c r="V470" s="11" t="s">
        <v>711</v>
      </c>
      <c r="W470" s="11" t="s">
        <v>107</v>
      </c>
      <c r="X470" s="11" t="s">
        <v>108</v>
      </c>
      <c r="Y470" s="3" t="s">
        <v>89</v>
      </c>
      <c r="Z470" s="11" t="s">
        <v>108</v>
      </c>
      <c r="AA470" s="3" t="s">
        <v>109</v>
      </c>
      <c r="AB470" s="4">
        <v>45478</v>
      </c>
      <c r="AC470" s="3" t="s">
        <v>104</v>
      </c>
    </row>
    <row r="471" spans="1:29" ht="78.75" x14ac:dyDescent="0.25">
      <c r="A471" s="3">
        <v>2024</v>
      </c>
      <c r="B471" s="4">
        <v>45383</v>
      </c>
      <c r="C471" s="4">
        <v>45473</v>
      </c>
      <c r="D471" s="3" t="s">
        <v>75</v>
      </c>
      <c r="E471" s="5" t="s">
        <v>1892</v>
      </c>
      <c r="F471" s="6" t="s">
        <v>1325</v>
      </c>
      <c r="G471" s="16" t="s">
        <v>1326</v>
      </c>
      <c r="H471" s="7" t="s">
        <v>1327</v>
      </c>
      <c r="I471" s="8" t="s">
        <v>84</v>
      </c>
      <c r="J471" s="9" t="s">
        <v>1768</v>
      </c>
      <c r="K471" s="9" t="s">
        <v>181</v>
      </c>
      <c r="L471" s="9" t="s">
        <v>231</v>
      </c>
      <c r="M471" s="3" t="s">
        <v>87</v>
      </c>
      <c r="N471" s="3" t="s">
        <v>104</v>
      </c>
      <c r="O471" s="6">
        <v>1</v>
      </c>
      <c r="P471" s="10">
        <v>45401</v>
      </c>
      <c r="Q471" s="10">
        <f t="shared" si="34"/>
        <v>45766</v>
      </c>
      <c r="R471" s="3" t="s">
        <v>104</v>
      </c>
      <c r="S471" s="15" t="s">
        <v>1893</v>
      </c>
      <c r="T471" s="12">
        <v>696</v>
      </c>
      <c r="U471" s="12">
        <f>T471</f>
        <v>696</v>
      </c>
      <c r="V471" s="15" t="s">
        <v>1894</v>
      </c>
      <c r="W471" s="11" t="s">
        <v>107</v>
      </c>
      <c r="X471" s="11" t="s">
        <v>108</v>
      </c>
      <c r="Y471" s="3" t="s">
        <v>89</v>
      </c>
      <c r="Z471" s="11" t="s">
        <v>108</v>
      </c>
      <c r="AA471" s="3" t="s">
        <v>109</v>
      </c>
      <c r="AB471" s="4">
        <v>45478</v>
      </c>
      <c r="AC471" s="3" t="s">
        <v>104</v>
      </c>
    </row>
    <row r="472" spans="1:29" ht="78.75" x14ac:dyDescent="0.25">
      <c r="A472" s="3">
        <v>2024</v>
      </c>
      <c r="B472" s="4">
        <v>45383</v>
      </c>
      <c r="C472" s="4">
        <v>45473</v>
      </c>
      <c r="D472" s="3" t="s">
        <v>75</v>
      </c>
      <c r="E472" s="5" t="s">
        <v>1895</v>
      </c>
      <c r="F472" s="6" t="s">
        <v>1325</v>
      </c>
      <c r="G472" s="16" t="s">
        <v>1326</v>
      </c>
      <c r="H472" s="7" t="s">
        <v>1327</v>
      </c>
      <c r="I472" s="8" t="s">
        <v>84</v>
      </c>
      <c r="J472" s="9" t="s">
        <v>1896</v>
      </c>
      <c r="K472" s="9" t="s">
        <v>1897</v>
      </c>
      <c r="L472" s="9" t="s">
        <v>1898</v>
      </c>
      <c r="M472" s="3" t="s">
        <v>87</v>
      </c>
      <c r="N472" s="3" t="s">
        <v>104</v>
      </c>
      <c r="O472" s="6">
        <v>1</v>
      </c>
      <c r="P472" s="10">
        <v>45401</v>
      </c>
      <c r="Q472" s="10">
        <f t="shared" si="34"/>
        <v>45766</v>
      </c>
      <c r="R472" s="3" t="s">
        <v>104</v>
      </c>
      <c r="S472" s="15" t="s">
        <v>1899</v>
      </c>
      <c r="T472" s="12">
        <v>180</v>
      </c>
      <c r="U472" s="12">
        <f>T472</f>
        <v>180</v>
      </c>
      <c r="V472" s="11" t="s">
        <v>1900</v>
      </c>
      <c r="W472" s="11" t="s">
        <v>107</v>
      </c>
      <c r="X472" s="11" t="s">
        <v>108</v>
      </c>
      <c r="Y472" s="3" t="s">
        <v>89</v>
      </c>
      <c r="Z472" s="11" t="s">
        <v>108</v>
      </c>
      <c r="AA472" s="3" t="s">
        <v>109</v>
      </c>
      <c r="AB472" s="4">
        <v>45478</v>
      </c>
      <c r="AC472" s="3" t="s">
        <v>104</v>
      </c>
    </row>
    <row r="473" spans="1:29" ht="78.75" x14ac:dyDescent="0.25">
      <c r="A473" s="3">
        <v>2024</v>
      </c>
      <c r="B473" s="4">
        <v>45383</v>
      </c>
      <c r="C473" s="4">
        <v>45473</v>
      </c>
      <c r="D473" s="3" t="s">
        <v>75</v>
      </c>
      <c r="E473" s="5" t="s">
        <v>1901</v>
      </c>
      <c r="F473" s="6" t="s">
        <v>1325</v>
      </c>
      <c r="G473" s="16" t="s">
        <v>1326</v>
      </c>
      <c r="H473" s="7" t="s">
        <v>1327</v>
      </c>
      <c r="I473" s="8" t="s">
        <v>84</v>
      </c>
      <c r="J473" s="9" t="s">
        <v>1902</v>
      </c>
      <c r="K473" s="9" t="s">
        <v>269</v>
      </c>
      <c r="L473" s="9" t="s">
        <v>729</v>
      </c>
      <c r="M473" s="3" t="s">
        <v>86</v>
      </c>
      <c r="N473" s="3" t="s">
        <v>104</v>
      </c>
      <c r="O473" s="6">
        <v>1</v>
      </c>
      <c r="P473" s="10">
        <v>45398</v>
      </c>
      <c r="Q473" s="10">
        <f t="shared" si="34"/>
        <v>45763</v>
      </c>
      <c r="R473" s="3" t="s">
        <v>104</v>
      </c>
      <c r="S473" s="15" t="s">
        <v>1903</v>
      </c>
      <c r="T473" s="12">
        <v>180</v>
      </c>
      <c r="U473" s="12">
        <f t="shared" si="35"/>
        <v>180</v>
      </c>
      <c r="V473" s="11" t="s">
        <v>1904</v>
      </c>
      <c r="W473" s="11" t="s">
        <v>107</v>
      </c>
      <c r="X473" s="11" t="s">
        <v>108</v>
      </c>
      <c r="Y473" s="3" t="s">
        <v>89</v>
      </c>
      <c r="Z473" s="11" t="s">
        <v>108</v>
      </c>
      <c r="AA473" s="3" t="s">
        <v>109</v>
      </c>
      <c r="AB473" s="4">
        <v>45478</v>
      </c>
      <c r="AC473" s="3" t="s">
        <v>104</v>
      </c>
    </row>
    <row r="474" spans="1:29" ht="78.75" x14ac:dyDescent="0.25">
      <c r="A474" s="3">
        <v>2024</v>
      </c>
      <c r="B474" s="4">
        <v>45383</v>
      </c>
      <c r="C474" s="4">
        <v>45473</v>
      </c>
      <c r="D474" s="3" t="s">
        <v>75</v>
      </c>
      <c r="E474" s="5" t="s">
        <v>1905</v>
      </c>
      <c r="F474" s="6" t="s">
        <v>1325</v>
      </c>
      <c r="G474" s="16" t="s">
        <v>1326</v>
      </c>
      <c r="H474" s="7" t="s">
        <v>1327</v>
      </c>
      <c r="I474" s="8" t="s">
        <v>84</v>
      </c>
      <c r="J474" s="9" t="s">
        <v>1906</v>
      </c>
      <c r="K474" s="9" t="s">
        <v>350</v>
      </c>
      <c r="L474" s="9" t="s">
        <v>152</v>
      </c>
      <c r="M474" s="3" t="s">
        <v>86</v>
      </c>
      <c r="N474" s="3" t="s">
        <v>104</v>
      </c>
      <c r="O474" s="6">
        <v>1</v>
      </c>
      <c r="P474" s="10">
        <v>45404</v>
      </c>
      <c r="Q474" s="10">
        <f t="shared" si="34"/>
        <v>45769</v>
      </c>
      <c r="R474" s="3" t="s">
        <v>104</v>
      </c>
      <c r="S474" s="15" t="s">
        <v>1907</v>
      </c>
      <c r="T474" s="12">
        <v>180</v>
      </c>
      <c r="U474" s="12">
        <f t="shared" si="35"/>
        <v>180</v>
      </c>
      <c r="V474" s="11" t="s">
        <v>1908</v>
      </c>
      <c r="W474" s="11" t="s">
        <v>107</v>
      </c>
      <c r="X474" s="11" t="s">
        <v>108</v>
      </c>
      <c r="Y474" s="3" t="s">
        <v>89</v>
      </c>
      <c r="Z474" s="11" t="s">
        <v>108</v>
      </c>
      <c r="AA474" s="3" t="s">
        <v>109</v>
      </c>
      <c r="AB474" s="4">
        <v>45478</v>
      </c>
      <c r="AC474" s="3" t="s">
        <v>104</v>
      </c>
    </row>
    <row r="475" spans="1:29" ht="78.75" x14ac:dyDescent="0.25">
      <c r="A475" s="3">
        <v>2024</v>
      </c>
      <c r="B475" s="4">
        <v>45383</v>
      </c>
      <c r="C475" s="4">
        <v>45473</v>
      </c>
      <c r="D475" s="3" t="s">
        <v>75</v>
      </c>
      <c r="E475" s="5" t="s">
        <v>1909</v>
      </c>
      <c r="F475" s="6" t="s">
        <v>1325</v>
      </c>
      <c r="G475" s="16" t="s">
        <v>1326</v>
      </c>
      <c r="H475" s="7" t="s">
        <v>1327</v>
      </c>
      <c r="I475" s="8" t="s">
        <v>84</v>
      </c>
      <c r="J475" s="9" t="s">
        <v>721</v>
      </c>
      <c r="K475" s="9" t="s">
        <v>722</v>
      </c>
      <c r="L475" s="9" t="s">
        <v>723</v>
      </c>
      <c r="M475" s="3" t="s">
        <v>87</v>
      </c>
      <c r="N475" s="3" t="s">
        <v>104</v>
      </c>
      <c r="O475" s="6">
        <v>1</v>
      </c>
      <c r="P475" s="10">
        <v>45404</v>
      </c>
      <c r="Q475" s="10">
        <f t="shared" si="34"/>
        <v>45769</v>
      </c>
      <c r="R475" s="3" t="s">
        <v>104</v>
      </c>
      <c r="S475" s="15" t="s">
        <v>1910</v>
      </c>
      <c r="T475" s="12">
        <v>1255.3</v>
      </c>
      <c r="U475" s="12">
        <f t="shared" si="35"/>
        <v>1255.3</v>
      </c>
      <c r="V475" s="11" t="s">
        <v>725</v>
      </c>
      <c r="W475" s="11" t="s">
        <v>107</v>
      </c>
      <c r="X475" s="11" t="s">
        <v>108</v>
      </c>
      <c r="Y475" s="3" t="s">
        <v>89</v>
      </c>
      <c r="Z475" s="11" t="s">
        <v>108</v>
      </c>
      <c r="AA475" s="3" t="s">
        <v>109</v>
      </c>
      <c r="AB475" s="4">
        <v>45478</v>
      </c>
      <c r="AC475" s="3" t="s">
        <v>104</v>
      </c>
    </row>
    <row r="476" spans="1:29" ht="78.75" x14ac:dyDescent="0.25">
      <c r="A476" s="3">
        <v>2024</v>
      </c>
      <c r="B476" s="4">
        <v>45383</v>
      </c>
      <c r="C476" s="4">
        <v>45473</v>
      </c>
      <c r="D476" s="3" t="s">
        <v>75</v>
      </c>
      <c r="E476" s="5" t="s">
        <v>1911</v>
      </c>
      <c r="F476" s="6" t="s">
        <v>1325</v>
      </c>
      <c r="G476" s="16" t="s">
        <v>1326</v>
      </c>
      <c r="H476" s="7" t="s">
        <v>1327</v>
      </c>
      <c r="I476" s="8" t="s">
        <v>84</v>
      </c>
      <c r="J476" s="9" t="s">
        <v>1912</v>
      </c>
      <c r="K476" s="9" t="s">
        <v>102</v>
      </c>
      <c r="L476" s="9" t="s">
        <v>181</v>
      </c>
      <c r="M476" s="3" t="s">
        <v>87</v>
      </c>
      <c r="N476" s="3" t="s">
        <v>104</v>
      </c>
      <c r="O476" s="6">
        <v>1</v>
      </c>
      <c r="P476" s="10">
        <v>45405</v>
      </c>
      <c r="Q476" s="10">
        <f t="shared" si="34"/>
        <v>45770</v>
      </c>
      <c r="R476" s="3" t="s">
        <v>104</v>
      </c>
      <c r="S476" s="15" t="s">
        <v>1913</v>
      </c>
      <c r="T476" s="12">
        <v>180</v>
      </c>
      <c r="U476" s="12">
        <f t="shared" si="35"/>
        <v>180</v>
      </c>
      <c r="V476" s="15" t="s">
        <v>1914</v>
      </c>
      <c r="W476" s="11" t="s">
        <v>107</v>
      </c>
      <c r="X476" s="11" t="s">
        <v>108</v>
      </c>
      <c r="Y476" s="3" t="s">
        <v>89</v>
      </c>
      <c r="Z476" s="11" t="s">
        <v>108</v>
      </c>
      <c r="AA476" s="3" t="s">
        <v>109</v>
      </c>
      <c r="AB476" s="4">
        <v>45478</v>
      </c>
      <c r="AC476" s="3" t="s">
        <v>104</v>
      </c>
    </row>
    <row r="477" spans="1:29" ht="78.75" x14ac:dyDescent="0.25">
      <c r="A477" s="3">
        <v>2024</v>
      </c>
      <c r="B477" s="4">
        <v>45383</v>
      </c>
      <c r="C477" s="4">
        <v>45473</v>
      </c>
      <c r="D477" s="3" t="s">
        <v>75</v>
      </c>
      <c r="E477" s="5" t="s">
        <v>1915</v>
      </c>
      <c r="F477" s="6" t="s">
        <v>1325</v>
      </c>
      <c r="G477" s="16" t="s">
        <v>1326</v>
      </c>
      <c r="H477" s="7" t="s">
        <v>1327</v>
      </c>
      <c r="I477" s="8" t="s">
        <v>84</v>
      </c>
      <c r="J477" s="9" t="s">
        <v>1916</v>
      </c>
      <c r="K477" s="9" t="s">
        <v>181</v>
      </c>
      <c r="L477" s="9" t="s">
        <v>102</v>
      </c>
      <c r="M477" s="3" t="s">
        <v>87</v>
      </c>
      <c r="N477" s="3" t="s">
        <v>104</v>
      </c>
      <c r="O477" s="6">
        <v>1</v>
      </c>
      <c r="P477" s="10">
        <v>45405</v>
      </c>
      <c r="Q477" s="10">
        <f t="shared" si="34"/>
        <v>45770</v>
      </c>
      <c r="R477" s="3" t="s">
        <v>104</v>
      </c>
      <c r="S477" s="15" t="s">
        <v>1917</v>
      </c>
      <c r="T477" s="12">
        <v>180</v>
      </c>
      <c r="U477" s="12">
        <f t="shared" si="35"/>
        <v>180</v>
      </c>
      <c r="V477" s="15" t="s">
        <v>1918</v>
      </c>
      <c r="W477" s="11" t="s">
        <v>107</v>
      </c>
      <c r="X477" s="11" t="s">
        <v>108</v>
      </c>
      <c r="Y477" s="3" t="s">
        <v>89</v>
      </c>
      <c r="Z477" s="11" t="s">
        <v>108</v>
      </c>
      <c r="AA477" s="3" t="s">
        <v>109</v>
      </c>
      <c r="AB477" s="4">
        <v>45478</v>
      </c>
      <c r="AC477" s="3" t="s">
        <v>104</v>
      </c>
    </row>
    <row r="478" spans="1:29" ht="78.75" x14ac:dyDescent="0.25">
      <c r="A478" s="3">
        <v>2024</v>
      </c>
      <c r="B478" s="4">
        <v>45383</v>
      </c>
      <c r="C478" s="4">
        <v>45473</v>
      </c>
      <c r="D478" s="3" t="s">
        <v>75</v>
      </c>
      <c r="E478" s="5" t="s">
        <v>1919</v>
      </c>
      <c r="F478" s="6" t="s">
        <v>1325</v>
      </c>
      <c r="G478" s="16" t="s">
        <v>1326</v>
      </c>
      <c r="H478" s="7" t="s">
        <v>1327</v>
      </c>
      <c r="I478" s="8" t="s">
        <v>84</v>
      </c>
      <c r="J478" s="9" t="s">
        <v>1920</v>
      </c>
      <c r="K478" s="9" t="s">
        <v>682</v>
      </c>
      <c r="L478" s="9" t="s">
        <v>237</v>
      </c>
      <c r="M478" s="3" t="s">
        <v>86</v>
      </c>
      <c r="N478" s="3" t="s">
        <v>104</v>
      </c>
      <c r="O478" s="6">
        <v>1</v>
      </c>
      <c r="P478" s="10">
        <v>45408</v>
      </c>
      <c r="Q478" s="10">
        <f t="shared" si="34"/>
        <v>45773</v>
      </c>
      <c r="R478" s="3" t="s">
        <v>104</v>
      </c>
      <c r="S478" s="15" t="s">
        <v>1921</v>
      </c>
      <c r="T478" s="12">
        <v>180</v>
      </c>
      <c r="U478" s="12">
        <f t="shared" si="35"/>
        <v>180</v>
      </c>
      <c r="V478" s="15" t="s">
        <v>1922</v>
      </c>
      <c r="W478" s="11" t="s">
        <v>107</v>
      </c>
      <c r="X478" s="11" t="s">
        <v>108</v>
      </c>
      <c r="Y478" s="3" t="s">
        <v>89</v>
      </c>
      <c r="Z478" s="11" t="s">
        <v>108</v>
      </c>
      <c r="AA478" s="3" t="s">
        <v>109</v>
      </c>
      <c r="AB478" s="4">
        <v>45478</v>
      </c>
      <c r="AC478" s="3" t="s">
        <v>104</v>
      </c>
    </row>
    <row r="479" spans="1:29" ht="78.75" x14ac:dyDescent="0.25">
      <c r="A479" s="3">
        <v>2024</v>
      </c>
      <c r="B479" s="4">
        <v>45383</v>
      </c>
      <c r="C479" s="4">
        <v>45473</v>
      </c>
      <c r="D479" s="3" t="s">
        <v>75</v>
      </c>
      <c r="E479" s="5" t="s">
        <v>1923</v>
      </c>
      <c r="F479" s="6" t="s">
        <v>1325</v>
      </c>
      <c r="G479" s="16" t="s">
        <v>1326</v>
      </c>
      <c r="H479" s="7" t="s">
        <v>1327</v>
      </c>
      <c r="I479" s="8" t="s">
        <v>84</v>
      </c>
      <c r="J479" s="9" t="s">
        <v>1924</v>
      </c>
      <c r="K479" s="9" t="s">
        <v>1925</v>
      </c>
      <c r="L479" s="9" t="s">
        <v>636</v>
      </c>
      <c r="M479" s="3" t="s">
        <v>86</v>
      </c>
      <c r="N479" s="3" t="s">
        <v>104</v>
      </c>
      <c r="O479" s="6">
        <v>1</v>
      </c>
      <c r="P479" s="10">
        <v>45407</v>
      </c>
      <c r="Q479" s="10">
        <f t="shared" ref="Q479:Q542" si="36">P479+365</f>
        <v>45772</v>
      </c>
      <c r="R479" s="3" t="s">
        <v>104</v>
      </c>
      <c r="S479" s="15" t="s">
        <v>1926</v>
      </c>
      <c r="T479" s="12">
        <v>390.2</v>
      </c>
      <c r="U479" s="12">
        <f t="shared" si="35"/>
        <v>390.2</v>
      </c>
      <c r="V479" s="11" t="s">
        <v>616</v>
      </c>
      <c r="W479" s="11" t="s">
        <v>107</v>
      </c>
      <c r="X479" s="11" t="s">
        <v>108</v>
      </c>
      <c r="Y479" s="3" t="s">
        <v>89</v>
      </c>
      <c r="Z479" s="11" t="s">
        <v>108</v>
      </c>
      <c r="AA479" s="3" t="s">
        <v>109</v>
      </c>
      <c r="AB479" s="4">
        <v>45478</v>
      </c>
      <c r="AC479" s="3" t="s">
        <v>104</v>
      </c>
    </row>
    <row r="480" spans="1:29" ht="78.75" x14ac:dyDescent="0.25">
      <c r="A480" s="3">
        <v>2024</v>
      </c>
      <c r="B480" s="4">
        <v>45383</v>
      </c>
      <c r="C480" s="4">
        <v>45473</v>
      </c>
      <c r="D480" s="3" t="s">
        <v>75</v>
      </c>
      <c r="E480" s="5" t="s">
        <v>1927</v>
      </c>
      <c r="F480" s="6" t="s">
        <v>1325</v>
      </c>
      <c r="G480" s="16" t="s">
        <v>1326</v>
      </c>
      <c r="H480" s="7" t="s">
        <v>1327</v>
      </c>
      <c r="I480" s="8" t="s">
        <v>84</v>
      </c>
      <c r="J480" s="9" t="s">
        <v>1924</v>
      </c>
      <c r="K480" s="9" t="s">
        <v>1925</v>
      </c>
      <c r="L480" s="9" t="s">
        <v>636</v>
      </c>
      <c r="M480" s="3" t="s">
        <v>86</v>
      </c>
      <c r="N480" s="3" t="s">
        <v>104</v>
      </c>
      <c r="O480" s="6">
        <v>1</v>
      </c>
      <c r="P480" s="10">
        <v>45404</v>
      </c>
      <c r="Q480" s="10">
        <f t="shared" si="36"/>
        <v>45769</v>
      </c>
      <c r="R480" s="3" t="s">
        <v>104</v>
      </c>
      <c r="S480" s="15" t="s">
        <v>1928</v>
      </c>
      <c r="T480" s="12">
        <v>388.95</v>
      </c>
      <c r="U480" s="12">
        <f t="shared" si="35"/>
        <v>388.95</v>
      </c>
      <c r="V480" s="11" t="s">
        <v>619</v>
      </c>
      <c r="W480" s="11" t="s">
        <v>107</v>
      </c>
      <c r="X480" s="11" t="s">
        <v>108</v>
      </c>
      <c r="Y480" s="3" t="s">
        <v>89</v>
      </c>
      <c r="Z480" s="11" t="s">
        <v>108</v>
      </c>
      <c r="AA480" s="3" t="s">
        <v>109</v>
      </c>
      <c r="AB480" s="4">
        <v>45478</v>
      </c>
      <c r="AC480" s="3" t="s">
        <v>104</v>
      </c>
    </row>
    <row r="481" spans="1:29" ht="78.75" x14ac:dyDescent="0.25">
      <c r="A481" s="3">
        <v>2024</v>
      </c>
      <c r="B481" s="4">
        <v>45383</v>
      </c>
      <c r="C481" s="4">
        <v>45473</v>
      </c>
      <c r="D481" s="3" t="s">
        <v>75</v>
      </c>
      <c r="E481" s="5" t="s">
        <v>1929</v>
      </c>
      <c r="F481" s="6" t="s">
        <v>1325</v>
      </c>
      <c r="G481" s="16" t="s">
        <v>1326</v>
      </c>
      <c r="H481" s="7" t="s">
        <v>1327</v>
      </c>
      <c r="I481" s="8" t="s">
        <v>84</v>
      </c>
      <c r="J481" s="9" t="s">
        <v>1930</v>
      </c>
      <c r="K481" s="9" t="s">
        <v>181</v>
      </c>
      <c r="L481" s="9" t="s">
        <v>269</v>
      </c>
      <c r="M481" s="3" t="s">
        <v>87</v>
      </c>
      <c r="N481" s="3" t="s">
        <v>104</v>
      </c>
      <c r="O481" s="6">
        <v>1</v>
      </c>
      <c r="P481" s="10">
        <v>45404</v>
      </c>
      <c r="Q481" s="10">
        <f t="shared" si="36"/>
        <v>45769</v>
      </c>
      <c r="R481" s="3" t="s">
        <v>104</v>
      </c>
      <c r="S481" s="15" t="s">
        <v>1931</v>
      </c>
      <c r="T481" s="12">
        <v>984.3</v>
      </c>
      <c r="U481" s="12">
        <f t="shared" si="35"/>
        <v>984.3</v>
      </c>
      <c r="V481" s="11" t="s">
        <v>1932</v>
      </c>
      <c r="W481" s="11" t="s">
        <v>107</v>
      </c>
      <c r="X481" s="11" t="s">
        <v>108</v>
      </c>
      <c r="Y481" s="3" t="s">
        <v>89</v>
      </c>
      <c r="Z481" s="11" t="s">
        <v>108</v>
      </c>
      <c r="AA481" s="3" t="s">
        <v>109</v>
      </c>
      <c r="AB481" s="4">
        <v>45478</v>
      </c>
      <c r="AC481" s="3" t="s">
        <v>104</v>
      </c>
    </row>
    <row r="482" spans="1:29" ht="78.75" x14ac:dyDescent="0.25">
      <c r="A482" s="3">
        <v>2024</v>
      </c>
      <c r="B482" s="4">
        <v>45383</v>
      </c>
      <c r="C482" s="4">
        <v>45473</v>
      </c>
      <c r="D482" s="3" t="s">
        <v>75</v>
      </c>
      <c r="E482" s="5" t="s">
        <v>1933</v>
      </c>
      <c r="F482" s="6" t="s">
        <v>1325</v>
      </c>
      <c r="G482" s="16" t="s">
        <v>1326</v>
      </c>
      <c r="H482" s="7" t="s">
        <v>1327</v>
      </c>
      <c r="I482" s="8" t="s">
        <v>84</v>
      </c>
      <c r="J482" s="9" t="s">
        <v>1934</v>
      </c>
      <c r="K482" s="9" t="s">
        <v>392</v>
      </c>
      <c r="L482" s="9" t="s">
        <v>207</v>
      </c>
      <c r="M482" s="3" t="s">
        <v>87</v>
      </c>
      <c r="N482" s="3" t="s">
        <v>104</v>
      </c>
      <c r="O482" s="6">
        <v>1</v>
      </c>
      <c r="P482" s="10">
        <v>45404</v>
      </c>
      <c r="Q482" s="10">
        <f t="shared" si="36"/>
        <v>45769</v>
      </c>
      <c r="R482" s="3" t="s">
        <v>104</v>
      </c>
      <c r="S482" s="15" t="s">
        <v>1935</v>
      </c>
      <c r="T482" s="12">
        <v>468.62</v>
      </c>
      <c r="U482" s="12">
        <f t="shared" si="35"/>
        <v>468.62</v>
      </c>
      <c r="V482" s="15" t="s">
        <v>1936</v>
      </c>
      <c r="W482" s="11" t="s">
        <v>107</v>
      </c>
      <c r="X482" s="11" t="s">
        <v>108</v>
      </c>
      <c r="Y482" s="3" t="s">
        <v>89</v>
      </c>
      <c r="Z482" s="11" t="s">
        <v>108</v>
      </c>
      <c r="AA482" s="3" t="s">
        <v>109</v>
      </c>
      <c r="AB482" s="4">
        <v>45478</v>
      </c>
      <c r="AC482" s="3" t="s">
        <v>104</v>
      </c>
    </row>
    <row r="483" spans="1:29" ht="78.75" x14ac:dyDescent="0.25">
      <c r="A483" s="3">
        <v>2024</v>
      </c>
      <c r="B483" s="4">
        <v>45383</v>
      </c>
      <c r="C483" s="4">
        <v>45473</v>
      </c>
      <c r="D483" s="3" t="s">
        <v>75</v>
      </c>
      <c r="E483" s="5" t="s">
        <v>1937</v>
      </c>
      <c r="F483" s="6" t="s">
        <v>1325</v>
      </c>
      <c r="G483" s="16" t="s">
        <v>1326</v>
      </c>
      <c r="H483" s="7" t="s">
        <v>1327</v>
      </c>
      <c r="I483" s="8" t="s">
        <v>84</v>
      </c>
      <c r="J483" s="9" t="s">
        <v>755</v>
      </c>
      <c r="K483" s="9" t="s">
        <v>269</v>
      </c>
      <c r="L483" s="9" t="s">
        <v>102</v>
      </c>
      <c r="M483" s="3" t="s">
        <v>87</v>
      </c>
      <c r="N483" s="3" t="s">
        <v>104</v>
      </c>
      <c r="O483" s="6">
        <v>1</v>
      </c>
      <c r="P483" s="10">
        <v>45404</v>
      </c>
      <c r="Q483" s="10">
        <f t="shared" si="36"/>
        <v>45769</v>
      </c>
      <c r="R483" s="3" t="s">
        <v>104</v>
      </c>
      <c r="S483" s="15" t="s">
        <v>1938</v>
      </c>
      <c r="T483" s="12">
        <v>1009.27</v>
      </c>
      <c r="U483" s="12">
        <f t="shared" si="35"/>
        <v>1009.27</v>
      </c>
      <c r="V483" s="15" t="s">
        <v>1939</v>
      </c>
      <c r="W483" s="11" t="s">
        <v>107</v>
      </c>
      <c r="X483" s="11" t="s">
        <v>108</v>
      </c>
      <c r="Y483" s="3" t="s">
        <v>89</v>
      </c>
      <c r="Z483" s="11" t="s">
        <v>108</v>
      </c>
      <c r="AA483" s="3" t="s">
        <v>109</v>
      </c>
      <c r="AB483" s="4">
        <v>45478</v>
      </c>
      <c r="AC483" s="3" t="s">
        <v>104</v>
      </c>
    </row>
    <row r="484" spans="1:29" ht="78.75" x14ac:dyDescent="0.25">
      <c r="A484" s="3">
        <v>2024</v>
      </c>
      <c r="B484" s="4">
        <v>45383</v>
      </c>
      <c r="C484" s="4">
        <v>45473</v>
      </c>
      <c r="D484" s="3" t="s">
        <v>75</v>
      </c>
      <c r="E484" s="5" t="s">
        <v>1940</v>
      </c>
      <c r="F484" s="6" t="s">
        <v>1325</v>
      </c>
      <c r="G484" s="16" t="s">
        <v>1326</v>
      </c>
      <c r="H484" s="7" t="s">
        <v>1327</v>
      </c>
      <c r="I484" s="8" t="s">
        <v>84</v>
      </c>
      <c r="J484" s="9" t="s">
        <v>528</v>
      </c>
      <c r="K484" s="9" t="s">
        <v>217</v>
      </c>
      <c r="L484" s="9" t="s">
        <v>181</v>
      </c>
      <c r="M484" s="3" t="s">
        <v>86</v>
      </c>
      <c r="N484" s="3" t="s">
        <v>104</v>
      </c>
      <c r="O484" s="6">
        <v>1</v>
      </c>
      <c r="P484" s="10">
        <v>45404</v>
      </c>
      <c r="Q484" s="10">
        <f t="shared" si="36"/>
        <v>45769</v>
      </c>
      <c r="R484" s="3" t="s">
        <v>104</v>
      </c>
      <c r="S484" s="15" t="s">
        <v>1941</v>
      </c>
      <c r="T484" s="12">
        <v>918.12</v>
      </c>
      <c r="U484" s="12">
        <f>T484</f>
        <v>918.12</v>
      </c>
      <c r="V484" s="11" t="s">
        <v>1942</v>
      </c>
      <c r="W484" s="11" t="s">
        <v>107</v>
      </c>
      <c r="X484" s="11" t="s">
        <v>108</v>
      </c>
      <c r="Y484" s="3" t="s">
        <v>89</v>
      </c>
      <c r="Z484" s="11" t="s">
        <v>108</v>
      </c>
      <c r="AA484" s="3" t="s">
        <v>109</v>
      </c>
      <c r="AB484" s="4">
        <v>45478</v>
      </c>
      <c r="AC484" s="3" t="s">
        <v>104</v>
      </c>
    </row>
    <row r="485" spans="1:29" ht="78.75" x14ac:dyDescent="0.25">
      <c r="A485" s="3">
        <v>2024</v>
      </c>
      <c r="B485" s="4">
        <v>45383</v>
      </c>
      <c r="C485" s="4">
        <v>45473</v>
      </c>
      <c r="D485" s="3" t="s">
        <v>75</v>
      </c>
      <c r="E485" s="5" t="s">
        <v>1943</v>
      </c>
      <c r="F485" s="6" t="s">
        <v>1325</v>
      </c>
      <c r="G485" s="16" t="s">
        <v>1326</v>
      </c>
      <c r="H485" s="7" t="s">
        <v>1327</v>
      </c>
      <c r="I485" s="8" t="s">
        <v>84</v>
      </c>
      <c r="J485" s="9" t="s">
        <v>489</v>
      </c>
      <c r="K485" s="9" t="s">
        <v>207</v>
      </c>
      <c r="L485" s="9" t="s">
        <v>1944</v>
      </c>
      <c r="M485" s="3" t="s">
        <v>86</v>
      </c>
      <c r="N485" s="3" t="s">
        <v>104</v>
      </c>
      <c r="O485" s="6">
        <v>1</v>
      </c>
      <c r="P485" s="10">
        <v>45404</v>
      </c>
      <c r="Q485" s="10">
        <f t="shared" si="36"/>
        <v>45769</v>
      </c>
      <c r="R485" s="3" t="s">
        <v>104</v>
      </c>
      <c r="S485" s="15" t="s">
        <v>1945</v>
      </c>
      <c r="T485" s="12">
        <v>961.22</v>
      </c>
      <c r="U485" s="12">
        <f>T485</f>
        <v>961.22</v>
      </c>
      <c r="V485" s="11" t="s">
        <v>1946</v>
      </c>
      <c r="W485" s="11" t="s">
        <v>107</v>
      </c>
      <c r="X485" s="11" t="s">
        <v>108</v>
      </c>
      <c r="Y485" s="3" t="s">
        <v>89</v>
      </c>
      <c r="Z485" s="11" t="s">
        <v>108</v>
      </c>
      <c r="AA485" s="3" t="s">
        <v>109</v>
      </c>
      <c r="AB485" s="4">
        <v>45478</v>
      </c>
      <c r="AC485" s="3" t="s">
        <v>104</v>
      </c>
    </row>
    <row r="486" spans="1:29" ht="78.75" x14ac:dyDescent="0.25">
      <c r="A486" s="3">
        <v>2024</v>
      </c>
      <c r="B486" s="4">
        <v>45383</v>
      </c>
      <c r="C486" s="4">
        <v>45473</v>
      </c>
      <c r="D486" s="3" t="s">
        <v>75</v>
      </c>
      <c r="E486" s="5" t="s">
        <v>1947</v>
      </c>
      <c r="F486" s="6" t="s">
        <v>1325</v>
      </c>
      <c r="G486" s="16" t="s">
        <v>1326</v>
      </c>
      <c r="H486" s="7" t="s">
        <v>1327</v>
      </c>
      <c r="I486" s="8" t="s">
        <v>84</v>
      </c>
      <c r="J486" s="9" t="s">
        <v>1948</v>
      </c>
      <c r="K486" s="9" t="s">
        <v>269</v>
      </c>
      <c r="L486" s="9" t="s">
        <v>269</v>
      </c>
      <c r="M486" s="3" t="s">
        <v>87</v>
      </c>
      <c r="N486" s="3" t="s">
        <v>104</v>
      </c>
      <c r="O486" s="6">
        <v>1</v>
      </c>
      <c r="P486" s="10">
        <v>45404</v>
      </c>
      <c r="Q486" s="10">
        <f t="shared" si="36"/>
        <v>45769</v>
      </c>
      <c r="R486" s="3" t="s">
        <v>104</v>
      </c>
      <c r="S486" s="15" t="s">
        <v>1949</v>
      </c>
      <c r="T486" s="12">
        <v>492.5</v>
      </c>
      <c r="U486" s="12">
        <f>T486</f>
        <v>492.5</v>
      </c>
      <c r="V486" s="11" t="s">
        <v>1950</v>
      </c>
      <c r="W486" s="11" t="s">
        <v>107</v>
      </c>
      <c r="X486" s="11" t="s">
        <v>108</v>
      </c>
      <c r="Y486" s="3" t="s">
        <v>89</v>
      </c>
      <c r="Z486" s="11" t="s">
        <v>108</v>
      </c>
      <c r="AA486" s="3" t="s">
        <v>109</v>
      </c>
      <c r="AB486" s="4">
        <v>45478</v>
      </c>
      <c r="AC486" s="3" t="s">
        <v>104</v>
      </c>
    </row>
    <row r="487" spans="1:29" ht="78.75" x14ac:dyDescent="0.25">
      <c r="A487" s="3">
        <v>2024</v>
      </c>
      <c r="B487" s="4">
        <v>45383</v>
      </c>
      <c r="C487" s="4">
        <v>45473</v>
      </c>
      <c r="D487" s="3" t="s">
        <v>75</v>
      </c>
      <c r="E487" s="5" t="s">
        <v>1951</v>
      </c>
      <c r="F487" s="6" t="s">
        <v>1325</v>
      </c>
      <c r="G487" s="16" t="s">
        <v>1326</v>
      </c>
      <c r="H487" s="7" t="s">
        <v>1327</v>
      </c>
      <c r="I487" s="8" t="s">
        <v>84</v>
      </c>
      <c r="J487" s="9" t="s">
        <v>1952</v>
      </c>
      <c r="K487" s="9" t="s">
        <v>269</v>
      </c>
      <c r="L487" s="9" t="s">
        <v>636</v>
      </c>
      <c r="M487" s="3" t="s">
        <v>86</v>
      </c>
      <c r="N487" s="3" t="s">
        <v>104</v>
      </c>
      <c r="O487" s="6">
        <v>1</v>
      </c>
      <c r="P487" s="10">
        <v>45404</v>
      </c>
      <c r="Q487" s="10">
        <f t="shared" si="36"/>
        <v>45769</v>
      </c>
      <c r="R487" s="3" t="s">
        <v>104</v>
      </c>
      <c r="S487" s="15" t="s">
        <v>1953</v>
      </c>
      <c r="T487" s="12">
        <v>507.7</v>
      </c>
      <c r="U487" s="12">
        <f t="shared" si="35"/>
        <v>507.7</v>
      </c>
      <c r="V487" s="15" t="s">
        <v>1954</v>
      </c>
      <c r="W487" s="11" t="s">
        <v>107</v>
      </c>
      <c r="X487" s="11" t="s">
        <v>108</v>
      </c>
      <c r="Y487" s="3" t="s">
        <v>89</v>
      </c>
      <c r="Z487" s="11" t="s">
        <v>108</v>
      </c>
      <c r="AA487" s="3" t="s">
        <v>109</v>
      </c>
      <c r="AB487" s="4">
        <v>45478</v>
      </c>
      <c r="AC487" s="3" t="s">
        <v>104</v>
      </c>
    </row>
    <row r="488" spans="1:29" ht="78.75" x14ac:dyDescent="0.25">
      <c r="A488" s="3">
        <v>2024</v>
      </c>
      <c r="B488" s="4">
        <v>45383</v>
      </c>
      <c r="C488" s="4">
        <v>45473</v>
      </c>
      <c r="D488" s="3" t="s">
        <v>75</v>
      </c>
      <c r="E488" s="5" t="s">
        <v>1955</v>
      </c>
      <c r="F488" s="6" t="s">
        <v>1325</v>
      </c>
      <c r="G488" s="16" t="s">
        <v>1326</v>
      </c>
      <c r="H488" s="7" t="s">
        <v>1327</v>
      </c>
      <c r="I488" s="8" t="s">
        <v>84</v>
      </c>
      <c r="J488" s="9" t="s">
        <v>216</v>
      </c>
      <c r="K488" s="9" t="s">
        <v>207</v>
      </c>
      <c r="L488" s="9" t="s">
        <v>103</v>
      </c>
      <c r="M488" s="3" t="s">
        <v>86</v>
      </c>
      <c r="N488" s="3" t="s">
        <v>104</v>
      </c>
      <c r="O488" s="6">
        <v>1</v>
      </c>
      <c r="P488" s="10">
        <v>45404</v>
      </c>
      <c r="Q488" s="10">
        <f t="shared" si="36"/>
        <v>45769</v>
      </c>
      <c r="R488" s="3" t="s">
        <v>104</v>
      </c>
      <c r="S488" s="15" t="s">
        <v>1956</v>
      </c>
      <c r="T488" s="12">
        <v>947.85</v>
      </c>
      <c r="U488" s="12">
        <f>T488</f>
        <v>947.85</v>
      </c>
      <c r="V488" s="11" t="s">
        <v>1957</v>
      </c>
      <c r="W488" s="11" t="s">
        <v>107</v>
      </c>
      <c r="X488" s="11" t="s">
        <v>108</v>
      </c>
      <c r="Y488" s="3" t="s">
        <v>89</v>
      </c>
      <c r="Z488" s="11" t="s">
        <v>108</v>
      </c>
      <c r="AA488" s="3" t="s">
        <v>109</v>
      </c>
      <c r="AB488" s="4">
        <v>45478</v>
      </c>
      <c r="AC488" s="3" t="s">
        <v>104</v>
      </c>
    </row>
    <row r="489" spans="1:29" ht="78.75" x14ac:dyDescent="0.25">
      <c r="A489" s="3">
        <v>2024</v>
      </c>
      <c r="B489" s="4">
        <v>45383</v>
      </c>
      <c r="C489" s="4">
        <v>45473</v>
      </c>
      <c r="D489" s="3" t="s">
        <v>75</v>
      </c>
      <c r="E489" s="5" t="s">
        <v>1958</v>
      </c>
      <c r="F489" s="6" t="s">
        <v>1325</v>
      </c>
      <c r="G489" s="16" t="s">
        <v>1326</v>
      </c>
      <c r="H489" s="7" t="s">
        <v>1327</v>
      </c>
      <c r="I489" s="8" t="s">
        <v>84</v>
      </c>
      <c r="J489" s="9" t="s">
        <v>1959</v>
      </c>
      <c r="K489" s="9" t="s">
        <v>216</v>
      </c>
      <c r="L489" s="9" t="s">
        <v>1960</v>
      </c>
      <c r="M489" s="3" t="s">
        <v>87</v>
      </c>
      <c r="N489" s="3" t="s">
        <v>104</v>
      </c>
      <c r="O489" s="6">
        <v>1</v>
      </c>
      <c r="P489" s="10">
        <v>45404</v>
      </c>
      <c r="Q489" s="10">
        <f t="shared" si="36"/>
        <v>45769</v>
      </c>
      <c r="R489" s="3" t="s">
        <v>104</v>
      </c>
      <c r="S489" s="15" t="s">
        <v>1961</v>
      </c>
      <c r="T489" s="12">
        <v>504.72</v>
      </c>
      <c r="U489" s="12">
        <f>T489</f>
        <v>504.72</v>
      </c>
      <c r="V489" s="15" t="s">
        <v>1962</v>
      </c>
      <c r="W489" s="11" t="s">
        <v>107</v>
      </c>
      <c r="X489" s="11" t="s">
        <v>108</v>
      </c>
      <c r="Y489" s="3" t="s">
        <v>89</v>
      </c>
      <c r="Z489" s="11" t="s">
        <v>108</v>
      </c>
      <c r="AA489" s="3" t="s">
        <v>109</v>
      </c>
      <c r="AB489" s="4">
        <v>45478</v>
      </c>
      <c r="AC489" s="3" t="s">
        <v>104</v>
      </c>
    </row>
    <row r="490" spans="1:29" ht="78.75" x14ac:dyDescent="0.25">
      <c r="A490" s="3">
        <v>2024</v>
      </c>
      <c r="B490" s="4">
        <v>45383</v>
      </c>
      <c r="C490" s="4">
        <v>45473</v>
      </c>
      <c r="D490" s="3" t="s">
        <v>75</v>
      </c>
      <c r="E490" s="5" t="s">
        <v>1963</v>
      </c>
      <c r="F490" s="6" t="s">
        <v>1325</v>
      </c>
      <c r="G490" s="16" t="s">
        <v>1326</v>
      </c>
      <c r="H490" s="7" t="s">
        <v>1327</v>
      </c>
      <c r="I490" s="8" t="s">
        <v>84</v>
      </c>
      <c r="J490" s="9" t="s">
        <v>375</v>
      </c>
      <c r="K490" s="9" t="s">
        <v>714</v>
      </c>
      <c r="L490" s="9" t="s">
        <v>610</v>
      </c>
      <c r="M490" s="3" t="s">
        <v>87</v>
      </c>
      <c r="N490" s="3" t="s">
        <v>104</v>
      </c>
      <c r="O490" s="6">
        <v>1</v>
      </c>
      <c r="P490" s="10">
        <v>45404</v>
      </c>
      <c r="Q490" s="10">
        <f t="shared" si="36"/>
        <v>45769</v>
      </c>
      <c r="R490" s="3" t="s">
        <v>104</v>
      </c>
      <c r="S490" s="15" t="s">
        <v>1964</v>
      </c>
      <c r="T490" s="12">
        <v>856.75</v>
      </c>
      <c r="U490" s="12">
        <f t="shared" ref="U490:U553" si="37">T490</f>
        <v>856.75</v>
      </c>
      <c r="V490" s="15" t="s">
        <v>1965</v>
      </c>
      <c r="W490" s="11" t="s">
        <v>107</v>
      </c>
      <c r="X490" s="11" t="s">
        <v>108</v>
      </c>
      <c r="Y490" s="3" t="s">
        <v>89</v>
      </c>
      <c r="Z490" s="11" t="s">
        <v>108</v>
      </c>
      <c r="AA490" s="3" t="s">
        <v>109</v>
      </c>
      <c r="AB490" s="4">
        <v>45478</v>
      </c>
      <c r="AC490" s="3" t="s">
        <v>104</v>
      </c>
    </row>
    <row r="491" spans="1:29" ht="78.75" x14ac:dyDescent="0.25">
      <c r="A491" s="3">
        <v>2024</v>
      </c>
      <c r="B491" s="4">
        <v>45383</v>
      </c>
      <c r="C491" s="4">
        <v>45473</v>
      </c>
      <c r="D491" s="3" t="s">
        <v>75</v>
      </c>
      <c r="E491" s="5" t="s">
        <v>1966</v>
      </c>
      <c r="F491" s="6" t="s">
        <v>1325</v>
      </c>
      <c r="G491" s="16" t="s">
        <v>1326</v>
      </c>
      <c r="H491" s="7" t="s">
        <v>1327</v>
      </c>
      <c r="I491" s="8" t="s">
        <v>84</v>
      </c>
      <c r="J491" s="9" t="s">
        <v>1106</v>
      </c>
      <c r="K491" s="9" t="s">
        <v>207</v>
      </c>
      <c r="L491" s="9" t="s">
        <v>152</v>
      </c>
      <c r="M491" s="3" t="s">
        <v>87</v>
      </c>
      <c r="N491" s="3" t="s">
        <v>104</v>
      </c>
      <c r="O491" s="6">
        <v>1</v>
      </c>
      <c r="P491" s="10">
        <v>45404</v>
      </c>
      <c r="Q491" s="10">
        <f t="shared" si="36"/>
        <v>45769</v>
      </c>
      <c r="R491" s="3" t="s">
        <v>104</v>
      </c>
      <c r="S491" s="15" t="s">
        <v>1967</v>
      </c>
      <c r="T491" s="12">
        <v>424.15</v>
      </c>
      <c r="U491" s="12">
        <f t="shared" si="37"/>
        <v>424.15</v>
      </c>
      <c r="V491" s="15" t="s">
        <v>1968</v>
      </c>
      <c r="W491" s="11" t="s">
        <v>107</v>
      </c>
      <c r="X491" s="11" t="s">
        <v>108</v>
      </c>
      <c r="Y491" s="3" t="s">
        <v>89</v>
      </c>
      <c r="Z491" s="11" t="s">
        <v>108</v>
      </c>
      <c r="AA491" s="3" t="s">
        <v>109</v>
      </c>
      <c r="AB491" s="4">
        <v>45478</v>
      </c>
      <c r="AC491" s="3" t="s">
        <v>104</v>
      </c>
    </row>
    <row r="492" spans="1:29" ht="78.75" x14ac:dyDescent="0.25">
      <c r="A492" s="3">
        <v>2024</v>
      </c>
      <c r="B492" s="4">
        <v>45383</v>
      </c>
      <c r="C492" s="4">
        <v>45473</v>
      </c>
      <c r="D492" s="3" t="s">
        <v>75</v>
      </c>
      <c r="E492" s="5" t="s">
        <v>1969</v>
      </c>
      <c r="F492" s="6" t="s">
        <v>1325</v>
      </c>
      <c r="G492" s="16" t="s">
        <v>1326</v>
      </c>
      <c r="H492" s="7" t="s">
        <v>1327</v>
      </c>
      <c r="I492" s="8" t="s">
        <v>84</v>
      </c>
      <c r="J492" s="9" t="s">
        <v>1970</v>
      </c>
      <c r="K492" s="9" t="s">
        <v>146</v>
      </c>
      <c r="L492" s="9" t="s">
        <v>1971</v>
      </c>
      <c r="M492" s="3" t="s">
        <v>87</v>
      </c>
      <c r="N492" s="3" t="s">
        <v>104</v>
      </c>
      <c r="O492" s="6">
        <v>1</v>
      </c>
      <c r="P492" s="10">
        <v>45404</v>
      </c>
      <c r="Q492" s="10">
        <f t="shared" si="36"/>
        <v>45769</v>
      </c>
      <c r="R492" s="3" t="s">
        <v>104</v>
      </c>
      <c r="S492" s="15" t="s">
        <v>1972</v>
      </c>
      <c r="T492" s="12">
        <v>922.3</v>
      </c>
      <c r="U492" s="12">
        <f t="shared" si="37"/>
        <v>922.3</v>
      </c>
      <c r="V492" s="15" t="s">
        <v>1973</v>
      </c>
      <c r="W492" s="11" t="s">
        <v>107</v>
      </c>
      <c r="X492" s="11" t="s">
        <v>108</v>
      </c>
      <c r="Y492" s="3" t="s">
        <v>89</v>
      </c>
      <c r="Z492" s="11" t="s">
        <v>108</v>
      </c>
      <c r="AA492" s="3" t="s">
        <v>109</v>
      </c>
      <c r="AB492" s="4">
        <v>45478</v>
      </c>
      <c r="AC492" s="3" t="s">
        <v>104</v>
      </c>
    </row>
    <row r="493" spans="1:29" ht="78.75" x14ac:dyDescent="0.25">
      <c r="A493" s="3">
        <v>2024</v>
      </c>
      <c r="B493" s="4">
        <v>45383</v>
      </c>
      <c r="C493" s="4">
        <v>45473</v>
      </c>
      <c r="D493" s="3" t="s">
        <v>75</v>
      </c>
      <c r="E493" s="5" t="s">
        <v>1974</v>
      </c>
      <c r="F493" s="6" t="s">
        <v>1325</v>
      </c>
      <c r="G493" s="16" t="s">
        <v>1326</v>
      </c>
      <c r="H493" s="7" t="s">
        <v>1327</v>
      </c>
      <c r="I493" s="8" t="s">
        <v>84</v>
      </c>
      <c r="J493" s="9" t="s">
        <v>1975</v>
      </c>
      <c r="K493" s="9" t="s">
        <v>122</v>
      </c>
      <c r="L493" s="9" t="s">
        <v>248</v>
      </c>
      <c r="M493" s="3" t="s">
        <v>87</v>
      </c>
      <c r="N493" s="3" t="s">
        <v>104</v>
      </c>
      <c r="O493" s="6">
        <v>1</v>
      </c>
      <c r="P493" s="10">
        <v>45404</v>
      </c>
      <c r="Q493" s="10">
        <f t="shared" si="36"/>
        <v>45769</v>
      </c>
      <c r="R493" s="3" t="s">
        <v>104</v>
      </c>
      <c r="S493" s="15" t="s">
        <v>1976</v>
      </c>
      <c r="T493" s="12">
        <v>1648.4</v>
      </c>
      <c r="U493" s="12">
        <f t="shared" si="37"/>
        <v>1648.4</v>
      </c>
      <c r="V493" s="11" t="s">
        <v>1977</v>
      </c>
      <c r="W493" s="11" t="s">
        <v>107</v>
      </c>
      <c r="X493" s="11" t="s">
        <v>108</v>
      </c>
      <c r="Y493" s="3" t="s">
        <v>89</v>
      </c>
      <c r="Z493" s="11" t="s">
        <v>108</v>
      </c>
      <c r="AA493" s="3" t="s">
        <v>109</v>
      </c>
      <c r="AB493" s="4">
        <v>45478</v>
      </c>
      <c r="AC493" s="3" t="s">
        <v>104</v>
      </c>
    </row>
    <row r="494" spans="1:29" ht="78.75" x14ac:dyDescent="0.25">
      <c r="A494" s="3">
        <v>2024</v>
      </c>
      <c r="B494" s="4">
        <v>45383</v>
      </c>
      <c r="C494" s="4">
        <v>45473</v>
      </c>
      <c r="D494" s="3" t="s">
        <v>75</v>
      </c>
      <c r="E494" s="5" t="s">
        <v>1978</v>
      </c>
      <c r="F494" s="6" t="s">
        <v>1325</v>
      </c>
      <c r="G494" s="16" t="s">
        <v>1326</v>
      </c>
      <c r="H494" s="7" t="s">
        <v>1327</v>
      </c>
      <c r="I494" s="8" t="s">
        <v>84</v>
      </c>
      <c r="J494" s="9" t="s">
        <v>1979</v>
      </c>
      <c r="K494" s="9" t="s">
        <v>169</v>
      </c>
      <c r="L494" s="9" t="s">
        <v>102</v>
      </c>
      <c r="M494" s="3" t="s">
        <v>86</v>
      </c>
      <c r="N494" s="3" t="s">
        <v>104</v>
      </c>
      <c r="O494" s="6">
        <v>1</v>
      </c>
      <c r="P494" s="10">
        <v>45404</v>
      </c>
      <c r="Q494" s="10">
        <f t="shared" si="36"/>
        <v>45769</v>
      </c>
      <c r="R494" s="3" t="s">
        <v>104</v>
      </c>
      <c r="S494" s="15" t="s">
        <v>1980</v>
      </c>
      <c r="T494" s="12">
        <v>1335</v>
      </c>
      <c r="U494" s="12">
        <f t="shared" si="37"/>
        <v>1335</v>
      </c>
      <c r="V494" s="11" t="s">
        <v>1981</v>
      </c>
      <c r="W494" s="11" t="s">
        <v>107</v>
      </c>
      <c r="X494" s="11" t="s">
        <v>108</v>
      </c>
      <c r="Y494" s="3" t="s">
        <v>89</v>
      </c>
      <c r="Z494" s="11" t="s">
        <v>108</v>
      </c>
      <c r="AA494" s="3" t="s">
        <v>109</v>
      </c>
      <c r="AB494" s="4">
        <v>45478</v>
      </c>
      <c r="AC494" s="3" t="s">
        <v>104</v>
      </c>
    </row>
    <row r="495" spans="1:29" ht="78.75" x14ac:dyDescent="0.25">
      <c r="A495" s="3">
        <v>2024</v>
      </c>
      <c r="B495" s="4">
        <v>45383</v>
      </c>
      <c r="C495" s="4">
        <v>45473</v>
      </c>
      <c r="D495" s="3" t="s">
        <v>75</v>
      </c>
      <c r="E495" s="5" t="s">
        <v>1982</v>
      </c>
      <c r="F495" s="6" t="s">
        <v>1325</v>
      </c>
      <c r="G495" s="16" t="s">
        <v>1326</v>
      </c>
      <c r="H495" s="7" t="s">
        <v>1327</v>
      </c>
      <c r="I495" s="8" t="s">
        <v>84</v>
      </c>
      <c r="J495" s="9" t="s">
        <v>1983</v>
      </c>
      <c r="K495" s="9" t="s">
        <v>1984</v>
      </c>
      <c r="L495" s="9" t="s">
        <v>1317</v>
      </c>
      <c r="M495" s="3" t="s">
        <v>87</v>
      </c>
      <c r="N495" s="3" t="s">
        <v>104</v>
      </c>
      <c r="O495" s="6">
        <v>1</v>
      </c>
      <c r="P495" s="10">
        <v>45404</v>
      </c>
      <c r="Q495" s="10">
        <f t="shared" si="36"/>
        <v>45769</v>
      </c>
      <c r="R495" s="3" t="s">
        <v>104</v>
      </c>
      <c r="S495" s="15" t="s">
        <v>1985</v>
      </c>
      <c r="T495" s="12">
        <v>591.41999999999996</v>
      </c>
      <c r="U495" s="12">
        <f t="shared" si="37"/>
        <v>591.41999999999996</v>
      </c>
      <c r="V495" s="11" t="s">
        <v>1986</v>
      </c>
      <c r="W495" s="11" t="s">
        <v>107</v>
      </c>
      <c r="X495" s="11" t="s">
        <v>108</v>
      </c>
      <c r="Y495" s="3" t="s">
        <v>89</v>
      </c>
      <c r="Z495" s="11" t="s">
        <v>108</v>
      </c>
      <c r="AA495" s="3" t="s">
        <v>109</v>
      </c>
      <c r="AB495" s="4">
        <v>45478</v>
      </c>
      <c r="AC495" s="3" t="s">
        <v>104</v>
      </c>
    </row>
    <row r="496" spans="1:29" ht="78.75" x14ac:dyDescent="0.25">
      <c r="A496" s="3">
        <v>2024</v>
      </c>
      <c r="B496" s="4">
        <v>45383</v>
      </c>
      <c r="C496" s="4">
        <v>45473</v>
      </c>
      <c r="D496" s="3" t="s">
        <v>75</v>
      </c>
      <c r="E496" s="5" t="s">
        <v>1987</v>
      </c>
      <c r="F496" s="6" t="s">
        <v>1325</v>
      </c>
      <c r="G496" s="16" t="s">
        <v>1326</v>
      </c>
      <c r="H496" s="7" t="s">
        <v>1327</v>
      </c>
      <c r="I496" s="8" t="s">
        <v>84</v>
      </c>
      <c r="J496" s="9" t="s">
        <v>1988</v>
      </c>
      <c r="K496" s="9" t="s">
        <v>269</v>
      </c>
      <c r="L496" s="9" t="s">
        <v>181</v>
      </c>
      <c r="M496" s="3" t="s">
        <v>87</v>
      </c>
      <c r="N496" s="3" t="s">
        <v>104</v>
      </c>
      <c r="O496" s="6">
        <v>1</v>
      </c>
      <c r="P496" s="10">
        <v>45404</v>
      </c>
      <c r="Q496" s="10">
        <f t="shared" si="36"/>
        <v>45769</v>
      </c>
      <c r="R496" s="3" t="s">
        <v>104</v>
      </c>
      <c r="S496" s="15" t="s">
        <v>1989</v>
      </c>
      <c r="T496" s="12">
        <v>1010.47</v>
      </c>
      <c r="U496" s="12">
        <f t="shared" si="37"/>
        <v>1010.47</v>
      </c>
      <c r="V496" s="11" t="s">
        <v>1990</v>
      </c>
      <c r="W496" s="11" t="s">
        <v>107</v>
      </c>
      <c r="X496" s="11" t="s">
        <v>108</v>
      </c>
      <c r="Y496" s="3" t="s">
        <v>89</v>
      </c>
      <c r="Z496" s="11" t="s">
        <v>108</v>
      </c>
      <c r="AA496" s="3" t="s">
        <v>109</v>
      </c>
      <c r="AB496" s="4">
        <v>45478</v>
      </c>
      <c r="AC496" s="3" t="s">
        <v>104</v>
      </c>
    </row>
    <row r="497" spans="1:29" ht="78.75" x14ac:dyDescent="0.25">
      <c r="A497" s="3">
        <v>2024</v>
      </c>
      <c r="B497" s="4">
        <v>45383</v>
      </c>
      <c r="C497" s="4">
        <v>45473</v>
      </c>
      <c r="D497" s="3" t="s">
        <v>75</v>
      </c>
      <c r="E497" s="5" t="s">
        <v>1991</v>
      </c>
      <c r="F497" s="6" t="s">
        <v>1325</v>
      </c>
      <c r="G497" s="16" t="s">
        <v>1326</v>
      </c>
      <c r="H497" s="7" t="s">
        <v>1327</v>
      </c>
      <c r="I497" s="8" t="s">
        <v>84</v>
      </c>
      <c r="J497" s="9" t="s">
        <v>1992</v>
      </c>
      <c r="K497" s="9" t="s">
        <v>103</v>
      </c>
      <c r="L497" s="9" t="s">
        <v>103</v>
      </c>
      <c r="M497" s="3" t="s">
        <v>86</v>
      </c>
      <c r="N497" s="3" t="s">
        <v>104</v>
      </c>
      <c r="O497" s="6">
        <v>1</v>
      </c>
      <c r="P497" s="10">
        <v>45404</v>
      </c>
      <c r="Q497" s="10">
        <f t="shared" si="36"/>
        <v>45769</v>
      </c>
      <c r="R497" s="3" t="s">
        <v>104</v>
      </c>
      <c r="S497" s="15" t="s">
        <v>1993</v>
      </c>
      <c r="T497" s="12">
        <v>742.45</v>
      </c>
      <c r="U497" s="12">
        <f t="shared" si="37"/>
        <v>742.45</v>
      </c>
      <c r="V497" s="15" t="s">
        <v>1994</v>
      </c>
      <c r="W497" s="11" t="s">
        <v>107</v>
      </c>
      <c r="X497" s="11" t="s">
        <v>108</v>
      </c>
      <c r="Y497" s="3" t="s">
        <v>89</v>
      </c>
      <c r="Z497" s="11" t="s">
        <v>108</v>
      </c>
      <c r="AA497" s="3" t="s">
        <v>109</v>
      </c>
      <c r="AB497" s="4">
        <v>45478</v>
      </c>
      <c r="AC497" s="3" t="s">
        <v>104</v>
      </c>
    </row>
    <row r="498" spans="1:29" ht="78.75" x14ac:dyDescent="0.25">
      <c r="A498" s="3">
        <v>2024</v>
      </c>
      <c r="B498" s="4">
        <v>45383</v>
      </c>
      <c r="C498" s="4">
        <v>45473</v>
      </c>
      <c r="D498" s="3" t="s">
        <v>75</v>
      </c>
      <c r="E498" s="5" t="s">
        <v>1995</v>
      </c>
      <c r="F498" s="6" t="s">
        <v>1325</v>
      </c>
      <c r="G498" s="16" t="s">
        <v>1326</v>
      </c>
      <c r="H498" s="7" t="s">
        <v>1327</v>
      </c>
      <c r="I498" s="8" t="s">
        <v>84</v>
      </c>
      <c r="J498" s="9" t="s">
        <v>1996</v>
      </c>
      <c r="K498" s="9" t="s">
        <v>181</v>
      </c>
      <c r="L498" s="9" t="s">
        <v>714</v>
      </c>
      <c r="M498" s="3" t="s">
        <v>87</v>
      </c>
      <c r="N498" s="3" t="s">
        <v>104</v>
      </c>
      <c r="O498" s="6">
        <v>1</v>
      </c>
      <c r="P498" s="10">
        <v>45404</v>
      </c>
      <c r="Q498" s="10">
        <f t="shared" si="36"/>
        <v>45769</v>
      </c>
      <c r="R498" s="3" t="s">
        <v>104</v>
      </c>
      <c r="S498" s="15" t="s">
        <v>1997</v>
      </c>
      <c r="T498" s="12">
        <v>500.1</v>
      </c>
      <c r="U498" s="12">
        <f t="shared" si="37"/>
        <v>500.1</v>
      </c>
      <c r="V498" s="11" t="s">
        <v>1998</v>
      </c>
      <c r="W498" s="11" t="s">
        <v>107</v>
      </c>
      <c r="X498" s="11" t="s">
        <v>108</v>
      </c>
      <c r="Y498" s="3" t="s">
        <v>89</v>
      </c>
      <c r="Z498" s="11" t="s">
        <v>108</v>
      </c>
      <c r="AA498" s="3" t="s">
        <v>109</v>
      </c>
      <c r="AB498" s="4">
        <v>45478</v>
      </c>
      <c r="AC498" s="3" t="s">
        <v>104</v>
      </c>
    </row>
    <row r="499" spans="1:29" ht="78.75" x14ac:dyDescent="0.25">
      <c r="A499" s="3">
        <v>2024</v>
      </c>
      <c r="B499" s="4">
        <v>45383</v>
      </c>
      <c r="C499" s="4">
        <v>45473</v>
      </c>
      <c r="D499" s="3" t="s">
        <v>75</v>
      </c>
      <c r="E499" s="5" t="s">
        <v>1999</v>
      </c>
      <c r="F499" s="6" t="s">
        <v>1325</v>
      </c>
      <c r="G499" s="16" t="s">
        <v>1326</v>
      </c>
      <c r="H499" s="7" t="s">
        <v>1327</v>
      </c>
      <c r="I499" s="8" t="s">
        <v>84</v>
      </c>
      <c r="J499" s="9" t="s">
        <v>2000</v>
      </c>
      <c r="K499" s="9" t="s">
        <v>1971</v>
      </c>
      <c r="L499" s="9" t="s">
        <v>2001</v>
      </c>
      <c r="M499" s="3" t="s">
        <v>87</v>
      </c>
      <c r="N499" s="3" t="s">
        <v>104</v>
      </c>
      <c r="O499" s="6">
        <v>1</v>
      </c>
      <c r="P499" s="10">
        <v>45404</v>
      </c>
      <c r="Q499" s="10">
        <f t="shared" si="36"/>
        <v>45769</v>
      </c>
      <c r="R499" s="3" t="s">
        <v>104</v>
      </c>
      <c r="S499" s="15" t="s">
        <v>2002</v>
      </c>
      <c r="T499" s="12">
        <v>505.57</v>
      </c>
      <c r="U499" s="12">
        <f t="shared" si="37"/>
        <v>505.57</v>
      </c>
      <c r="V499" s="11" t="s">
        <v>2003</v>
      </c>
      <c r="W499" s="11" t="s">
        <v>107</v>
      </c>
      <c r="X499" s="11" t="s">
        <v>108</v>
      </c>
      <c r="Y499" s="3" t="s">
        <v>89</v>
      </c>
      <c r="Z499" s="11" t="s">
        <v>108</v>
      </c>
      <c r="AA499" s="3" t="s">
        <v>109</v>
      </c>
      <c r="AB499" s="4">
        <v>45478</v>
      </c>
      <c r="AC499" s="3" t="s">
        <v>104</v>
      </c>
    </row>
    <row r="500" spans="1:29" ht="78.75" x14ac:dyDescent="0.25">
      <c r="A500" s="3">
        <v>2024</v>
      </c>
      <c r="B500" s="4">
        <v>45383</v>
      </c>
      <c r="C500" s="4">
        <v>45473</v>
      </c>
      <c r="D500" s="3" t="s">
        <v>75</v>
      </c>
      <c r="E500" s="5" t="s">
        <v>2004</v>
      </c>
      <c r="F500" s="6" t="s">
        <v>1325</v>
      </c>
      <c r="G500" s="16" t="s">
        <v>1326</v>
      </c>
      <c r="H500" s="7" t="s">
        <v>1327</v>
      </c>
      <c r="I500" s="8" t="s">
        <v>84</v>
      </c>
      <c r="J500" s="9" t="s">
        <v>2005</v>
      </c>
      <c r="K500" s="9" t="s">
        <v>360</v>
      </c>
      <c r="L500" s="9" t="s">
        <v>2006</v>
      </c>
      <c r="M500" s="3" t="s">
        <v>86</v>
      </c>
      <c r="N500" s="3" t="s">
        <v>104</v>
      </c>
      <c r="O500" s="6">
        <v>1</v>
      </c>
      <c r="P500" s="10">
        <v>45404</v>
      </c>
      <c r="Q500" s="10">
        <f t="shared" si="36"/>
        <v>45769</v>
      </c>
      <c r="R500" s="3" t="s">
        <v>104</v>
      </c>
      <c r="S500" s="15" t="s">
        <v>2007</v>
      </c>
      <c r="T500" s="12">
        <v>973.67</v>
      </c>
      <c r="U500" s="12">
        <f t="shared" si="37"/>
        <v>973.67</v>
      </c>
      <c r="V500" s="15" t="s">
        <v>2008</v>
      </c>
      <c r="W500" s="11" t="s">
        <v>107</v>
      </c>
      <c r="X500" s="11" t="s">
        <v>108</v>
      </c>
      <c r="Y500" s="3" t="s">
        <v>89</v>
      </c>
      <c r="Z500" s="11" t="s">
        <v>108</v>
      </c>
      <c r="AA500" s="3" t="s">
        <v>109</v>
      </c>
      <c r="AB500" s="4">
        <v>45478</v>
      </c>
      <c r="AC500" s="3" t="s">
        <v>104</v>
      </c>
    </row>
    <row r="501" spans="1:29" ht="78.75" x14ac:dyDescent="0.25">
      <c r="A501" s="3">
        <v>2024</v>
      </c>
      <c r="B501" s="4">
        <v>45383</v>
      </c>
      <c r="C501" s="4">
        <v>45473</v>
      </c>
      <c r="D501" s="3" t="s">
        <v>75</v>
      </c>
      <c r="E501" s="5" t="s">
        <v>2009</v>
      </c>
      <c r="F501" s="6" t="s">
        <v>1325</v>
      </c>
      <c r="G501" s="16" t="s">
        <v>1326</v>
      </c>
      <c r="H501" s="7" t="s">
        <v>1327</v>
      </c>
      <c r="I501" s="8" t="s">
        <v>84</v>
      </c>
      <c r="J501" s="9" t="s">
        <v>2010</v>
      </c>
      <c r="K501" s="9" t="s">
        <v>269</v>
      </c>
      <c r="L501" s="9" t="s">
        <v>2011</v>
      </c>
      <c r="M501" s="3" t="s">
        <v>87</v>
      </c>
      <c r="N501" s="3" t="s">
        <v>104</v>
      </c>
      <c r="O501" s="6">
        <v>1</v>
      </c>
      <c r="P501" s="10">
        <v>45404</v>
      </c>
      <c r="Q501" s="10">
        <f t="shared" si="36"/>
        <v>45769</v>
      </c>
      <c r="R501" s="3" t="s">
        <v>104</v>
      </c>
      <c r="S501" s="15" t="s">
        <v>2012</v>
      </c>
      <c r="T501" s="12">
        <v>495.75</v>
      </c>
      <c r="U501" s="12">
        <f t="shared" si="37"/>
        <v>495.75</v>
      </c>
      <c r="V501" s="11" t="s">
        <v>2013</v>
      </c>
      <c r="W501" s="11" t="s">
        <v>107</v>
      </c>
      <c r="X501" s="11" t="s">
        <v>108</v>
      </c>
      <c r="Y501" s="3" t="s">
        <v>89</v>
      </c>
      <c r="Z501" s="11" t="s">
        <v>108</v>
      </c>
      <c r="AA501" s="3" t="s">
        <v>109</v>
      </c>
      <c r="AB501" s="4">
        <v>45478</v>
      </c>
      <c r="AC501" s="3" t="s">
        <v>104</v>
      </c>
    </row>
    <row r="502" spans="1:29" ht="78.75" x14ac:dyDescent="0.25">
      <c r="A502" s="3">
        <v>2024</v>
      </c>
      <c r="B502" s="4">
        <v>45383</v>
      </c>
      <c r="C502" s="4">
        <v>45473</v>
      </c>
      <c r="D502" s="3" t="s">
        <v>75</v>
      </c>
      <c r="E502" s="5" t="s">
        <v>2014</v>
      </c>
      <c r="F502" s="6" t="s">
        <v>1325</v>
      </c>
      <c r="G502" s="16" t="s">
        <v>1326</v>
      </c>
      <c r="H502" s="7" t="s">
        <v>1327</v>
      </c>
      <c r="I502" s="8" t="s">
        <v>84</v>
      </c>
      <c r="J502" s="9" t="s">
        <v>2015</v>
      </c>
      <c r="K502" s="9" t="s">
        <v>103</v>
      </c>
      <c r="L502" s="9" t="s">
        <v>269</v>
      </c>
      <c r="M502" s="3" t="s">
        <v>87</v>
      </c>
      <c r="N502" s="3" t="s">
        <v>104</v>
      </c>
      <c r="O502" s="6">
        <v>1</v>
      </c>
      <c r="P502" s="10">
        <v>45404</v>
      </c>
      <c r="Q502" s="10">
        <f t="shared" si="36"/>
        <v>45769</v>
      </c>
      <c r="R502" s="3" t="s">
        <v>104</v>
      </c>
      <c r="S502" s="15" t="s">
        <v>2016</v>
      </c>
      <c r="T502" s="12">
        <v>477.67</v>
      </c>
      <c r="U502" s="12">
        <f t="shared" si="37"/>
        <v>477.67</v>
      </c>
      <c r="V502" s="11" t="s">
        <v>2017</v>
      </c>
      <c r="W502" s="11" t="s">
        <v>107</v>
      </c>
      <c r="X502" s="11" t="s">
        <v>108</v>
      </c>
      <c r="Y502" s="3" t="s">
        <v>89</v>
      </c>
      <c r="Z502" s="11" t="s">
        <v>108</v>
      </c>
      <c r="AA502" s="3" t="s">
        <v>109</v>
      </c>
      <c r="AB502" s="4">
        <v>45478</v>
      </c>
      <c r="AC502" s="3" t="s">
        <v>104</v>
      </c>
    </row>
    <row r="503" spans="1:29" ht="78.75" x14ac:dyDescent="0.25">
      <c r="A503" s="3">
        <v>2024</v>
      </c>
      <c r="B503" s="4">
        <v>45383</v>
      </c>
      <c r="C503" s="4">
        <v>45473</v>
      </c>
      <c r="D503" s="3" t="s">
        <v>75</v>
      </c>
      <c r="E503" s="5" t="s">
        <v>2018</v>
      </c>
      <c r="F503" s="6" t="s">
        <v>1325</v>
      </c>
      <c r="G503" s="16" t="s">
        <v>1326</v>
      </c>
      <c r="H503" s="7" t="s">
        <v>1327</v>
      </c>
      <c r="I503" s="8" t="s">
        <v>84</v>
      </c>
      <c r="J503" s="9" t="s">
        <v>2019</v>
      </c>
      <c r="K503" s="9" t="s">
        <v>269</v>
      </c>
      <c r="L503" s="9" t="s">
        <v>636</v>
      </c>
      <c r="M503" s="3" t="s">
        <v>87</v>
      </c>
      <c r="N503" s="3" t="s">
        <v>104</v>
      </c>
      <c r="O503" s="6">
        <v>1</v>
      </c>
      <c r="P503" s="10">
        <v>45404</v>
      </c>
      <c r="Q503" s="10">
        <f t="shared" si="36"/>
        <v>45769</v>
      </c>
      <c r="R503" s="3" t="s">
        <v>104</v>
      </c>
      <c r="S503" s="15" t="s">
        <v>2020</v>
      </c>
      <c r="T503" s="12">
        <v>940.77</v>
      </c>
      <c r="U503" s="12">
        <f t="shared" si="37"/>
        <v>940.77</v>
      </c>
      <c r="V503" s="11" t="s">
        <v>2021</v>
      </c>
      <c r="W503" s="11" t="s">
        <v>107</v>
      </c>
      <c r="X503" s="11" t="s">
        <v>108</v>
      </c>
      <c r="Y503" s="3" t="s">
        <v>89</v>
      </c>
      <c r="Z503" s="11" t="s">
        <v>108</v>
      </c>
      <c r="AA503" s="3" t="s">
        <v>109</v>
      </c>
      <c r="AB503" s="4">
        <v>45478</v>
      </c>
      <c r="AC503" s="3" t="s">
        <v>104</v>
      </c>
    </row>
    <row r="504" spans="1:29" ht="78.75" x14ac:dyDescent="0.25">
      <c r="A504" s="3">
        <v>2024</v>
      </c>
      <c r="B504" s="4">
        <v>45383</v>
      </c>
      <c r="C504" s="4">
        <v>45473</v>
      </c>
      <c r="D504" s="3" t="s">
        <v>75</v>
      </c>
      <c r="E504" s="5" t="s">
        <v>2022</v>
      </c>
      <c r="F504" s="6" t="s">
        <v>1325</v>
      </c>
      <c r="G504" s="16" t="s">
        <v>1326</v>
      </c>
      <c r="H504" s="7" t="s">
        <v>1327</v>
      </c>
      <c r="I504" s="8" t="s">
        <v>84</v>
      </c>
      <c r="J504" s="9" t="s">
        <v>2023</v>
      </c>
      <c r="K504" s="9" t="s">
        <v>103</v>
      </c>
      <c r="L504" s="9" t="s">
        <v>216</v>
      </c>
      <c r="M504" s="3" t="s">
        <v>87</v>
      </c>
      <c r="N504" s="3" t="s">
        <v>104</v>
      </c>
      <c r="O504" s="6">
        <v>1</v>
      </c>
      <c r="P504" s="10">
        <v>45404</v>
      </c>
      <c r="Q504" s="10">
        <f t="shared" si="36"/>
        <v>45769</v>
      </c>
      <c r="R504" s="3" t="s">
        <v>104</v>
      </c>
      <c r="S504" s="15" t="s">
        <v>2024</v>
      </c>
      <c r="T504" s="12">
        <v>489.37</v>
      </c>
      <c r="U504" s="12">
        <f t="shared" si="37"/>
        <v>489.37</v>
      </c>
      <c r="V504" s="11" t="s">
        <v>2025</v>
      </c>
      <c r="W504" s="11" t="s">
        <v>107</v>
      </c>
      <c r="X504" s="11" t="s">
        <v>108</v>
      </c>
      <c r="Y504" s="3" t="s">
        <v>89</v>
      </c>
      <c r="Z504" s="11" t="s">
        <v>108</v>
      </c>
      <c r="AA504" s="3" t="s">
        <v>109</v>
      </c>
      <c r="AB504" s="4">
        <v>45478</v>
      </c>
      <c r="AC504" s="3" t="s">
        <v>104</v>
      </c>
    </row>
    <row r="505" spans="1:29" ht="78.75" x14ac:dyDescent="0.25">
      <c r="A505" s="3">
        <v>2024</v>
      </c>
      <c r="B505" s="4">
        <v>45383</v>
      </c>
      <c r="C505" s="4">
        <v>45473</v>
      </c>
      <c r="D505" s="3" t="s">
        <v>75</v>
      </c>
      <c r="E505" s="5" t="s">
        <v>2026</v>
      </c>
      <c r="F505" s="6" t="s">
        <v>1325</v>
      </c>
      <c r="G505" s="16" t="s">
        <v>1326</v>
      </c>
      <c r="H505" s="7" t="s">
        <v>1327</v>
      </c>
      <c r="I505" s="8" t="s">
        <v>84</v>
      </c>
      <c r="J505" s="9" t="s">
        <v>304</v>
      </c>
      <c r="K505" s="9" t="s">
        <v>2027</v>
      </c>
      <c r="L505" s="9" t="s">
        <v>269</v>
      </c>
      <c r="M505" s="3" t="s">
        <v>87</v>
      </c>
      <c r="N505" s="3" t="s">
        <v>104</v>
      </c>
      <c r="O505" s="6">
        <v>1</v>
      </c>
      <c r="P505" s="10">
        <v>45404</v>
      </c>
      <c r="Q505" s="10">
        <f t="shared" si="36"/>
        <v>45769</v>
      </c>
      <c r="R505" s="3" t="s">
        <v>104</v>
      </c>
      <c r="S505" s="15" t="s">
        <v>2028</v>
      </c>
      <c r="T505" s="12">
        <v>486.55</v>
      </c>
      <c r="U505" s="12">
        <f t="shared" si="37"/>
        <v>486.55</v>
      </c>
      <c r="V505" s="11" t="s">
        <v>2029</v>
      </c>
      <c r="W505" s="11" t="s">
        <v>107</v>
      </c>
      <c r="X505" s="11" t="s">
        <v>108</v>
      </c>
      <c r="Y505" s="3" t="s">
        <v>89</v>
      </c>
      <c r="Z505" s="11" t="s">
        <v>108</v>
      </c>
      <c r="AA505" s="3" t="s">
        <v>109</v>
      </c>
      <c r="AB505" s="4">
        <v>45478</v>
      </c>
      <c r="AC505" s="3" t="s">
        <v>104</v>
      </c>
    </row>
    <row r="506" spans="1:29" ht="78.75" x14ac:dyDescent="0.25">
      <c r="A506" s="3">
        <v>2024</v>
      </c>
      <c r="B506" s="4">
        <v>45383</v>
      </c>
      <c r="C506" s="4">
        <v>45473</v>
      </c>
      <c r="D506" s="3" t="s">
        <v>75</v>
      </c>
      <c r="E506" s="5" t="s">
        <v>2030</v>
      </c>
      <c r="F506" s="6" t="s">
        <v>1325</v>
      </c>
      <c r="G506" s="16" t="s">
        <v>1326</v>
      </c>
      <c r="H506" s="7" t="s">
        <v>1327</v>
      </c>
      <c r="I506" s="8" t="s">
        <v>84</v>
      </c>
      <c r="J506" s="9" t="s">
        <v>1781</v>
      </c>
      <c r="K506" s="9" t="s">
        <v>2027</v>
      </c>
      <c r="L506" s="9" t="s">
        <v>122</v>
      </c>
      <c r="M506" s="3" t="s">
        <v>86</v>
      </c>
      <c r="N506" s="3" t="s">
        <v>104</v>
      </c>
      <c r="O506" s="6">
        <v>1</v>
      </c>
      <c r="P506" s="10">
        <v>45404</v>
      </c>
      <c r="Q506" s="10">
        <f t="shared" si="36"/>
        <v>45769</v>
      </c>
      <c r="R506" s="3" t="s">
        <v>104</v>
      </c>
      <c r="S506" s="15" t="s">
        <v>2031</v>
      </c>
      <c r="T506" s="12">
        <v>499.45</v>
      </c>
      <c r="U506" s="12">
        <f t="shared" si="37"/>
        <v>499.45</v>
      </c>
      <c r="V506" s="11" t="s">
        <v>2032</v>
      </c>
      <c r="W506" s="11" t="s">
        <v>107</v>
      </c>
      <c r="X506" s="11" t="s">
        <v>108</v>
      </c>
      <c r="Y506" s="3" t="s">
        <v>89</v>
      </c>
      <c r="Z506" s="11" t="s">
        <v>108</v>
      </c>
      <c r="AA506" s="3" t="s">
        <v>109</v>
      </c>
      <c r="AB506" s="4">
        <v>45478</v>
      </c>
      <c r="AC506" s="3" t="s">
        <v>104</v>
      </c>
    </row>
    <row r="507" spans="1:29" ht="78.75" x14ac:dyDescent="0.25">
      <c r="A507" s="3">
        <v>2024</v>
      </c>
      <c r="B507" s="4">
        <v>45383</v>
      </c>
      <c r="C507" s="4">
        <v>45473</v>
      </c>
      <c r="D507" s="3" t="s">
        <v>75</v>
      </c>
      <c r="E507" s="5" t="s">
        <v>2033</v>
      </c>
      <c r="F507" s="6" t="s">
        <v>1325</v>
      </c>
      <c r="G507" s="16" t="s">
        <v>1326</v>
      </c>
      <c r="H507" s="7" t="s">
        <v>1327</v>
      </c>
      <c r="I507" s="8" t="s">
        <v>84</v>
      </c>
      <c r="J507" s="9" t="s">
        <v>1090</v>
      </c>
      <c r="K507" s="9" t="s">
        <v>714</v>
      </c>
      <c r="L507" s="9" t="s">
        <v>360</v>
      </c>
      <c r="M507" s="3" t="s">
        <v>87</v>
      </c>
      <c r="N507" s="3" t="s">
        <v>104</v>
      </c>
      <c r="O507" s="6">
        <v>1</v>
      </c>
      <c r="P507" s="10">
        <v>45404</v>
      </c>
      <c r="Q507" s="10">
        <f t="shared" si="36"/>
        <v>45769</v>
      </c>
      <c r="R507" s="3" t="s">
        <v>104</v>
      </c>
      <c r="S507" s="15" t="s">
        <v>2034</v>
      </c>
      <c r="T507" s="12">
        <v>499.45</v>
      </c>
      <c r="U507" s="12">
        <f t="shared" si="37"/>
        <v>499.45</v>
      </c>
      <c r="V507" s="15" t="s">
        <v>2035</v>
      </c>
      <c r="W507" s="11" t="s">
        <v>107</v>
      </c>
      <c r="X507" s="11" t="s">
        <v>108</v>
      </c>
      <c r="Y507" s="3" t="s">
        <v>89</v>
      </c>
      <c r="Z507" s="11" t="s">
        <v>108</v>
      </c>
      <c r="AA507" s="3" t="s">
        <v>109</v>
      </c>
      <c r="AB507" s="4">
        <v>45478</v>
      </c>
      <c r="AC507" s="3" t="s">
        <v>104</v>
      </c>
    </row>
    <row r="508" spans="1:29" ht="78.75" x14ac:dyDescent="0.25">
      <c r="A508" s="3">
        <v>2024</v>
      </c>
      <c r="B508" s="4">
        <v>45383</v>
      </c>
      <c r="C508" s="4">
        <v>45473</v>
      </c>
      <c r="D508" s="3" t="s">
        <v>75</v>
      </c>
      <c r="E508" s="5" t="s">
        <v>2036</v>
      </c>
      <c r="F508" s="6" t="s">
        <v>1325</v>
      </c>
      <c r="G508" s="16" t="s">
        <v>1326</v>
      </c>
      <c r="H508" s="7" t="s">
        <v>1327</v>
      </c>
      <c r="I508" s="8" t="s">
        <v>84</v>
      </c>
      <c r="J508" s="9" t="s">
        <v>2037</v>
      </c>
      <c r="K508" s="9" t="s">
        <v>102</v>
      </c>
      <c r="L508" s="9" t="s">
        <v>103</v>
      </c>
      <c r="M508" s="3" t="s">
        <v>86</v>
      </c>
      <c r="N508" s="3" t="s">
        <v>104</v>
      </c>
      <c r="O508" s="6">
        <v>1</v>
      </c>
      <c r="P508" s="10">
        <v>45404</v>
      </c>
      <c r="Q508" s="10">
        <f t="shared" si="36"/>
        <v>45769</v>
      </c>
      <c r="R508" s="3" t="s">
        <v>104</v>
      </c>
      <c r="S508" s="15" t="s">
        <v>2038</v>
      </c>
      <c r="T508" s="12">
        <v>499.45</v>
      </c>
      <c r="U508" s="12">
        <f t="shared" si="37"/>
        <v>499.45</v>
      </c>
      <c r="V508" s="15" t="s">
        <v>2039</v>
      </c>
      <c r="W508" s="11" t="s">
        <v>107</v>
      </c>
      <c r="X508" s="11" t="s">
        <v>108</v>
      </c>
      <c r="Y508" s="3" t="s">
        <v>89</v>
      </c>
      <c r="Z508" s="11" t="s">
        <v>108</v>
      </c>
      <c r="AA508" s="3" t="s">
        <v>109</v>
      </c>
      <c r="AB508" s="4">
        <v>45478</v>
      </c>
      <c r="AC508" s="3" t="s">
        <v>104</v>
      </c>
    </row>
    <row r="509" spans="1:29" ht="78.75" x14ac:dyDescent="0.25">
      <c r="A509" s="3">
        <v>2024</v>
      </c>
      <c r="B509" s="4">
        <v>45383</v>
      </c>
      <c r="C509" s="4">
        <v>45473</v>
      </c>
      <c r="D509" s="3" t="s">
        <v>75</v>
      </c>
      <c r="E509" s="5" t="s">
        <v>2040</v>
      </c>
      <c r="F509" s="6" t="s">
        <v>1325</v>
      </c>
      <c r="G509" s="16" t="s">
        <v>1326</v>
      </c>
      <c r="H509" s="7" t="s">
        <v>1327</v>
      </c>
      <c r="I509" s="8" t="s">
        <v>84</v>
      </c>
      <c r="J509" s="9" t="s">
        <v>528</v>
      </c>
      <c r="K509" s="9" t="s">
        <v>269</v>
      </c>
      <c r="L509" s="9" t="s">
        <v>102</v>
      </c>
      <c r="M509" s="3" t="s">
        <v>86</v>
      </c>
      <c r="N509" s="3" t="s">
        <v>104</v>
      </c>
      <c r="O509" s="6">
        <v>1</v>
      </c>
      <c r="P509" s="10">
        <v>45404</v>
      </c>
      <c r="Q509" s="10">
        <f t="shared" si="36"/>
        <v>45769</v>
      </c>
      <c r="R509" s="3" t="s">
        <v>104</v>
      </c>
      <c r="S509" s="15" t="s">
        <v>2041</v>
      </c>
      <c r="T509" s="12">
        <v>996.42</v>
      </c>
      <c r="U509" s="12">
        <f t="shared" si="37"/>
        <v>996.42</v>
      </c>
      <c r="V509" s="15" t="s">
        <v>2042</v>
      </c>
      <c r="W509" s="11" t="s">
        <v>107</v>
      </c>
      <c r="X509" s="11" t="s">
        <v>108</v>
      </c>
      <c r="Y509" s="3" t="s">
        <v>89</v>
      </c>
      <c r="Z509" s="11" t="s">
        <v>108</v>
      </c>
      <c r="AA509" s="3" t="s">
        <v>109</v>
      </c>
      <c r="AB509" s="4">
        <v>45478</v>
      </c>
      <c r="AC509" s="3" t="s">
        <v>104</v>
      </c>
    </row>
    <row r="510" spans="1:29" ht="78.75" x14ac:dyDescent="0.25">
      <c r="A510" s="3">
        <v>2024</v>
      </c>
      <c r="B510" s="4">
        <v>45383</v>
      </c>
      <c r="C510" s="4">
        <v>45473</v>
      </c>
      <c r="D510" s="3" t="s">
        <v>75</v>
      </c>
      <c r="E510" s="5" t="s">
        <v>2043</v>
      </c>
      <c r="F510" s="6" t="s">
        <v>1325</v>
      </c>
      <c r="G510" s="16" t="s">
        <v>1326</v>
      </c>
      <c r="H510" s="7" t="s">
        <v>1327</v>
      </c>
      <c r="I510" s="8" t="s">
        <v>84</v>
      </c>
      <c r="J510" s="9" t="s">
        <v>2044</v>
      </c>
      <c r="K510" s="9" t="s">
        <v>269</v>
      </c>
      <c r="L510" s="9" t="s">
        <v>102</v>
      </c>
      <c r="M510" s="3" t="s">
        <v>86</v>
      </c>
      <c r="N510" s="3" t="s">
        <v>104</v>
      </c>
      <c r="O510" s="6">
        <v>1</v>
      </c>
      <c r="P510" s="10">
        <v>45404</v>
      </c>
      <c r="Q510" s="10">
        <f t="shared" si="36"/>
        <v>45769</v>
      </c>
      <c r="R510" s="3" t="s">
        <v>104</v>
      </c>
      <c r="S510" s="15" t="s">
        <v>2045</v>
      </c>
      <c r="T510" s="12">
        <v>528.91999999999996</v>
      </c>
      <c r="U510" s="12">
        <f t="shared" si="37"/>
        <v>528.91999999999996</v>
      </c>
      <c r="V510" s="11" t="s">
        <v>2046</v>
      </c>
      <c r="W510" s="11" t="s">
        <v>107</v>
      </c>
      <c r="X510" s="11" t="s">
        <v>108</v>
      </c>
      <c r="Y510" s="3" t="s">
        <v>89</v>
      </c>
      <c r="Z510" s="11" t="s">
        <v>108</v>
      </c>
      <c r="AA510" s="3" t="s">
        <v>109</v>
      </c>
      <c r="AB510" s="4">
        <v>45478</v>
      </c>
      <c r="AC510" s="3" t="s">
        <v>104</v>
      </c>
    </row>
    <row r="511" spans="1:29" ht="78.75" x14ac:dyDescent="0.25">
      <c r="A511" s="3">
        <v>2024</v>
      </c>
      <c r="B511" s="4">
        <v>45383</v>
      </c>
      <c r="C511" s="4">
        <v>45473</v>
      </c>
      <c r="D511" s="3" t="s">
        <v>75</v>
      </c>
      <c r="E511" s="5" t="s">
        <v>2047</v>
      </c>
      <c r="F511" s="6" t="s">
        <v>1325</v>
      </c>
      <c r="G511" s="16" t="s">
        <v>1326</v>
      </c>
      <c r="H511" s="7" t="s">
        <v>1327</v>
      </c>
      <c r="I511" s="8" t="s">
        <v>84</v>
      </c>
      <c r="J511" s="9" t="s">
        <v>1333</v>
      </c>
      <c r="K511" s="9" t="s">
        <v>207</v>
      </c>
      <c r="L511" s="9" t="s">
        <v>181</v>
      </c>
      <c r="M511" s="3" t="s">
        <v>87</v>
      </c>
      <c r="N511" s="3" t="s">
        <v>104</v>
      </c>
      <c r="O511" s="6">
        <v>1</v>
      </c>
      <c r="P511" s="10">
        <v>45404</v>
      </c>
      <c r="Q511" s="10">
        <f t="shared" si="36"/>
        <v>45769</v>
      </c>
      <c r="R511" s="3" t="s">
        <v>104</v>
      </c>
      <c r="S511" s="15" t="s">
        <v>2048</v>
      </c>
      <c r="T511" s="12">
        <v>1003</v>
      </c>
      <c r="U511" s="12">
        <f t="shared" si="37"/>
        <v>1003</v>
      </c>
      <c r="V511" s="11" t="s">
        <v>2049</v>
      </c>
      <c r="W511" s="11" t="s">
        <v>107</v>
      </c>
      <c r="X511" s="11" t="s">
        <v>108</v>
      </c>
      <c r="Y511" s="3" t="s">
        <v>89</v>
      </c>
      <c r="Z511" s="11" t="s">
        <v>108</v>
      </c>
      <c r="AA511" s="3" t="s">
        <v>109</v>
      </c>
      <c r="AB511" s="4">
        <v>45478</v>
      </c>
      <c r="AC511" s="3" t="s">
        <v>104</v>
      </c>
    </row>
    <row r="512" spans="1:29" ht="78.75" x14ac:dyDescent="0.25">
      <c r="A512" s="3">
        <v>2024</v>
      </c>
      <c r="B512" s="4">
        <v>45383</v>
      </c>
      <c r="C512" s="4">
        <v>45473</v>
      </c>
      <c r="D512" s="3" t="s">
        <v>75</v>
      </c>
      <c r="E512" s="5" t="s">
        <v>2050</v>
      </c>
      <c r="F512" s="6" t="s">
        <v>1325</v>
      </c>
      <c r="G512" s="16" t="s">
        <v>1326</v>
      </c>
      <c r="H512" s="7" t="s">
        <v>1327</v>
      </c>
      <c r="I512" s="8" t="s">
        <v>84</v>
      </c>
      <c r="J512" s="9" t="s">
        <v>2051</v>
      </c>
      <c r="K512" s="9" t="s">
        <v>676</v>
      </c>
      <c r="L512" s="9" t="s">
        <v>2052</v>
      </c>
      <c r="M512" s="3" t="s">
        <v>87</v>
      </c>
      <c r="N512" s="3" t="s">
        <v>104</v>
      </c>
      <c r="O512" s="6">
        <v>1</v>
      </c>
      <c r="P512" s="10">
        <v>45404</v>
      </c>
      <c r="Q512" s="10">
        <f t="shared" si="36"/>
        <v>45769</v>
      </c>
      <c r="R512" s="3" t="s">
        <v>104</v>
      </c>
      <c r="S512" s="15" t="s">
        <v>2053</v>
      </c>
      <c r="T512" s="12">
        <v>525.02</v>
      </c>
      <c r="U512" s="12">
        <f t="shared" si="37"/>
        <v>525.02</v>
      </c>
      <c r="V512" s="11" t="s">
        <v>2054</v>
      </c>
      <c r="W512" s="11" t="s">
        <v>107</v>
      </c>
      <c r="X512" s="11" t="s">
        <v>108</v>
      </c>
      <c r="Y512" s="3" t="s">
        <v>89</v>
      </c>
      <c r="Z512" s="11" t="s">
        <v>108</v>
      </c>
      <c r="AA512" s="3" t="s">
        <v>109</v>
      </c>
      <c r="AB512" s="4">
        <v>45478</v>
      </c>
      <c r="AC512" s="3" t="s">
        <v>104</v>
      </c>
    </row>
    <row r="513" spans="1:29" ht="78.75" x14ac:dyDescent="0.25">
      <c r="A513" s="3">
        <v>2024</v>
      </c>
      <c r="B513" s="4">
        <v>45383</v>
      </c>
      <c r="C513" s="4">
        <v>45473</v>
      </c>
      <c r="D513" s="3" t="s">
        <v>75</v>
      </c>
      <c r="E513" s="5" t="s">
        <v>2055</v>
      </c>
      <c r="F513" s="6" t="s">
        <v>1325</v>
      </c>
      <c r="G513" s="16" t="s">
        <v>1326</v>
      </c>
      <c r="H513" s="7" t="s">
        <v>1327</v>
      </c>
      <c r="I513" s="8" t="s">
        <v>84</v>
      </c>
      <c r="J513" s="9" t="s">
        <v>2056</v>
      </c>
      <c r="K513" s="9" t="s">
        <v>181</v>
      </c>
      <c r="L513" s="9" t="s">
        <v>146</v>
      </c>
      <c r="M513" s="3" t="s">
        <v>87</v>
      </c>
      <c r="N513" s="3" t="s">
        <v>104</v>
      </c>
      <c r="O513" s="6">
        <v>1</v>
      </c>
      <c r="P513" s="10">
        <v>45404</v>
      </c>
      <c r="Q513" s="10">
        <f t="shared" si="36"/>
        <v>45769</v>
      </c>
      <c r="R513" s="3" t="s">
        <v>104</v>
      </c>
      <c r="S513" s="15" t="s">
        <v>2057</v>
      </c>
      <c r="T513" s="12">
        <v>499.15</v>
      </c>
      <c r="U513" s="12">
        <f t="shared" si="37"/>
        <v>499.15</v>
      </c>
      <c r="V513" s="15" t="s">
        <v>2058</v>
      </c>
      <c r="W513" s="11" t="s">
        <v>107</v>
      </c>
      <c r="X513" s="11" t="s">
        <v>108</v>
      </c>
      <c r="Y513" s="3" t="s">
        <v>89</v>
      </c>
      <c r="Z513" s="11" t="s">
        <v>108</v>
      </c>
      <c r="AA513" s="3" t="s">
        <v>109</v>
      </c>
      <c r="AB513" s="4">
        <v>45478</v>
      </c>
      <c r="AC513" s="3" t="s">
        <v>104</v>
      </c>
    </row>
    <row r="514" spans="1:29" ht="78.75" x14ac:dyDescent="0.25">
      <c r="A514" s="3">
        <v>2024</v>
      </c>
      <c r="B514" s="4">
        <v>45383</v>
      </c>
      <c r="C514" s="4">
        <v>45473</v>
      </c>
      <c r="D514" s="3" t="s">
        <v>75</v>
      </c>
      <c r="E514" s="5" t="s">
        <v>2059</v>
      </c>
      <c r="F514" s="6" t="s">
        <v>1325</v>
      </c>
      <c r="G514" s="16" t="s">
        <v>1326</v>
      </c>
      <c r="H514" s="7" t="s">
        <v>1327</v>
      </c>
      <c r="I514" s="8" t="s">
        <v>84</v>
      </c>
      <c r="J514" s="9" t="s">
        <v>424</v>
      </c>
      <c r="K514" s="9" t="s">
        <v>682</v>
      </c>
      <c r="L514" s="9" t="s">
        <v>1791</v>
      </c>
      <c r="M514" s="3" t="s">
        <v>86</v>
      </c>
      <c r="N514" s="3" t="s">
        <v>104</v>
      </c>
      <c r="O514" s="6">
        <v>1</v>
      </c>
      <c r="P514" s="10">
        <v>45404</v>
      </c>
      <c r="Q514" s="10">
        <f t="shared" si="36"/>
        <v>45769</v>
      </c>
      <c r="R514" s="3" t="s">
        <v>104</v>
      </c>
      <c r="S514" s="15" t="s">
        <v>2060</v>
      </c>
      <c r="T514" s="12">
        <v>493.9</v>
      </c>
      <c r="U514" s="12">
        <f t="shared" si="37"/>
        <v>493.9</v>
      </c>
      <c r="V514" s="15" t="s">
        <v>2061</v>
      </c>
      <c r="W514" s="11" t="s">
        <v>107</v>
      </c>
      <c r="X514" s="11" t="s">
        <v>108</v>
      </c>
      <c r="Y514" s="3" t="s">
        <v>89</v>
      </c>
      <c r="Z514" s="11" t="s">
        <v>108</v>
      </c>
      <c r="AA514" s="3" t="s">
        <v>109</v>
      </c>
      <c r="AB514" s="4">
        <v>45478</v>
      </c>
      <c r="AC514" s="3" t="s">
        <v>104</v>
      </c>
    </row>
    <row r="515" spans="1:29" ht="78.75" x14ac:dyDescent="0.25">
      <c r="A515" s="3">
        <v>2024</v>
      </c>
      <c r="B515" s="4">
        <v>45383</v>
      </c>
      <c r="C515" s="4">
        <v>45473</v>
      </c>
      <c r="D515" s="3" t="s">
        <v>75</v>
      </c>
      <c r="E515" s="5" t="s">
        <v>2062</v>
      </c>
      <c r="F515" s="6" t="s">
        <v>1325</v>
      </c>
      <c r="G515" s="16" t="s">
        <v>1326</v>
      </c>
      <c r="H515" s="7" t="s">
        <v>1327</v>
      </c>
      <c r="I515" s="8" t="s">
        <v>84</v>
      </c>
      <c r="J515" s="9" t="s">
        <v>2063</v>
      </c>
      <c r="K515" s="9" t="s">
        <v>207</v>
      </c>
      <c r="L515" s="9" t="s">
        <v>181</v>
      </c>
      <c r="M515" s="3" t="s">
        <v>87</v>
      </c>
      <c r="N515" s="3" t="s">
        <v>104</v>
      </c>
      <c r="O515" s="6">
        <v>1</v>
      </c>
      <c r="P515" s="10">
        <v>45404</v>
      </c>
      <c r="Q515" s="10">
        <f t="shared" si="36"/>
        <v>45769</v>
      </c>
      <c r="R515" s="3" t="s">
        <v>104</v>
      </c>
      <c r="S515" s="15" t="s">
        <v>2064</v>
      </c>
      <c r="T515" s="12">
        <v>516.82000000000005</v>
      </c>
      <c r="U515" s="12">
        <f t="shared" si="37"/>
        <v>516.82000000000005</v>
      </c>
      <c r="V515" s="15" t="s">
        <v>2065</v>
      </c>
      <c r="W515" s="11" t="s">
        <v>107</v>
      </c>
      <c r="X515" s="11" t="s">
        <v>108</v>
      </c>
      <c r="Y515" s="3" t="s">
        <v>89</v>
      </c>
      <c r="Z515" s="11" t="s">
        <v>108</v>
      </c>
      <c r="AA515" s="3" t="s">
        <v>109</v>
      </c>
      <c r="AB515" s="4">
        <v>45478</v>
      </c>
      <c r="AC515" s="3" t="s">
        <v>104</v>
      </c>
    </row>
    <row r="516" spans="1:29" ht="78.75" x14ac:dyDescent="0.25">
      <c r="A516" s="3">
        <v>2024</v>
      </c>
      <c r="B516" s="4">
        <v>45383</v>
      </c>
      <c r="C516" s="4">
        <v>45473</v>
      </c>
      <c r="D516" s="3" t="s">
        <v>75</v>
      </c>
      <c r="E516" s="5" t="s">
        <v>2066</v>
      </c>
      <c r="F516" s="6" t="s">
        <v>1325</v>
      </c>
      <c r="G516" s="16" t="s">
        <v>1326</v>
      </c>
      <c r="H516" s="7" t="s">
        <v>1327</v>
      </c>
      <c r="I516" s="8" t="s">
        <v>84</v>
      </c>
      <c r="J516" s="9" t="s">
        <v>2067</v>
      </c>
      <c r="K516" s="9" t="s">
        <v>2068</v>
      </c>
      <c r="L516" s="9" t="s">
        <v>676</v>
      </c>
      <c r="M516" s="3" t="s">
        <v>86</v>
      </c>
      <c r="N516" s="3" t="s">
        <v>104</v>
      </c>
      <c r="O516" s="6">
        <v>1</v>
      </c>
      <c r="P516" s="10">
        <v>45404</v>
      </c>
      <c r="Q516" s="10">
        <f t="shared" si="36"/>
        <v>45769</v>
      </c>
      <c r="R516" s="3" t="s">
        <v>104</v>
      </c>
      <c r="S516" s="15" t="s">
        <v>2069</v>
      </c>
      <c r="T516" s="12">
        <v>493.47</v>
      </c>
      <c r="U516" s="12">
        <f t="shared" si="37"/>
        <v>493.47</v>
      </c>
      <c r="V516" s="11" t="s">
        <v>2070</v>
      </c>
      <c r="W516" s="11" t="s">
        <v>107</v>
      </c>
      <c r="X516" s="11" t="s">
        <v>108</v>
      </c>
      <c r="Y516" s="3" t="s">
        <v>89</v>
      </c>
      <c r="Z516" s="11" t="s">
        <v>108</v>
      </c>
      <c r="AA516" s="3" t="s">
        <v>109</v>
      </c>
      <c r="AB516" s="4">
        <v>45478</v>
      </c>
      <c r="AC516" s="3" t="s">
        <v>104</v>
      </c>
    </row>
    <row r="517" spans="1:29" ht="78.75" x14ac:dyDescent="0.25">
      <c r="A517" s="3">
        <v>2024</v>
      </c>
      <c r="B517" s="4">
        <v>45383</v>
      </c>
      <c r="C517" s="4">
        <v>45473</v>
      </c>
      <c r="D517" s="3" t="s">
        <v>75</v>
      </c>
      <c r="E517" s="5" t="s">
        <v>2071</v>
      </c>
      <c r="F517" s="6" t="s">
        <v>1325</v>
      </c>
      <c r="G517" s="16" t="s">
        <v>1326</v>
      </c>
      <c r="H517" s="7" t="s">
        <v>1327</v>
      </c>
      <c r="I517" s="8" t="s">
        <v>84</v>
      </c>
      <c r="J517" s="9" t="s">
        <v>2072</v>
      </c>
      <c r="K517" s="9" t="s">
        <v>751</v>
      </c>
      <c r="L517" s="9" t="s">
        <v>103</v>
      </c>
      <c r="M517" s="3" t="s">
        <v>87</v>
      </c>
      <c r="N517" s="3" t="s">
        <v>104</v>
      </c>
      <c r="O517" s="6">
        <v>1</v>
      </c>
      <c r="P517" s="10">
        <v>45404</v>
      </c>
      <c r="Q517" s="10">
        <f t="shared" si="36"/>
        <v>45769</v>
      </c>
      <c r="R517" s="3" t="s">
        <v>104</v>
      </c>
      <c r="S517" s="15" t="s">
        <v>2073</v>
      </c>
      <c r="T517" s="12">
        <v>938.72</v>
      </c>
      <c r="U517" s="12">
        <f t="shared" si="37"/>
        <v>938.72</v>
      </c>
      <c r="V517" s="15" t="s">
        <v>2074</v>
      </c>
      <c r="W517" s="11" t="s">
        <v>107</v>
      </c>
      <c r="X517" s="11" t="s">
        <v>108</v>
      </c>
      <c r="Y517" s="3" t="s">
        <v>89</v>
      </c>
      <c r="Z517" s="11" t="s">
        <v>108</v>
      </c>
      <c r="AA517" s="3" t="s">
        <v>109</v>
      </c>
      <c r="AB517" s="4">
        <v>45478</v>
      </c>
      <c r="AC517" s="3" t="s">
        <v>104</v>
      </c>
    </row>
    <row r="518" spans="1:29" ht="78.75" x14ac:dyDescent="0.25">
      <c r="A518" s="3">
        <v>2024</v>
      </c>
      <c r="B518" s="4">
        <v>45383</v>
      </c>
      <c r="C518" s="4">
        <v>45473</v>
      </c>
      <c r="D518" s="3" t="s">
        <v>75</v>
      </c>
      <c r="E518" s="5" t="s">
        <v>2075</v>
      </c>
      <c r="F518" s="6" t="s">
        <v>1325</v>
      </c>
      <c r="G518" s="16" t="s">
        <v>1326</v>
      </c>
      <c r="H518" s="7" t="s">
        <v>1327</v>
      </c>
      <c r="I518" s="8" t="s">
        <v>84</v>
      </c>
      <c r="J518" s="9" t="s">
        <v>2076</v>
      </c>
      <c r="K518" s="9" t="s">
        <v>269</v>
      </c>
      <c r="L518" s="9" t="s">
        <v>636</v>
      </c>
      <c r="M518" s="3" t="s">
        <v>87</v>
      </c>
      <c r="N518" s="3" t="s">
        <v>104</v>
      </c>
      <c r="O518" s="6">
        <v>1</v>
      </c>
      <c r="P518" s="10">
        <v>45404</v>
      </c>
      <c r="Q518" s="10">
        <f t="shared" si="36"/>
        <v>45769</v>
      </c>
      <c r="R518" s="3" t="s">
        <v>104</v>
      </c>
      <c r="S518" s="15" t="s">
        <v>2077</v>
      </c>
      <c r="T518" s="12">
        <v>494.97</v>
      </c>
      <c r="U518" s="12">
        <f t="shared" si="37"/>
        <v>494.97</v>
      </c>
      <c r="V518" s="15" t="s">
        <v>2078</v>
      </c>
      <c r="W518" s="11" t="s">
        <v>107</v>
      </c>
      <c r="X518" s="11" t="s">
        <v>108</v>
      </c>
      <c r="Y518" s="3" t="s">
        <v>89</v>
      </c>
      <c r="Z518" s="11" t="s">
        <v>108</v>
      </c>
      <c r="AA518" s="3" t="s">
        <v>109</v>
      </c>
      <c r="AB518" s="4">
        <v>45478</v>
      </c>
      <c r="AC518" s="3" t="s">
        <v>104</v>
      </c>
    </row>
    <row r="519" spans="1:29" ht="78.75" x14ac:dyDescent="0.25">
      <c r="A519" s="3">
        <v>2024</v>
      </c>
      <c r="B519" s="4">
        <v>45383</v>
      </c>
      <c r="C519" s="4">
        <v>45473</v>
      </c>
      <c r="D519" s="3" t="s">
        <v>75</v>
      </c>
      <c r="E519" s="5" t="s">
        <v>2079</v>
      </c>
      <c r="F519" s="6" t="s">
        <v>1325</v>
      </c>
      <c r="G519" s="16" t="s">
        <v>1326</v>
      </c>
      <c r="H519" s="7" t="s">
        <v>1327</v>
      </c>
      <c r="I519" s="8" t="s">
        <v>84</v>
      </c>
      <c r="J519" s="9" t="s">
        <v>375</v>
      </c>
      <c r="K519" s="9" t="s">
        <v>714</v>
      </c>
      <c r="L519" s="9" t="s">
        <v>610</v>
      </c>
      <c r="M519" s="3" t="s">
        <v>87</v>
      </c>
      <c r="N519" s="3" t="s">
        <v>104</v>
      </c>
      <c r="O519" s="6">
        <v>1</v>
      </c>
      <c r="P519" s="10">
        <v>45404</v>
      </c>
      <c r="Q519" s="10">
        <f t="shared" si="36"/>
        <v>45769</v>
      </c>
      <c r="R519" s="3" t="s">
        <v>104</v>
      </c>
      <c r="S519" s="15" t="s">
        <v>2080</v>
      </c>
      <c r="T519" s="12">
        <v>508.25</v>
      </c>
      <c r="U519" s="12">
        <f t="shared" si="37"/>
        <v>508.25</v>
      </c>
      <c r="V519" s="15" t="s">
        <v>2081</v>
      </c>
      <c r="W519" s="11" t="s">
        <v>107</v>
      </c>
      <c r="X519" s="11" t="s">
        <v>108</v>
      </c>
      <c r="Y519" s="3" t="s">
        <v>89</v>
      </c>
      <c r="Z519" s="11" t="s">
        <v>108</v>
      </c>
      <c r="AA519" s="3" t="s">
        <v>109</v>
      </c>
      <c r="AB519" s="4">
        <v>45478</v>
      </c>
      <c r="AC519" s="3" t="s">
        <v>104</v>
      </c>
    </row>
    <row r="520" spans="1:29" ht="78.75" x14ac:dyDescent="0.25">
      <c r="A520" s="3">
        <v>2024</v>
      </c>
      <c r="B520" s="4">
        <v>45383</v>
      </c>
      <c r="C520" s="4">
        <v>45473</v>
      </c>
      <c r="D520" s="3" t="s">
        <v>75</v>
      </c>
      <c r="E520" s="5" t="s">
        <v>2082</v>
      </c>
      <c r="F520" s="6" t="s">
        <v>1325</v>
      </c>
      <c r="G520" s="16" t="s">
        <v>1326</v>
      </c>
      <c r="H520" s="7" t="s">
        <v>1327</v>
      </c>
      <c r="I520" s="8" t="s">
        <v>84</v>
      </c>
      <c r="J520" s="9" t="s">
        <v>2083</v>
      </c>
      <c r="K520" s="9" t="s">
        <v>181</v>
      </c>
      <c r="L520" s="9" t="s">
        <v>425</v>
      </c>
      <c r="M520" s="3" t="s">
        <v>87</v>
      </c>
      <c r="N520" s="3" t="s">
        <v>104</v>
      </c>
      <c r="O520" s="6">
        <v>1</v>
      </c>
      <c r="P520" s="10">
        <v>45404</v>
      </c>
      <c r="Q520" s="10">
        <f t="shared" si="36"/>
        <v>45769</v>
      </c>
      <c r="R520" s="3" t="s">
        <v>104</v>
      </c>
      <c r="S520" s="15" t="s">
        <v>2084</v>
      </c>
      <c r="T520" s="12">
        <v>539.52</v>
      </c>
      <c r="U520" s="12">
        <f t="shared" si="37"/>
        <v>539.52</v>
      </c>
      <c r="V520" s="15" t="s">
        <v>2085</v>
      </c>
      <c r="W520" s="11" t="s">
        <v>107</v>
      </c>
      <c r="X520" s="11" t="s">
        <v>108</v>
      </c>
      <c r="Y520" s="3" t="s">
        <v>89</v>
      </c>
      <c r="Z520" s="11" t="s">
        <v>108</v>
      </c>
      <c r="AA520" s="3" t="s">
        <v>109</v>
      </c>
      <c r="AB520" s="4">
        <v>45478</v>
      </c>
      <c r="AC520" s="3" t="s">
        <v>104</v>
      </c>
    </row>
    <row r="521" spans="1:29" ht="78.75" x14ac:dyDescent="0.25">
      <c r="A521" s="3">
        <v>2024</v>
      </c>
      <c r="B521" s="4">
        <v>45383</v>
      </c>
      <c r="C521" s="4">
        <v>45473</v>
      </c>
      <c r="D521" s="3" t="s">
        <v>75</v>
      </c>
      <c r="E521" s="5" t="s">
        <v>2086</v>
      </c>
      <c r="F521" s="6" t="s">
        <v>1325</v>
      </c>
      <c r="G521" s="16" t="s">
        <v>1326</v>
      </c>
      <c r="H521" s="7" t="s">
        <v>1327</v>
      </c>
      <c r="I521" s="8" t="s">
        <v>84</v>
      </c>
      <c r="J521" s="9" t="s">
        <v>2087</v>
      </c>
      <c r="K521" s="9" t="s">
        <v>217</v>
      </c>
      <c r="L521" s="9" t="s">
        <v>269</v>
      </c>
      <c r="M521" s="3" t="s">
        <v>87</v>
      </c>
      <c r="N521" s="3" t="s">
        <v>104</v>
      </c>
      <c r="O521" s="6">
        <v>1</v>
      </c>
      <c r="P521" s="10">
        <v>45404</v>
      </c>
      <c r="Q521" s="10">
        <f t="shared" si="36"/>
        <v>45769</v>
      </c>
      <c r="R521" s="3" t="s">
        <v>104</v>
      </c>
      <c r="S521" s="15" t="s">
        <v>2088</v>
      </c>
      <c r="T521" s="12">
        <v>539.62</v>
      </c>
      <c r="U521" s="12">
        <f t="shared" si="37"/>
        <v>539.62</v>
      </c>
      <c r="V521" s="15" t="s">
        <v>2089</v>
      </c>
      <c r="W521" s="11" t="s">
        <v>107</v>
      </c>
      <c r="X521" s="11" t="s">
        <v>108</v>
      </c>
      <c r="Y521" s="3" t="s">
        <v>89</v>
      </c>
      <c r="Z521" s="11" t="s">
        <v>108</v>
      </c>
      <c r="AA521" s="3" t="s">
        <v>109</v>
      </c>
      <c r="AB521" s="4">
        <v>45478</v>
      </c>
      <c r="AC521" s="3" t="s">
        <v>104</v>
      </c>
    </row>
    <row r="522" spans="1:29" ht="78.75" x14ac:dyDescent="0.25">
      <c r="A522" s="3">
        <v>2024</v>
      </c>
      <c r="B522" s="4">
        <v>45383</v>
      </c>
      <c r="C522" s="4">
        <v>45473</v>
      </c>
      <c r="D522" s="3" t="s">
        <v>75</v>
      </c>
      <c r="E522" s="5" t="s">
        <v>2090</v>
      </c>
      <c r="F522" s="6" t="s">
        <v>1325</v>
      </c>
      <c r="G522" s="16" t="s">
        <v>1326</v>
      </c>
      <c r="H522" s="7" t="s">
        <v>1327</v>
      </c>
      <c r="I522" s="8" t="s">
        <v>84</v>
      </c>
      <c r="J522" s="9" t="s">
        <v>2091</v>
      </c>
      <c r="K522" s="9" t="s">
        <v>751</v>
      </c>
      <c r="L522" s="9" t="s">
        <v>269</v>
      </c>
      <c r="M522" s="3" t="s">
        <v>86</v>
      </c>
      <c r="N522" s="3" t="s">
        <v>104</v>
      </c>
      <c r="O522" s="6">
        <v>1</v>
      </c>
      <c r="P522" s="10">
        <v>45404</v>
      </c>
      <c r="Q522" s="10">
        <f t="shared" si="36"/>
        <v>45769</v>
      </c>
      <c r="R522" s="3" t="s">
        <v>104</v>
      </c>
      <c r="S522" s="15" t="s">
        <v>2092</v>
      </c>
      <c r="T522" s="12">
        <v>4510.1000000000004</v>
      </c>
      <c r="U522" s="12">
        <f t="shared" si="37"/>
        <v>4510.1000000000004</v>
      </c>
      <c r="V522" s="11" t="s">
        <v>2093</v>
      </c>
      <c r="W522" s="11" t="s">
        <v>107</v>
      </c>
      <c r="X522" s="11" t="s">
        <v>108</v>
      </c>
      <c r="Y522" s="3" t="s">
        <v>89</v>
      </c>
      <c r="Z522" s="11" t="s">
        <v>108</v>
      </c>
      <c r="AA522" s="3" t="s">
        <v>109</v>
      </c>
      <c r="AB522" s="4">
        <v>45478</v>
      </c>
      <c r="AC522" s="3" t="s">
        <v>104</v>
      </c>
    </row>
    <row r="523" spans="1:29" ht="78.75" x14ac:dyDescent="0.25">
      <c r="A523" s="3">
        <v>2024</v>
      </c>
      <c r="B523" s="4">
        <v>45383</v>
      </c>
      <c r="C523" s="4">
        <v>45473</v>
      </c>
      <c r="D523" s="3" t="s">
        <v>75</v>
      </c>
      <c r="E523" s="5" t="s">
        <v>2094</v>
      </c>
      <c r="F523" s="6" t="s">
        <v>1325</v>
      </c>
      <c r="G523" s="16" t="s">
        <v>1326</v>
      </c>
      <c r="H523" s="7" t="s">
        <v>1327</v>
      </c>
      <c r="I523" s="8" t="s">
        <v>84</v>
      </c>
      <c r="J523" s="9" t="s">
        <v>559</v>
      </c>
      <c r="K523" s="9" t="s">
        <v>937</v>
      </c>
      <c r="L523" s="9" t="s">
        <v>152</v>
      </c>
      <c r="M523" s="3" t="s">
        <v>87</v>
      </c>
      <c r="N523" s="3" t="s">
        <v>104</v>
      </c>
      <c r="O523" s="6">
        <v>1</v>
      </c>
      <c r="P523" s="10">
        <v>45404</v>
      </c>
      <c r="Q523" s="10">
        <f t="shared" si="36"/>
        <v>45769</v>
      </c>
      <c r="R523" s="3" t="s">
        <v>104</v>
      </c>
      <c r="S523" s="15" t="s">
        <v>2095</v>
      </c>
      <c r="T523" s="12">
        <v>442.52</v>
      </c>
      <c r="U523" s="12">
        <f t="shared" si="37"/>
        <v>442.52</v>
      </c>
      <c r="V523" s="15" t="s">
        <v>2096</v>
      </c>
      <c r="W523" s="11" t="s">
        <v>107</v>
      </c>
      <c r="X523" s="11" t="s">
        <v>108</v>
      </c>
      <c r="Y523" s="3" t="s">
        <v>89</v>
      </c>
      <c r="Z523" s="11" t="s">
        <v>108</v>
      </c>
      <c r="AA523" s="3" t="s">
        <v>109</v>
      </c>
      <c r="AB523" s="4">
        <v>45478</v>
      </c>
      <c r="AC523" s="3" t="s">
        <v>104</v>
      </c>
    </row>
    <row r="524" spans="1:29" ht="78.75" x14ac:dyDescent="0.25">
      <c r="A524" s="3">
        <v>2024</v>
      </c>
      <c r="B524" s="4">
        <v>45383</v>
      </c>
      <c r="C524" s="4">
        <v>45473</v>
      </c>
      <c r="D524" s="3" t="s">
        <v>75</v>
      </c>
      <c r="E524" s="5" t="s">
        <v>2097</v>
      </c>
      <c r="F524" s="6" t="s">
        <v>1325</v>
      </c>
      <c r="G524" s="16" t="s">
        <v>1326</v>
      </c>
      <c r="H524" s="7" t="s">
        <v>1327</v>
      </c>
      <c r="I524" s="8" t="s">
        <v>84</v>
      </c>
      <c r="J524" s="9" t="s">
        <v>2098</v>
      </c>
      <c r="K524" s="9" t="s">
        <v>181</v>
      </c>
      <c r="L524" s="9" t="s">
        <v>2099</v>
      </c>
      <c r="M524" s="3" t="s">
        <v>87</v>
      </c>
      <c r="N524" s="3" t="s">
        <v>104</v>
      </c>
      <c r="O524" s="6">
        <v>1</v>
      </c>
      <c r="P524" s="10">
        <v>45404</v>
      </c>
      <c r="Q524" s="10">
        <f t="shared" si="36"/>
        <v>45769</v>
      </c>
      <c r="R524" s="3" t="s">
        <v>104</v>
      </c>
      <c r="S524" s="15" t="s">
        <v>2100</v>
      </c>
      <c r="T524" s="12">
        <v>453.52</v>
      </c>
      <c r="U524" s="12">
        <f t="shared" si="37"/>
        <v>453.52</v>
      </c>
      <c r="V524" s="15" t="s">
        <v>2101</v>
      </c>
      <c r="W524" s="11" t="s">
        <v>107</v>
      </c>
      <c r="X524" s="11" t="s">
        <v>108</v>
      </c>
      <c r="Y524" s="3" t="s">
        <v>89</v>
      </c>
      <c r="Z524" s="11" t="s">
        <v>108</v>
      </c>
      <c r="AA524" s="3" t="s">
        <v>109</v>
      </c>
      <c r="AB524" s="4">
        <v>45478</v>
      </c>
      <c r="AC524" s="3" t="s">
        <v>104</v>
      </c>
    </row>
    <row r="525" spans="1:29" ht="78.75" x14ac:dyDescent="0.25">
      <c r="A525" s="3">
        <v>2024</v>
      </c>
      <c r="B525" s="4">
        <v>45383</v>
      </c>
      <c r="C525" s="4">
        <v>45473</v>
      </c>
      <c r="D525" s="3" t="s">
        <v>75</v>
      </c>
      <c r="E525" s="5" t="s">
        <v>2102</v>
      </c>
      <c r="F525" s="6" t="s">
        <v>1325</v>
      </c>
      <c r="G525" s="16" t="s">
        <v>1326</v>
      </c>
      <c r="H525" s="7" t="s">
        <v>1327</v>
      </c>
      <c r="I525" s="8" t="s">
        <v>84</v>
      </c>
      <c r="J525" s="9" t="s">
        <v>2103</v>
      </c>
      <c r="K525" s="9" t="s">
        <v>2104</v>
      </c>
      <c r="L525" s="9" t="s">
        <v>893</v>
      </c>
      <c r="M525" s="3" t="s">
        <v>87</v>
      </c>
      <c r="N525" s="3" t="s">
        <v>104</v>
      </c>
      <c r="O525" s="6">
        <v>1</v>
      </c>
      <c r="P525" s="10">
        <v>45404</v>
      </c>
      <c r="Q525" s="10">
        <f t="shared" si="36"/>
        <v>45769</v>
      </c>
      <c r="R525" s="3" t="s">
        <v>104</v>
      </c>
      <c r="S525" s="15" t="s">
        <v>2105</v>
      </c>
      <c r="T525" s="12">
        <v>958.57</v>
      </c>
      <c r="U525" s="12">
        <f t="shared" si="37"/>
        <v>958.57</v>
      </c>
      <c r="V525" s="11" t="s">
        <v>2106</v>
      </c>
      <c r="W525" s="11" t="s">
        <v>107</v>
      </c>
      <c r="X525" s="11" t="s">
        <v>108</v>
      </c>
      <c r="Y525" s="3" t="s">
        <v>89</v>
      </c>
      <c r="Z525" s="11" t="s">
        <v>108</v>
      </c>
      <c r="AA525" s="3" t="s">
        <v>109</v>
      </c>
      <c r="AB525" s="4">
        <v>45478</v>
      </c>
      <c r="AC525" s="3" t="s">
        <v>104</v>
      </c>
    </row>
    <row r="526" spans="1:29" ht="78.75" x14ac:dyDescent="0.25">
      <c r="A526" s="3">
        <v>2024</v>
      </c>
      <c r="B526" s="4">
        <v>45383</v>
      </c>
      <c r="C526" s="4">
        <v>45473</v>
      </c>
      <c r="D526" s="3" t="s">
        <v>75</v>
      </c>
      <c r="E526" s="5" t="s">
        <v>2107</v>
      </c>
      <c r="F526" s="6" t="s">
        <v>1325</v>
      </c>
      <c r="G526" s="16" t="s">
        <v>1326</v>
      </c>
      <c r="H526" s="7" t="s">
        <v>1327</v>
      </c>
      <c r="I526" s="8" t="s">
        <v>84</v>
      </c>
      <c r="J526" s="9" t="s">
        <v>2108</v>
      </c>
      <c r="K526" s="9" t="s">
        <v>391</v>
      </c>
      <c r="L526" s="9" t="s">
        <v>1031</v>
      </c>
      <c r="M526" s="3" t="s">
        <v>86</v>
      </c>
      <c r="N526" s="3" t="s">
        <v>104</v>
      </c>
      <c r="O526" s="6">
        <v>1</v>
      </c>
      <c r="P526" s="10">
        <v>45404</v>
      </c>
      <c r="Q526" s="10">
        <f t="shared" si="36"/>
        <v>45769</v>
      </c>
      <c r="R526" s="3" t="s">
        <v>104</v>
      </c>
      <c r="S526" s="15" t="s">
        <v>2109</v>
      </c>
      <c r="T526" s="12">
        <v>941.97</v>
      </c>
      <c r="U526" s="12">
        <f t="shared" si="37"/>
        <v>941.97</v>
      </c>
      <c r="V526" s="11" t="s">
        <v>2110</v>
      </c>
      <c r="W526" s="11" t="s">
        <v>107</v>
      </c>
      <c r="X526" s="11" t="s">
        <v>108</v>
      </c>
      <c r="Y526" s="3" t="s">
        <v>89</v>
      </c>
      <c r="Z526" s="11" t="s">
        <v>108</v>
      </c>
      <c r="AA526" s="3" t="s">
        <v>109</v>
      </c>
      <c r="AB526" s="4">
        <v>45478</v>
      </c>
      <c r="AC526" s="3" t="s">
        <v>104</v>
      </c>
    </row>
    <row r="527" spans="1:29" ht="78.75" x14ac:dyDescent="0.25">
      <c r="A527" s="3">
        <v>2024</v>
      </c>
      <c r="B527" s="4">
        <v>45383</v>
      </c>
      <c r="C527" s="4">
        <v>45473</v>
      </c>
      <c r="D527" s="3" t="s">
        <v>75</v>
      </c>
      <c r="E527" s="5" t="s">
        <v>2111</v>
      </c>
      <c r="F527" s="6" t="s">
        <v>1325</v>
      </c>
      <c r="G527" s="16" t="s">
        <v>1326</v>
      </c>
      <c r="H527" s="7" t="s">
        <v>1327</v>
      </c>
      <c r="I527" s="8" t="s">
        <v>84</v>
      </c>
      <c r="J527" s="9" t="s">
        <v>2000</v>
      </c>
      <c r="K527" s="9" t="s">
        <v>1971</v>
      </c>
      <c r="L527" s="9" t="s">
        <v>2001</v>
      </c>
      <c r="M527" s="3" t="s">
        <v>87</v>
      </c>
      <c r="N527" s="3" t="s">
        <v>104</v>
      </c>
      <c r="O527" s="6">
        <v>1</v>
      </c>
      <c r="P527" s="10">
        <v>45404</v>
      </c>
      <c r="Q527" s="10">
        <f t="shared" si="36"/>
        <v>45769</v>
      </c>
      <c r="R527" s="3" t="s">
        <v>104</v>
      </c>
      <c r="S527" s="15" t="s">
        <v>2112</v>
      </c>
      <c r="T527" s="12">
        <v>997.65</v>
      </c>
      <c r="U527" s="12">
        <f t="shared" si="37"/>
        <v>997.65</v>
      </c>
      <c r="V527" s="11" t="s">
        <v>2113</v>
      </c>
      <c r="W527" s="11" t="s">
        <v>107</v>
      </c>
      <c r="X527" s="11" t="s">
        <v>108</v>
      </c>
      <c r="Y527" s="3" t="s">
        <v>89</v>
      </c>
      <c r="Z527" s="11" t="s">
        <v>108</v>
      </c>
      <c r="AA527" s="3" t="s">
        <v>109</v>
      </c>
      <c r="AB527" s="4">
        <v>45478</v>
      </c>
      <c r="AC527" s="3" t="s">
        <v>104</v>
      </c>
    </row>
    <row r="528" spans="1:29" ht="78.75" x14ac:dyDescent="0.25">
      <c r="A528" s="3">
        <v>2024</v>
      </c>
      <c r="B528" s="4">
        <v>45383</v>
      </c>
      <c r="C528" s="4">
        <v>45473</v>
      </c>
      <c r="D528" s="3" t="s">
        <v>75</v>
      </c>
      <c r="E528" s="5" t="s">
        <v>2114</v>
      </c>
      <c r="F528" s="6" t="s">
        <v>1325</v>
      </c>
      <c r="G528" s="16" t="s">
        <v>1326</v>
      </c>
      <c r="H528" s="7" t="s">
        <v>1327</v>
      </c>
      <c r="I528" s="8" t="s">
        <v>84</v>
      </c>
      <c r="J528" s="9" t="s">
        <v>1983</v>
      </c>
      <c r="K528" s="9" t="s">
        <v>1984</v>
      </c>
      <c r="L528" s="9" t="s">
        <v>1317</v>
      </c>
      <c r="M528" s="3" t="s">
        <v>87</v>
      </c>
      <c r="N528" s="3" t="s">
        <v>104</v>
      </c>
      <c r="O528" s="6">
        <v>1</v>
      </c>
      <c r="P528" s="10">
        <v>45404</v>
      </c>
      <c r="Q528" s="10">
        <f t="shared" si="36"/>
        <v>45769</v>
      </c>
      <c r="R528" s="3" t="s">
        <v>104</v>
      </c>
      <c r="S528" s="15" t="s">
        <v>2115</v>
      </c>
      <c r="T528" s="12">
        <v>1006.05</v>
      </c>
      <c r="U528" s="12">
        <f t="shared" si="37"/>
        <v>1006.05</v>
      </c>
      <c r="V528" s="15" t="s">
        <v>2116</v>
      </c>
      <c r="W528" s="11" t="s">
        <v>107</v>
      </c>
      <c r="X528" s="11" t="s">
        <v>108</v>
      </c>
      <c r="Y528" s="3" t="s">
        <v>89</v>
      </c>
      <c r="Z528" s="11" t="s">
        <v>108</v>
      </c>
      <c r="AA528" s="3" t="s">
        <v>109</v>
      </c>
      <c r="AB528" s="4">
        <v>45478</v>
      </c>
      <c r="AC528" s="3" t="s">
        <v>104</v>
      </c>
    </row>
    <row r="529" spans="1:29" ht="78.75" x14ac:dyDescent="0.25">
      <c r="A529" s="3">
        <v>2024</v>
      </c>
      <c r="B529" s="4">
        <v>45383</v>
      </c>
      <c r="C529" s="4">
        <v>45473</v>
      </c>
      <c r="D529" s="3" t="s">
        <v>75</v>
      </c>
      <c r="E529" s="5" t="s">
        <v>2117</v>
      </c>
      <c r="F529" s="6" t="s">
        <v>1325</v>
      </c>
      <c r="G529" s="16" t="s">
        <v>1326</v>
      </c>
      <c r="H529" s="7" t="s">
        <v>1327</v>
      </c>
      <c r="I529" s="8" t="s">
        <v>84</v>
      </c>
      <c r="J529" s="9" t="s">
        <v>2118</v>
      </c>
      <c r="K529" s="9" t="s">
        <v>207</v>
      </c>
      <c r="L529" s="9" t="s">
        <v>475</v>
      </c>
      <c r="M529" s="3" t="s">
        <v>87</v>
      </c>
      <c r="N529" s="3" t="s">
        <v>104</v>
      </c>
      <c r="O529" s="6">
        <v>1</v>
      </c>
      <c r="P529" s="10">
        <v>45404</v>
      </c>
      <c r="Q529" s="10">
        <f t="shared" si="36"/>
        <v>45769</v>
      </c>
      <c r="R529" s="3" t="s">
        <v>104</v>
      </c>
      <c r="S529" s="15" t="s">
        <v>2119</v>
      </c>
      <c r="T529" s="12">
        <v>512</v>
      </c>
      <c r="U529" s="12">
        <f t="shared" si="37"/>
        <v>512</v>
      </c>
      <c r="V529" s="15" t="s">
        <v>2120</v>
      </c>
      <c r="W529" s="11" t="s">
        <v>107</v>
      </c>
      <c r="X529" s="11" t="s">
        <v>108</v>
      </c>
      <c r="Y529" s="3" t="s">
        <v>89</v>
      </c>
      <c r="Z529" s="11" t="s">
        <v>108</v>
      </c>
      <c r="AA529" s="3" t="s">
        <v>109</v>
      </c>
      <c r="AB529" s="4">
        <v>45478</v>
      </c>
      <c r="AC529" s="3" t="s">
        <v>104</v>
      </c>
    </row>
    <row r="530" spans="1:29" ht="78.75" x14ac:dyDescent="0.25">
      <c r="A530" s="3">
        <v>2024</v>
      </c>
      <c r="B530" s="4">
        <v>45383</v>
      </c>
      <c r="C530" s="4">
        <v>45473</v>
      </c>
      <c r="D530" s="3" t="s">
        <v>75</v>
      </c>
      <c r="E530" s="5" t="s">
        <v>2121</v>
      </c>
      <c r="F530" s="6" t="s">
        <v>1325</v>
      </c>
      <c r="G530" s="16" t="s">
        <v>1326</v>
      </c>
      <c r="H530" s="7" t="s">
        <v>1327</v>
      </c>
      <c r="I530" s="8" t="s">
        <v>84</v>
      </c>
      <c r="J530" s="9" t="s">
        <v>2122</v>
      </c>
      <c r="K530" s="9" t="s">
        <v>269</v>
      </c>
      <c r="L530" s="9" t="s">
        <v>103</v>
      </c>
      <c r="M530" s="3" t="s">
        <v>87</v>
      </c>
      <c r="N530" s="3" t="s">
        <v>104</v>
      </c>
      <c r="O530" s="6">
        <v>1</v>
      </c>
      <c r="P530" s="10">
        <v>45404</v>
      </c>
      <c r="Q530" s="10">
        <f t="shared" si="36"/>
        <v>45769</v>
      </c>
      <c r="R530" s="3" t="s">
        <v>104</v>
      </c>
      <c r="S530" s="15" t="s">
        <v>2123</v>
      </c>
      <c r="T530" s="12">
        <v>1523.37</v>
      </c>
      <c r="U530" s="12">
        <f t="shared" si="37"/>
        <v>1523.37</v>
      </c>
      <c r="V530" s="15" t="s">
        <v>2124</v>
      </c>
      <c r="W530" s="11" t="s">
        <v>107</v>
      </c>
      <c r="X530" s="11" t="s">
        <v>108</v>
      </c>
      <c r="Y530" s="3" t="s">
        <v>89</v>
      </c>
      <c r="Z530" s="11" t="s">
        <v>108</v>
      </c>
      <c r="AA530" s="3" t="s">
        <v>109</v>
      </c>
      <c r="AB530" s="4">
        <v>45478</v>
      </c>
      <c r="AC530" s="3" t="s">
        <v>104</v>
      </c>
    </row>
    <row r="531" spans="1:29" ht="78.75" x14ac:dyDescent="0.25">
      <c r="A531" s="3">
        <v>2024</v>
      </c>
      <c r="B531" s="4">
        <v>45383</v>
      </c>
      <c r="C531" s="4">
        <v>45473</v>
      </c>
      <c r="D531" s="3" t="s">
        <v>75</v>
      </c>
      <c r="E531" s="5" t="s">
        <v>2125</v>
      </c>
      <c r="F531" s="6" t="s">
        <v>1325</v>
      </c>
      <c r="G531" s="16" t="s">
        <v>1326</v>
      </c>
      <c r="H531" s="7" t="s">
        <v>1327</v>
      </c>
      <c r="I531" s="8" t="s">
        <v>84</v>
      </c>
      <c r="J531" s="9" t="s">
        <v>1599</v>
      </c>
      <c r="K531" s="9" t="s">
        <v>181</v>
      </c>
      <c r="L531" s="9" t="s">
        <v>103</v>
      </c>
      <c r="M531" s="3" t="s">
        <v>87</v>
      </c>
      <c r="N531" s="3" t="s">
        <v>104</v>
      </c>
      <c r="O531" s="6">
        <v>1</v>
      </c>
      <c r="P531" s="10">
        <v>45404</v>
      </c>
      <c r="Q531" s="10">
        <f t="shared" si="36"/>
        <v>45769</v>
      </c>
      <c r="R531" s="3" t="s">
        <v>104</v>
      </c>
      <c r="S531" s="15" t="s">
        <v>2126</v>
      </c>
      <c r="T531" s="12">
        <v>503.12</v>
      </c>
      <c r="U531" s="12">
        <f t="shared" si="37"/>
        <v>503.12</v>
      </c>
      <c r="V531" s="15" t="s">
        <v>2127</v>
      </c>
      <c r="W531" s="11" t="s">
        <v>107</v>
      </c>
      <c r="X531" s="11" t="s">
        <v>108</v>
      </c>
      <c r="Y531" s="3" t="s">
        <v>89</v>
      </c>
      <c r="Z531" s="11" t="s">
        <v>108</v>
      </c>
      <c r="AA531" s="3" t="s">
        <v>109</v>
      </c>
      <c r="AB531" s="4">
        <v>45478</v>
      </c>
      <c r="AC531" s="3" t="s">
        <v>104</v>
      </c>
    </row>
    <row r="532" spans="1:29" ht="78.75" x14ac:dyDescent="0.25">
      <c r="A532" s="3">
        <v>2024</v>
      </c>
      <c r="B532" s="4">
        <v>45383</v>
      </c>
      <c r="C532" s="4">
        <v>45473</v>
      </c>
      <c r="D532" s="3" t="s">
        <v>75</v>
      </c>
      <c r="E532" s="5" t="s">
        <v>2128</v>
      </c>
      <c r="F532" s="6" t="s">
        <v>1325</v>
      </c>
      <c r="G532" s="16" t="s">
        <v>1326</v>
      </c>
      <c r="H532" s="7" t="s">
        <v>1327</v>
      </c>
      <c r="I532" s="8" t="s">
        <v>84</v>
      </c>
      <c r="J532" s="9" t="s">
        <v>1781</v>
      </c>
      <c r="K532" s="9" t="s">
        <v>2027</v>
      </c>
      <c r="L532" s="9" t="s">
        <v>122</v>
      </c>
      <c r="M532" s="3" t="s">
        <v>86</v>
      </c>
      <c r="N532" s="3" t="s">
        <v>104</v>
      </c>
      <c r="O532" s="6">
        <v>1</v>
      </c>
      <c r="P532" s="10">
        <v>45404</v>
      </c>
      <c r="Q532" s="10">
        <f t="shared" si="36"/>
        <v>45769</v>
      </c>
      <c r="R532" s="3" t="s">
        <v>104</v>
      </c>
      <c r="S532" s="15" t="s">
        <v>2129</v>
      </c>
      <c r="T532" s="12">
        <v>1530.47</v>
      </c>
      <c r="U532" s="12">
        <f t="shared" si="37"/>
        <v>1530.47</v>
      </c>
      <c r="V532" s="15" t="s">
        <v>2130</v>
      </c>
      <c r="W532" s="11" t="s">
        <v>107</v>
      </c>
      <c r="X532" s="11" t="s">
        <v>108</v>
      </c>
      <c r="Y532" s="3" t="s">
        <v>89</v>
      </c>
      <c r="Z532" s="11" t="s">
        <v>108</v>
      </c>
      <c r="AA532" s="3" t="s">
        <v>109</v>
      </c>
      <c r="AB532" s="4">
        <v>45478</v>
      </c>
      <c r="AC532" s="3" t="s">
        <v>104</v>
      </c>
    </row>
    <row r="533" spans="1:29" ht="78.75" x14ac:dyDescent="0.25">
      <c r="A533" s="3">
        <v>2024</v>
      </c>
      <c r="B533" s="4">
        <v>45383</v>
      </c>
      <c r="C533" s="4">
        <v>45473</v>
      </c>
      <c r="D533" s="3" t="s">
        <v>75</v>
      </c>
      <c r="E533" s="5" t="s">
        <v>2131</v>
      </c>
      <c r="F533" s="6" t="s">
        <v>1325</v>
      </c>
      <c r="G533" s="16" t="s">
        <v>1326</v>
      </c>
      <c r="H533" s="7" t="s">
        <v>1327</v>
      </c>
      <c r="I533" s="8" t="s">
        <v>84</v>
      </c>
      <c r="J533" s="9" t="s">
        <v>2132</v>
      </c>
      <c r="K533" s="9" t="s">
        <v>397</v>
      </c>
      <c r="L533" s="9" t="s">
        <v>2133</v>
      </c>
      <c r="M533" s="3" t="s">
        <v>86</v>
      </c>
      <c r="N533" s="3" t="s">
        <v>104</v>
      </c>
      <c r="O533" s="6">
        <v>1</v>
      </c>
      <c r="P533" s="10">
        <v>45404</v>
      </c>
      <c r="Q533" s="10">
        <f t="shared" si="36"/>
        <v>45769</v>
      </c>
      <c r="R533" s="3" t="s">
        <v>104</v>
      </c>
      <c r="S533" s="15" t="s">
        <v>2134</v>
      </c>
      <c r="T533" s="12">
        <v>521.66999999999996</v>
      </c>
      <c r="U533" s="12">
        <f t="shared" si="37"/>
        <v>521.66999999999996</v>
      </c>
      <c r="V533" s="15" t="s">
        <v>2135</v>
      </c>
      <c r="W533" s="11" t="s">
        <v>107</v>
      </c>
      <c r="X533" s="11" t="s">
        <v>108</v>
      </c>
      <c r="Y533" s="3" t="s">
        <v>89</v>
      </c>
      <c r="Z533" s="11" t="s">
        <v>108</v>
      </c>
      <c r="AA533" s="3" t="s">
        <v>109</v>
      </c>
      <c r="AB533" s="4">
        <v>45478</v>
      </c>
      <c r="AC533" s="3" t="s">
        <v>104</v>
      </c>
    </row>
    <row r="534" spans="1:29" ht="78.75" x14ac:dyDescent="0.25">
      <c r="A534" s="3">
        <v>2024</v>
      </c>
      <c r="B534" s="4">
        <v>45383</v>
      </c>
      <c r="C534" s="4">
        <v>45473</v>
      </c>
      <c r="D534" s="3" t="s">
        <v>75</v>
      </c>
      <c r="E534" s="5" t="s">
        <v>2136</v>
      </c>
      <c r="F534" s="6" t="s">
        <v>1325</v>
      </c>
      <c r="G534" s="16" t="s">
        <v>1326</v>
      </c>
      <c r="H534" s="7" t="s">
        <v>1327</v>
      </c>
      <c r="I534" s="8" t="s">
        <v>84</v>
      </c>
      <c r="J534" s="9" t="s">
        <v>1781</v>
      </c>
      <c r="K534" s="9" t="s">
        <v>2027</v>
      </c>
      <c r="L534" s="9" t="s">
        <v>122</v>
      </c>
      <c r="M534" s="3" t="s">
        <v>86</v>
      </c>
      <c r="N534" s="3" t="s">
        <v>104</v>
      </c>
      <c r="O534" s="6">
        <v>1</v>
      </c>
      <c r="P534" s="10">
        <v>45404</v>
      </c>
      <c r="Q534" s="10">
        <f t="shared" si="36"/>
        <v>45769</v>
      </c>
      <c r="R534" s="3" t="s">
        <v>104</v>
      </c>
      <c r="S534" s="15" t="s">
        <v>2137</v>
      </c>
      <c r="T534" s="12">
        <v>3605.2</v>
      </c>
      <c r="U534" s="12">
        <f t="shared" si="37"/>
        <v>3605.2</v>
      </c>
      <c r="V534" s="15" t="s">
        <v>2138</v>
      </c>
      <c r="W534" s="11" t="s">
        <v>107</v>
      </c>
      <c r="X534" s="11" t="s">
        <v>108</v>
      </c>
      <c r="Y534" s="3" t="s">
        <v>89</v>
      </c>
      <c r="Z534" s="11" t="s">
        <v>108</v>
      </c>
      <c r="AA534" s="3" t="s">
        <v>109</v>
      </c>
      <c r="AB534" s="4">
        <v>45478</v>
      </c>
      <c r="AC534" s="3" t="s">
        <v>104</v>
      </c>
    </row>
    <row r="535" spans="1:29" ht="78.75" x14ac:dyDescent="0.25">
      <c r="A535" s="3">
        <v>2024</v>
      </c>
      <c r="B535" s="4">
        <v>45383</v>
      </c>
      <c r="C535" s="4">
        <v>45473</v>
      </c>
      <c r="D535" s="3" t="s">
        <v>75</v>
      </c>
      <c r="E535" s="5" t="s">
        <v>2139</v>
      </c>
      <c r="F535" s="6" t="s">
        <v>1325</v>
      </c>
      <c r="G535" s="16" t="s">
        <v>1326</v>
      </c>
      <c r="H535" s="7" t="s">
        <v>1327</v>
      </c>
      <c r="I535" s="8" t="s">
        <v>84</v>
      </c>
      <c r="J535" s="9" t="s">
        <v>338</v>
      </c>
      <c r="K535" s="9" t="s">
        <v>181</v>
      </c>
      <c r="L535" s="9" t="s">
        <v>269</v>
      </c>
      <c r="M535" s="3" t="s">
        <v>86</v>
      </c>
      <c r="N535" s="3" t="s">
        <v>104</v>
      </c>
      <c r="O535" s="6">
        <v>1</v>
      </c>
      <c r="P535" s="10">
        <v>45404</v>
      </c>
      <c r="Q535" s="10">
        <f t="shared" si="36"/>
        <v>45769</v>
      </c>
      <c r="R535" s="3" t="s">
        <v>104</v>
      </c>
      <c r="S535" s="15" t="s">
        <v>2140</v>
      </c>
      <c r="T535" s="12">
        <v>493.3</v>
      </c>
      <c r="U535" s="12">
        <f t="shared" si="37"/>
        <v>493.3</v>
      </c>
      <c r="V535" s="15" t="s">
        <v>2141</v>
      </c>
      <c r="W535" s="11" t="s">
        <v>107</v>
      </c>
      <c r="X535" s="11" t="s">
        <v>108</v>
      </c>
      <c r="Y535" s="3" t="s">
        <v>89</v>
      </c>
      <c r="Z535" s="11" t="s">
        <v>108</v>
      </c>
      <c r="AA535" s="3" t="s">
        <v>109</v>
      </c>
      <c r="AB535" s="4">
        <v>45478</v>
      </c>
      <c r="AC535" s="3" t="s">
        <v>104</v>
      </c>
    </row>
    <row r="536" spans="1:29" ht="78.75" x14ac:dyDescent="0.25">
      <c r="A536" s="3">
        <v>2024</v>
      </c>
      <c r="B536" s="4">
        <v>45383</v>
      </c>
      <c r="C536" s="4">
        <v>45473</v>
      </c>
      <c r="D536" s="3" t="s">
        <v>75</v>
      </c>
      <c r="E536" s="5" t="s">
        <v>2142</v>
      </c>
      <c r="F536" s="6" t="s">
        <v>1325</v>
      </c>
      <c r="G536" s="16" t="s">
        <v>1326</v>
      </c>
      <c r="H536" s="7" t="s">
        <v>1327</v>
      </c>
      <c r="I536" s="8" t="s">
        <v>84</v>
      </c>
      <c r="J536" s="9" t="s">
        <v>1112</v>
      </c>
      <c r="K536" s="9" t="s">
        <v>181</v>
      </c>
      <c r="L536" s="9" t="s">
        <v>269</v>
      </c>
      <c r="M536" s="3" t="s">
        <v>86</v>
      </c>
      <c r="N536" s="3" t="s">
        <v>104</v>
      </c>
      <c r="O536" s="6">
        <v>1</v>
      </c>
      <c r="P536" s="10">
        <v>45404</v>
      </c>
      <c r="Q536" s="10">
        <f t="shared" si="36"/>
        <v>45769</v>
      </c>
      <c r="R536" s="3" t="s">
        <v>104</v>
      </c>
      <c r="S536" s="15" t="s">
        <v>2143</v>
      </c>
      <c r="T536" s="12">
        <v>488.2</v>
      </c>
      <c r="U536" s="12">
        <f t="shared" si="37"/>
        <v>488.2</v>
      </c>
      <c r="V536" s="15" t="s">
        <v>2144</v>
      </c>
      <c r="W536" s="11" t="s">
        <v>107</v>
      </c>
      <c r="X536" s="11" t="s">
        <v>108</v>
      </c>
      <c r="Y536" s="3" t="s">
        <v>89</v>
      </c>
      <c r="Z536" s="11" t="s">
        <v>108</v>
      </c>
      <c r="AA536" s="3" t="s">
        <v>109</v>
      </c>
      <c r="AB536" s="4">
        <v>45478</v>
      </c>
      <c r="AC536" s="3" t="s">
        <v>104</v>
      </c>
    </row>
    <row r="537" spans="1:29" ht="78.75" x14ac:dyDescent="0.25">
      <c r="A537" s="3">
        <v>2024</v>
      </c>
      <c r="B537" s="4">
        <v>45383</v>
      </c>
      <c r="C537" s="4">
        <v>45473</v>
      </c>
      <c r="D537" s="3" t="s">
        <v>75</v>
      </c>
      <c r="E537" s="5" t="s">
        <v>2145</v>
      </c>
      <c r="F537" s="6" t="s">
        <v>1325</v>
      </c>
      <c r="G537" s="16" t="s">
        <v>1326</v>
      </c>
      <c r="H537" s="7" t="s">
        <v>1327</v>
      </c>
      <c r="I537" s="8" t="s">
        <v>84</v>
      </c>
      <c r="J537" s="9" t="s">
        <v>1475</v>
      </c>
      <c r="K537" s="9" t="s">
        <v>2146</v>
      </c>
      <c r="L537" s="9" t="s">
        <v>2006</v>
      </c>
      <c r="M537" s="3" t="s">
        <v>86</v>
      </c>
      <c r="N537" s="3" t="s">
        <v>104</v>
      </c>
      <c r="O537" s="6">
        <v>1</v>
      </c>
      <c r="P537" s="10">
        <v>45404</v>
      </c>
      <c r="Q537" s="10">
        <f t="shared" si="36"/>
        <v>45769</v>
      </c>
      <c r="R537" s="3" t="s">
        <v>104</v>
      </c>
      <c r="S537" s="15" t="s">
        <v>2147</v>
      </c>
      <c r="T537" s="12">
        <v>963.42</v>
      </c>
      <c r="U537" s="12">
        <f t="shared" si="37"/>
        <v>963.42</v>
      </c>
      <c r="V537" s="15" t="s">
        <v>2148</v>
      </c>
      <c r="W537" s="11" t="s">
        <v>107</v>
      </c>
      <c r="X537" s="11" t="s">
        <v>108</v>
      </c>
      <c r="Y537" s="3" t="s">
        <v>89</v>
      </c>
      <c r="Z537" s="11" t="s">
        <v>108</v>
      </c>
      <c r="AA537" s="3" t="s">
        <v>109</v>
      </c>
      <c r="AB537" s="4">
        <v>45478</v>
      </c>
      <c r="AC537" s="3" t="s">
        <v>104</v>
      </c>
    </row>
    <row r="538" spans="1:29" ht="78.75" x14ac:dyDescent="0.25">
      <c r="A538" s="3">
        <v>2024</v>
      </c>
      <c r="B538" s="4">
        <v>45383</v>
      </c>
      <c r="C538" s="4">
        <v>45473</v>
      </c>
      <c r="D538" s="3" t="s">
        <v>75</v>
      </c>
      <c r="E538" s="5" t="s">
        <v>2149</v>
      </c>
      <c r="F538" s="6" t="s">
        <v>1325</v>
      </c>
      <c r="G538" s="16" t="s">
        <v>1326</v>
      </c>
      <c r="H538" s="7" t="s">
        <v>1327</v>
      </c>
      <c r="I538" s="8" t="s">
        <v>84</v>
      </c>
      <c r="J538" s="9" t="s">
        <v>2150</v>
      </c>
      <c r="K538" s="9" t="s">
        <v>350</v>
      </c>
      <c r="L538" s="9" t="s">
        <v>146</v>
      </c>
      <c r="M538" s="3" t="s">
        <v>86</v>
      </c>
      <c r="N538" s="3" t="s">
        <v>104</v>
      </c>
      <c r="O538" s="6">
        <v>1</v>
      </c>
      <c r="P538" s="10">
        <v>45404</v>
      </c>
      <c r="Q538" s="10">
        <f t="shared" si="36"/>
        <v>45769</v>
      </c>
      <c r="R538" s="3" t="s">
        <v>104</v>
      </c>
      <c r="S538" s="15" t="s">
        <v>2151</v>
      </c>
      <c r="T538" s="12">
        <v>1045.1500000000001</v>
      </c>
      <c r="U538" s="12">
        <f t="shared" si="37"/>
        <v>1045.1500000000001</v>
      </c>
      <c r="V538" s="15" t="s">
        <v>2152</v>
      </c>
      <c r="W538" s="11" t="s">
        <v>107</v>
      </c>
      <c r="X538" s="11" t="s">
        <v>108</v>
      </c>
      <c r="Y538" s="3" t="s">
        <v>89</v>
      </c>
      <c r="Z538" s="11" t="s">
        <v>108</v>
      </c>
      <c r="AA538" s="3" t="s">
        <v>109</v>
      </c>
      <c r="AB538" s="4">
        <v>45478</v>
      </c>
      <c r="AC538" s="3" t="s">
        <v>104</v>
      </c>
    </row>
    <row r="539" spans="1:29" ht="78.75" x14ac:dyDescent="0.25">
      <c r="A539" s="3">
        <v>2024</v>
      </c>
      <c r="B539" s="4">
        <v>45383</v>
      </c>
      <c r="C539" s="4">
        <v>45473</v>
      </c>
      <c r="D539" s="3" t="s">
        <v>75</v>
      </c>
      <c r="E539" s="5" t="s">
        <v>2153</v>
      </c>
      <c r="F539" s="6" t="s">
        <v>1325</v>
      </c>
      <c r="G539" s="16" t="s">
        <v>1326</v>
      </c>
      <c r="H539" s="7" t="s">
        <v>1327</v>
      </c>
      <c r="I539" s="8" t="s">
        <v>84</v>
      </c>
      <c r="J539" s="9" t="s">
        <v>2154</v>
      </c>
      <c r="K539" s="9" t="s">
        <v>1925</v>
      </c>
      <c r="L539" s="9" t="s">
        <v>415</v>
      </c>
      <c r="M539" s="3" t="s">
        <v>86</v>
      </c>
      <c r="N539" s="3" t="s">
        <v>104</v>
      </c>
      <c r="O539" s="6">
        <v>1</v>
      </c>
      <c r="P539" s="10">
        <v>45404</v>
      </c>
      <c r="Q539" s="10">
        <f t="shared" si="36"/>
        <v>45769</v>
      </c>
      <c r="R539" s="3" t="s">
        <v>104</v>
      </c>
      <c r="S539" s="15" t="s">
        <v>2155</v>
      </c>
      <c r="T539" s="12">
        <v>2820.3</v>
      </c>
      <c r="U539" s="12">
        <f t="shared" si="37"/>
        <v>2820.3</v>
      </c>
      <c r="V539" s="11" t="s">
        <v>2156</v>
      </c>
      <c r="W539" s="11" t="s">
        <v>107</v>
      </c>
      <c r="X539" s="11" t="s">
        <v>108</v>
      </c>
      <c r="Y539" s="3" t="s">
        <v>89</v>
      </c>
      <c r="Z539" s="11" t="s">
        <v>108</v>
      </c>
      <c r="AA539" s="3" t="s">
        <v>109</v>
      </c>
      <c r="AB539" s="4">
        <v>45478</v>
      </c>
      <c r="AC539" s="3" t="s">
        <v>104</v>
      </c>
    </row>
    <row r="540" spans="1:29" ht="78.75" x14ac:dyDescent="0.25">
      <c r="A540" s="3">
        <v>2024</v>
      </c>
      <c r="B540" s="4">
        <v>45383</v>
      </c>
      <c r="C540" s="4">
        <v>45473</v>
      </c>
      <c r="D540" s="3" t="s">
        <v>75</v>
      </c>
      <c r="E540" s="5" t="s">
        <v>2157</v>
      </c>
      <c r="F540" s="6" t="s">
        <v>1325</v>
      </c>
      <c r="G540" s="16" t="s">
        <v>1326</v>
      </c>
      <c r="H540" s="7" t="s">
        <v>1327</v>
      </c>
      <c r="I540" s="8" t="s">
        <v>84</v>
      </c>
      <c r="J540" s="9" t="s">
        <v>2158</v>
      </c>
      <c r="K540" s="9" t="s">
        <v>181</v>
      </c>
      <c r="L540" s="9" t="s">
        <v>1925</v>
      </c>
      <c r="M540" s="3" t="s">
        <v>87</v>
      </c>
      <c r="N540" s="3" t="s">
        <v>104</v>
      </c>
      <c r="O540" s="6">
        <v>1</v>
      </c>
      <c r="P540" s="10">
        <v>45404</v>
      </c>
      <c r="Q540" s="10">
        <f t="shared" si="36"/>
        <v>45769</v>
      </c>
      <c r="R540" s="3" t="s">
        <v>104</v>
      </c>
      <c r="S540" s="15" t="s">
        <v>2159</v>
      </c>
      <c r="T540" s="12">
        <v>2246.0500000000002</v>
      </c>
      <c r="U540" s="12">
        <f t="shared" si="37"/>
        <v>2246.0500000000002</v>
      </c>
      <c r="V540" s="11" t="s">
        <v>2160</v>
      </c>
      <c r="W540" s="11" t="s">
        <v>107</v>
      </c>
      <c r="X540" s="11" t="s">
        <v>108</v>
      </c>
      <c r="Y540" s="3" t="s">
        <v>89</v>
      </c>
      <c r="Z540" s="11" t="s">
        <v>108</v>
      </c>
      <c r="AA540" s="3" t="s">
        <v>109</v>
      </c>
      <c r="AB540" s="4">
        <v>45478</v>
      </c>
      <c r="AC540" s="3" t="s">
        <v>104</v>
      </c>
    </row>
    <row r="541" spans="1:29" ht="78.75" x14ac:dyDescent="0.25">
      <c r="A541" s="3">
        <v>2024</v>
      </c>
      <c r="B541" s="4">
        <v>45383</v>
      </c>
      <c r="C541" s="4">
        <v>45473</v>
      </c>
      <c r="D541" s="3" t="s">
        <v>75</v>
      </c>
      <c r="E541" s="5" t="s">
        <v>2161</v>
      </c>
      <c r="F541" s="6" t="s">
        <v>1325</v>
      </c>
      <c r="G541" s="16" t="s">
        <v>1326</v>
      </c>
      <c r="H541" s="7" t="s">
        <v>1327</v>
      </c>
      <c r="I541" s="8" t="s">
        <v>84</v>
      </c>
      <c r="J541" s="9" t="s">
        <v>2162</v>
      </c>
      <c r="K541" s="9" t="s">
        <v>2163</v>
      </c>
      <c r="L541" s="9" t="s">
        <v>222</v>
      </c>
      <c r="M541" s="3" t="s">
        <v>87</v>
      </c>
      <c r="N541" s="3" t="s">
        <v>104</v>
      </c>
      <c r="O541" s="6">
        <v>1</v>
      </c>
      <c r="P541" s="10">
        <v>45404</v>
      </c>
      <c r="Q541" s="10">
        <f t="shared" si="36"/>
        <v>45769</v>
      </c>
      <c r="R541" s="3" t="s">
        <v>104</v>
      </c>
      <c r="S541" s="15" t="s">
        <v>2164</v>
      </c>
      <c r="T541" s="12">
        <v>1336.37</v>
      </c>
      <c r="U541" s="12">
        <f t="shared" si="37"/>
        <v>1336.37</v>
      </c>
      <c r="V541" s="11" t="s">
        <v>2165</v>
      </c>
      <c r="W541" s="11" t="s">
        <v>107</v>
      </c>
      <c r="X541" s="11" t="s">
        <v>108</v>
      </c>
      <c r="Y541" s="3" t="s">
        <v>89</v>
      </c>
      <c r="Z541" s="11" t="s">
        <v>108</v>
      </c>
      <c r="AA541" s="3" t="s">
        <v>109</v>
      </c>
      <c r="AB541" s="4">
        <v>45478</v>
      </c>
      <c r="AC541" s="3" t="s">
        <v>104</v>
      </c>
    </row>
    <row r="542" spans="1:29" ht="78.75" x14ac:dyDescent="0.25">
      <c r="A542" s="3">
        <v>2024</v>
      </c>
      <c r="B542" s="4">
        <v>45383</v>
      </c>
      <c r="C542" s="4">
        <v>45473</v>
      </c>
      <c r="D542" s="3" t="s">
        <v>75</v>
      </c>
      <c r="E542" s="5" t="s">
        <v>2166</v>
      </c>
      <c r="F542" s="6" t="s">
        <v>1325</v>
      </c>
      <c r="G542" s="16" t="s">
        <v>1326</v>
      </c>
      <c r="H542" s="7" t="s">
        <v>1327</v>
      </c>
      <c r="I542" s="8" t="s">
        <v>84</v>
      </c>
      <c r="J542" s="9" t="s">
        <v>1489</v>
      </c>
      <c r="K542" s="9" t="s">
        <v>207</v>
      </c>
      <c r="L542" s="9" t="s">
        <v>187</v>
      </c>
      <c r="M542" s="3" t="s">
        <v>86</v>
      </c>
      <c r="N542" s="3" t="s">
        <v>104</v>
      </c>
      <c r="O542" s="6">
        <v>1</v>
      </c>
      <c r="P542" s="10">
        <v>45404</v>
      </c>
      <c r="Q542" s="10">
        <f t="shared" si="36"/>
        <v>45769</v>
      </c>
      <c r="R542" s="3" t="s">
        <v>104</v>
      </c>
      <c r="S542" s="15" t="s">
        <v>2167</v>
      </c>
      <c r="T542" s="12">
        <v>2231.02</v>
      </c>
      <c r="U542" s="12">
        <f t="shared" si="37"/>
        <v>2231.02</v>
      </c>
      <c r="V542" s="15" t="s">
        <v>2168</v>
      </c>
      <c r="W542" s="11" t="s">
        <v>107</v>
      </c>
      <c r="X542" s="11" t="s">
        <v>108</v>
      </c>
      <c r="Y542" s="3" t="s">
        <v>89</v>
      </c>
      <c r="Z542" s="11" t="s">
        <v>108</v>
      </c>
      <c r="AA542" s="3" t="s">
        <v>109</v>
      </c>
      <c r="AB542" s="4">
        <v>45478</v>
      </c>
      <c r="AC542" s="3" t="s">
        <v>104</v>
      </c>
    </row>
    <row r="543" spans="1:29" ht="78.75" x14ac:dyDescent="0.25">
      <c r="A543" s="3">
        <v>2024</v>
      </c>
      <c r="B543" s="4">
        <v>45383</v>
      </c>
      <c r="C543" s="4">
        <v>45473</v>
      </c>
      <c r="D543" s="3" t="s">
        <v>75</v>
      </c>
      <c r="E543" s="5" t="s">
        <v>2169</v>
      </c>
      <c r="F543" s="6" t="s">
        <v>1325</v>
      </c>
      <c r="G543" s="16" t="s">
        <v>1326</v>
      </c>
      <c r="H543" s="7" t="s">
        <v>1327</v>
      </c>
      <c r="I543" s="8" t="s">
        <v>84</v>
      </c>
      <c r="J543" s="9" t="s">
        <v>1603</v>
      </c>
      <c r="K543" s="9" t="s">
        <v>269</v>
      </c>
      <c r="L543" s="9" t="s">
        <v>207</v>
      </c>
      <c r="M543" s="3" t="s">
        <v>87</v>
      </c>
      <c r="N543" s="3" t="s">
        <v>104</v>
      </c>
      <c r="O543" s="6">
        <v>1</v>
      </c>
      <c r="P543" s="10">
        <v>45404</v>
      </c>
      <c r="Q543" s="10">
        <f t="shared" ref="Q543:Q606" si="38">P543+365</f>
        <v>45769</v>
      </c>
      <c r="R543" s="3" t="s">
        <v>104</v>
      </c>
      <c r="S543" s="15" t="s">
        <v>2170</v>
      </c>
      <c r="T543" s="12">
        <v>985.87</v>
      </c>
      <c r="U543" s="12">
        <f t="shared" si="37"/>
        <v>985.87</v>
      </c>
      <c r="V543" s="11" t="s">
        <v>2171</v>
      </c>
      <c r="W543" s="11" t="s">
        <v>107</v>
      </c>
      <c r="X543" s="11" t="s">
        <v>108</v>
      </c>
      <c r="Y543" s="3" t="s">
        <v>89</v>
      </c>
      <c r="Z543" s="11" t="s">
        <v>108</v>
      </c>
      <c r="AA543" s="3" t="s">
        <v>109</v>
      </c>
      <c r="AB543" s="4">
        <v>45478</v>
      </c>
      <c r="AC543" s="3" t="s">
        <v>104</v>
      </c>
    </row>
    <row r="544" spans="1:29" ht="78.75" x14ac:dyDescent="0.25">
      <c r="A544" s="3">
        <v>2024</v>
      </c>
      <c r="B544" s="4">
        <v>45383</v>
      </c>
      <c r="C544" s="4">
        <v>45473</v>
      </c>
      <c r="D544" s="3" t="s">
        <v>75</v>
      </c>
      <c r="E544" s="5" t="s">
        <v>2172</v>
      </c>
      <c r="F544" s="6" t="s">
        <v>1325</v>
      </c>
      <c r="G544" s="16" t="s">
        <v>1326</v>
      </c>
      <c r="H544" s="7" t="s">
        <v>1327</v>
      </c>
      <c r="I544" s="8" t="s">
        <v>84</v>
      </c>
      <c r="J544" s="9" t="s">
        <v>2173</v>
      </c>
      <c r="K544" s="9" t="s">
        <v>207</v>
      </c>
      <c r="L544" s="9" t="s">
        <v>207</v>
      </c>
      <c r="M544" s="3" t="s">
        <v>86</v>
      </c>
      <c r="N544" s="3" t="s">
        <v>104</v>
      </c>
      <c r="O544" s="6">
        <v>1</v>
      </c>
      <c r="P544" s="10">
        <v>45404</v>
      </c>
      <c r="Q544" s="10">
        <f t="shared" si="38"/>
        <v>45769</v>
      </c>
      <c r="R544" s="3" t="s">
        <v>104</v>
      </c>
      <c r="S544" s="15" t="s">
        <v>2174</v>
      </c>
      <c r="T544" s="12">
        <v>501.4</v>
      </c>
      <c r="U544" s="12">
        <f t="shared" si="37"/>
        <v>501.4</v>
      </c>
      <c r="V544" s="15" t="s">
        <v>2175</v>
      </c>
      <c r="W544" s="11" t="s">
        <v>107</v>
      </c>
      <c r="X544" s="11" t="s">
        <v>108</v>
      </c>
      <c r="Y544" s="3" t="s">
        <v>89</v>
      </c>
      <c r="Z544" s="11" t="s">
        <v>108</v>
      </c>
      <c r="AA544" s="3" t="s">
        <v>109</v>
      </c>
      <c r="AB544" s="4">
        <v>45478</v>
      </c>
      <c r="AC544" s="3" t="s">
        <v>104</v>
      </c>
    </row>
    <row r="545" spans="1:29" ht="78.75" x14ac:dyDescent="0.25">
      <c r="A545" s="3">
        <v>2024</v>
      </c>
      <c r="B545" s="4">
        <v>45383</v>
      </c>
      <c r="C545" s="4">
        <v>45473</v>
      </c>
      <c r="D545" s="3" t="s">
        <v>75</v>
      </c>
      <c r="E545" s="5" t="s">
        <v>2176</v>
      </c>
      <c r="F545" s="6" t="s">
        <v>1325</v>
      </c>
      <c r="G545" s="16" t="s">
        <v>1326</v>
      </c>
      <c r="H545" s="7" t="s">
        <v>1327</v>
      </c>
      <c r="I545" s="8" t="s">
        <v>84</v>
      </c>
      <c r="J545" s="9" t="s">
        <v>304</v>
      </c>
      <c r="K545" s="9" t="s">
        <v>269</v>
      </c>
      <c r="L545" s="9" t="s">
        <v>391</v>
      </c>
      <c r="M545" s="3" t="s">
        <v>87</v>
      </c>
      <c r="N545" s="3" t="s">
        <v>104</v>
      </c>
      <c r="O545" s="6">
        <v>1</v>
      </c>
      <c r="P545" s="10">
        <v>45404</v>
      </c>
      <c r="Q545" s="10">
        <f t="shared" si="38"/>
        <v>45769</v>
      </c>
      <c r="R545" s="3" t="s">
        <v>104</v>
      </c>
      <c r="S545" s="15" t="s">
        <v>2177</v>
      </c>
      <c r="T545" s="12">
        <v>513.25</v>
      </c>
      <c r="U545" s="12">
        <f t="shared" si="37"/>
        <v>513.25</v>
      </c>
      <c r="V545" s="15" t="s">
        <v>2178</v>
      </c>
      <c r="W545" s="11" t="s">
        <v>107</v>
      </c>
      <c r="X545" s="11" t="s">
        <v>108</v>
      </c>
      <c r="Y545" s="3" t="s">
        <v>89</v>
      </c>
      <c r="Z545" s="11" t="s">
        <v>108</v>
      </c>
      <c r="AA545" s="3" t="s">
        <v>109</v>
      </c>
      <c r="AB545" s="4">
        <v>45478</v>
      </c>
      <c r="AC545" s="3" t="s">
        <v>104</v>
      </c>
    </row>
    <row r="546" spans="1:29" ht="78.75" x14ac:dyDescent="0.25">
      <c r="A546" s="3">
        <v>2024</v>
      </c>
      <c r="B546" s="4">
        <v>45383</v>
      </c>
      <c r="C546" s="4">
        <v>45473</v>
      </c>
      <c r="D546" s="3" t="s">
        <v>75</v>
      </c>
      <c r="E546" s="5" t="s">
        <v>2179</v>
      </c>
      <c r="F546" s="6" t="s">
        <v>1325</v>
      </c>
      <c r="G546" s="16" t="s">
        <v>1326</v>
      </c>
      <c r="H546" s="7" t="s">
        <v>1327</v>
      </c>
      <c r="I546" s="8" t="s">
        <v>84</v>
      </c>
      <c r="J546" s="9" t="s">
        <v>2180</v>
      </c>
      <c r="K546" s="9" t="s">
        <v>170</v>
      </c>
      <c r="L546" s="9" t="s">
        <v>1518</v>
      </c>
      <c r="M546" s="3" t="s">
        <v>86</v>
      </c>
      <c r="N546" s="3" t="s">
        <v>104</v>
      </c>
      <c r="O546" s="6">
        <v>1</v>
      </c>
      <c r="P546" s="10">
        <v>45404</v>
      </c>
      <c r="Q546" s="10">
        <f t="shared" si="38"/>
        <v>45769</v>
      </c>
      <c r="R546" s="3" t="s">
        <v>104</v>
      </c>
      <c r="S546" s="15" t="s">
        <v>2181</v>
      </c>
      <c r="T546" s="12">
        <v>506.85</v>
      </c>
      <c r="U546" s="12">
        <f t="shared" si="37"/>
        <v>506.85</v>
      </c>
      <c r="V546" s="15" t="s">
        <v>2182</v>
      </c>
      <c r="W546" s="11" t="s">
        <v>107</v>
      </c>
      <c r="X546" s="11" t="s">
        <v>108</v>
      </c>
      <c r="Y546" s="3" t="s">
        <v>89</v>
      </c>
      <c r="Z546" s="11" t="s">
        <v>108</v>
      </c>
      <c r="AA546" s="3" t="s">
        <v>109</v>
      </c>
      <c r="AB546" s="4">
        <v>45478</v>
      </c>
      <c r="AC546" s="3" t="s">
        <v>104</v>
      </c>
    </row>
    <row r="547" spans="1:29" ht="78.75" x14ac:dyDescent="0.25">
      <c r="A547" s="3">
        <v>2024</v>
      </c>
      <c r="B547" s="4">
        <v>45383</v>
      </c>
      <c r="C547" s="4">
        <v>45473</v>
      </c>
      <c r="D547" s="3" t="s">
        <v>75</v>
      </c>
      <c r="E547" s="5" t="s">
        <v>2183</v>
      </c>
      <c r="F547" s="6" t="s">
        <v>1325</v>
      </c>
      <c r="G547" s="16" t="s">
        <v>1326</v>
      </c>
      <c r="H547" s="7" t="s">
        <v>1327</v>
      </c>
      <c r="I547" s="8" t="s">
        <v>84</v>
      </c>
      <c r="J547" s="9" t="s">
        <v>2184</v>
      </c>
      <c r="K547" s="9" t="s">
        <v>306</v>
      </c>
      <c r="L547" s="9" t="s">
        <v>181</v>
      </c>
      <c r="M547" s="3" t="s">
        <v>86</v>
      </c>
      <c r="N547" s="3" t="s">
        <v>104</v>
      </c>
      <c r="O547" s="6">
        <v>1</v>
      </c>
      <c r="P547" s="10">
        <v>45404</v>
      </c>
      <c r="Q547" s="10">
        <f t="shared" si="38"/>
        <v>45769</v>
      </c>
      <c r="R547" s="3" t="s">
        <v>104</v>
      </c>
      <c r="S547" s="15" t="s">
        <v>2185</v>
      </c>
      <c r="T547" s="12">
        <v>513.66999999999996</v>
      </c>
      <c r="U547" s="12">
        <f t="shared" si="37"/>
        <v>513.66999999999996</v>
      </c>
      <c r="V547" s="15" t="s">
        <v>2186</v>
      </c>
      <c r="W547" s="11" t="s">
        <v>107</v>
      </c>
      <c r="X547" s="11" t="s">
        <v>108</v>
      </c>
      <c r="Y547" s="3" t="s">
        <v>89</v>
      </c>
      <c r="Z547" s="11" t="s">
        <v>108</v>
      </c>
      <c r="AA547" s="3" t="s">
        <v>109</v>
      </c>
      <c r="AB547" s="4">
        <v>45478</v>
      </c>
      <c r="AC547" s="3" t="s">
        <v>104</v>
      </c>
    </row>
    <row r="548" spans="1:29" ht="78.75" x14ac:dyDescent="0.25">
      <c r="A548" s="3">
        <v>2024</v>
      </c>
      <c r="B548" s="4">
        <v>45383</v>
      </c>
      <c r="C548" s="4">
        <v>45473</v>
      </c>
      <c r="D548" s="3" t="s">
        <v>75</v>
      </c>
      <c r="E548" s="5" t="s">
        <v>2187</v>
      </c>
      <c r="F548" s="6" t="s">
        <v>1325</v>
      </c>
      <c r="G548" s="16" t="s">
        <v>1326</v>
      </c>
      <c r="H548" s="7" t="s">
        <v>1327</v>
      </c>
      <c r="I548" s="8" t="s">
        <v>84</v>
      </c>
      <c r="J548" s="9" t="s">
        <v>1979</v>
      </c>
      <c r="K548" s="9" t="s">
        <v>169</v>
      </c>
      <c r="L548" s="9" t="s">
        <v>102</v>
      </c>
      <c r="M548" s="3" t="s">
        <v>86</v>
      </c>
      <c r="N548" s="3" t="s">
        <v>104</v>
      </c>
      <c r="O548" s="6">
        <v>1</v>
      </c>
      <c r="P548" s="10">
        <v>45404</v>
      </c>
      <c r="Q548" s="10">
        <f t="shared" si="38"/>
        <v>45769</v>
      </c>
      <c r="R548" s="3" t="s">
        <v>104</v>
      </c>
      <c r="S548" s="15" t="s">
        <v>2188</v>
      </c>
      <c r="T548" s="12">
        <v>499.55</v>
      </c>
      <c r="U548" s="12">
        <f t="shared" si="37"/>
        <v>499.55</v>
      </c>
      <c r="V548" s="15" t="s">
        <v>2189</v>
      </c>
      <c r="W548" s="11" t="s">
        <v>107</v>
      </c>
      <c r="X548" s="11" t="s">
        <v>108</v>
      </c>
      <c r="Y548" s="3" t="s">
        <v>89</v>
      </c>
      <c r="Z548" s="11" t="s">
        <v>108</v>
      </c>
      <c r="AA548" s="3" t="s">
        <v>109</v>
      </c>
      <c r="AB548" s="4">
        <v>45478</v>
      </c>
      <c r="AC548" s="3" t="s">
        <v>104</v>
      </c>
    </row>
    <row r="549" spans="1:29" ht="78.75" x14ac:dyDescent="0.25">
      <c r="A549" s="3">
        <v>2024</v>
      </c>
      <c r="B549" s="4">
        <v>45383</v>
      </c>
      <c r="C549" s="4">
        <v>45473</v>
      </c>
      <c r="D549" s="3" t="s">
        <v>75</v>
      </c>
      <c r="E549" s="5" t="s">
        <v>2190</v>
      </c>
      <c r="F549" s="6" t="s">
        <v>1325</v>
      </c>
      <c r="G549" s="16" t="s">
        <v>1326</v>
      </c>
      <c r="H549" s="7" t="s">
        <v>1327</v>
      </c>
      <c r="I549" s="8" t="s">
        <v>84</v>
      </c>
      <c r="J549" s="9" t="s">
        <v>2191</v>
      </c>
      <c r="K549" s="9" t="s">
        <v>2192</v>
      </c>
      <c r="L549" s="9" t="s">
        <v>102</v>
      </c>
      <c r="M549" s="3" t="s">
        <v>86</v>
      </c>
      <c r="N549" s="3" t="s">
        <v>104</v>
      </c>
      <c r="O549" s="6">
        <v>1</v>
      </c>
      <c r="P549" s="10">
        <v>45404</v>
      </c>
      <c r="Q549" s="10">
        <f t="shared" si="38"/>
        <v>45769</v>
      </c>
      <c r="R549" s="3" t="s">
        <v>104</v>
      </c>
      <c r="S549" s="15" t="s">
        <v>2193</v>
      </c>
      <c r="T549" s="12">
        <v>432.82</v>
      </c>
      <c r="U549" s="12">
        <f t="shared" si="37"/>
        <v>432.82</v>
      </c>
      <c r="V549" s="15" t="s">
        <v>2194</v>
      </c>
      <c r="W549" s="11" t="s">
        <v>107</v>
      </c>
      <c r="X549" s="11" t="s">
        <v>108</v>
      </c>
      <c r="Y549" s="3" t="s">
        <v>89</v>
      </c>
      <c r="Z549" s="11" t="s">
        <v>108</v>
      </c>
      <c r="AA549" s="3" t="s">
        <v>109</v>
      </c>
      <c r="AB549" s="4">
        <v>45478</v>
      </c>
      <c r="AC549" s="3" t="s">
        <v>104</v>
      </c>
    </row>
    <row r="550" spans="1:29" ht="78.75" x14ac:dyDescent="0.25">
      <c r="A550" s="3">
        <v>2024</v>
      </c>
      <c r="B550" s="4">
        <v>45383</v>
      </c>
      <c r="C550" s="4">
        <v>45473</v>
      </c>
      <c r="D550" s="3" t="s">
        <v>75</v>
      </c>
      <c r="E550" s="5" t="s">
        <v>2195</v>
      </c>
      <c r="F550" s="6" t="s">
        <v>1325</v>
      </c>
      <c r="G550" s="16" t="s">
        <v>1326</v>
      </c>
      <c r="H550" s="7" t="s">
        <v>1327</v>
      </c>
      <c r="I550" s="8" t="s">
        <v>84</v>
      </c>
      <c r="J550" s="9" t="s">
        <v>2196</v>
      </c>
      <c r="K550" s="9" t="s">
        <v>2197</v>
      </c>
      <c r="L550" s="9" t="s">
        <v>2198</v>
      </c>
      <c r="M550" s="3" t="s">
        <v>87</v>
      </c>
      <c r="N550" s="3" t="s">
        <v>104</v>
      </c>
      <c r="O550" s="6">
        <v>1</v>
      </c>
      <c r="P550" s="10">
        <v>45404</v>
      </c>
      <c r="Q550" s="10">
        <f t="shared" si="38"/>
        <v>45769</v>
      </c>
      <c r="R550" s="3" t="s">
        <v>104</v>
      </c>
      <c r="S550" s="15" t="s">
        <v>2199</v>
      </c>
      <c r="T550" s="12">
        <v>1552.3</v>
      </c>
      <c r="U550" s="12">
        <f t="shared" si="37"/>
        <v>1552.3</v>
      </c>
      <c r="V550" s="15" t="s">
        <v>2200</v>
      </c>
      <c r="W550" s="11" t="s">
        <v>107</v>
      </c>
      <c r="X550" s="11" t="s">
        <v>108</v>
      </c>
      <c r="Y550" s="3" t="s">
        <v>89</v>
      </c>
      <c r="Z550" s="11" t="s">
        <v>108</v>
      </c>
      <c r="AA550" s="3" t="s">
        <v>109</v>
      </c>
      <c r="AB550" s="4">
        <v>45478</v>
      </c>
      <c r="AC550" s="3" t="s">
        <v>104</v>
      </c>
    </row>
    <row r="551" spans="1:29" ht="78.75" x14ac:dyDescent="0.25">
      <c r="A551" s="3">
        <v>2024</v>
      </c>
      <c r="B551" s="4">
        <v>45383</v>
      </c>
      <c r="C551" s="4">
        <v>45473</v>
      </c>
      <c r="D551" s="3" t="s">
        <v>75</v>
      </c>
      <c r="E551" s="5" t="s">
        <v>2201</v>
      </c>
      <c r="F551" s="6" t="s">
        <v>1325</v>
      </c>
      <c r="G551" s="16" t="s">
        <v>1326</v>
      </c>
      <c r="H551" s="7" t="s">
        <v>1327</v>
      </c>
      <c r="I551" s="8" t="s">
        <v>84</v>
      </c>
      <c r="J551" s="9" t="s">
        <v>2202</v>
      </c>
      <c r="K551" s="9" t="s">
        <v>102</v>
      </c>
      <c r="L551" s="9" t="s">
        <v>217</v>
      </c>
      <c r="M551" s="3" t="s">
        <v>87</v>
      </c>
      <c r="N551" s="3" t="s">
        <v>104</v>
      </c>
      <c r="O551" s="6">
        <v>1</v>
      </c>
      <c r="P551" s="10">
        <v>45404</v>
      </c>
      <c r="Q551" s="10">
        <f t="shared" si="38"/>
        <v>45769</v>
      </c>
      <c r="R551" s="3" t="s">
        <v>104</v>
      </c>
      <c r="S551" s="15" t="s">
        <v>2203</v>
      </c>
      <c r="T551" s="12">
        <v>505.6</v>
      </c>
      <c r="U551" s="12">
        <f t="shared" si="37"/>
        <v>505.6</v>
      </c>
      <c r="V551" s="15" t="s">
        <v>2204</v>
      </c>
      <c r="W551" s="11" t="s">
        <v>107</v>
      </c>
      <c r="X551" s="11" t="s">
        <v>108</v>
      </c>
      <c r="Y551" s="3" t="s">
        <v>89</v>
      </c>
      <c r="Z551" s="11" t="s">
        <v>108</v>
      </c>
      <c r="AA551" s="3" t="s">
        <v>109</v>
      </c>
      <c r="AB551" s="4">
        <v>45478</v>
      </c>
      <c r="AC551" s="3" t="s">
        <v>104</v>
      </c>
    </row>
    <row r="552" spans="1:29" ht="78.75" x14ac:dyDescent="0.25">
      <c r="A552" s="3">
        <v>2024</v>
      </c>
      <c r="B552" s="4">
        <v>45383</v>
      </c>
      <c r="C552" s="4">
        <v>45473</v>
      </c>
      <c r="D552" s="3" t="s">
        <v>75</v>
      </c>
      <c r="E552" s="5" t="s">
        <v>2205</v>
      </c>
      <c r="F552" s="6" t="s">
        <v>1325</v>
      </c>
      <c r="G552" s="16" t="s">
        <v>1326</v>
      </c>
      <c r="H552" s="7" t="s">
        <v>1327</v>
      </c>
      <c r="I552" s="8" t="s">
        <v>84</v>
      </c>
      <c r="J552" s="9" t="s">
        <v>528</v>
      </c>
      <c r="K552" s="9" t="s">
        <v>269</v>
      </c>
      <c r="L552" s="9" t="s">
        <v>102</v>
      </c>
      <c r="M552" s="3" t="s">
        <v>86</v>
      </c>
      <c r="N552" s="3" t="s">
        <v>104</v>
      </c>
      <c r="O552" s="6">
        <v>1</v>
      </c>
      <c r="P552" s="10">
        <v>45404</v>
      </c>
      <c r="Q552" s="10">
        <f t="shared" si="38"/>
        <v>45769</v>
      </c>
      <c r="R552" s="3" t="s">
        <v>104</v>
      </c>
      <c r="S552" s="15" t="s">
        <v>2206</v>
      </c>
      <c r="T552" s="12">
        <v>490.75</v>
      </c>
      <c r="U552" s="12">
        <f t="shared" si="37"/>
        <v>490.75</v>
      </c>
      <c r="V552" s="15" t="s">
        <v>2207</v>
      </c>
      <c r="W552" s="11" t="s">
        <v>107</v>
      </c>
      <c r="X552" s="11" t="s">
        <v>108</v>
      </c>
      <c r="Y552" s="3" t="s">
        <v>89</v>
      </c>
      <c r="Z552" s="11" t="s">
        <v>108</v>
      </c>
      <c r="AA552" s="3" t="s">
        <v>109</v>
      </c>
      <c r="AB552" s="4">
        <v>45478</v>
      </c>
      <c r="AC552" s="3" t="s">
        <v>104</v>
      </c>
    </row>
    <row r="553" spans="1:29" ht="78.75" x14ac:dyDescent="0.25">
      <c r="A553" s="3">
        <v>2024</v>
      </c>
      <c r="B553" s="4">
        <v>45383</v>
      </c>
      <c r="C553" s="4">
        <v>45473</v>
      </c>
      <c r="D553" s="3" t="s">
        <v>75</v>
      </c>
      <c r="E553" s="5" t="s">
        <v>2208</v>
      </c>
      <c r="F553" s="6" t="s">
        <v>1325</v>
      </c>
      <c r="G553" s="16" t="s">
        <v>1326</v>
      </c>
      <c r="H553" s="7" t="s">
        <v>1327</v>
      </c>
      <c r="I553" s="8" t="s">
        <v>84</v>
      </c>
      <c r="J553" s="9" t="s">
        <v>364</v>
      </c>
      <c r="K553" s="9" t="s">
        <v>181</v>
      </c>
      <c r="L553" s="9" t="s">
        <v>102</v>
      </c>
      <c r="M553" s="3" t="s">
        <v>86</v>
      </c>
      <c r="N553" s="3" t="s">
        <v>104</v>
      </c>
      <c r="O553" s="6">
        <v>1</v>
      </c>
      <c r="P553" s="10">
        <v>45404</v>
      </c>
      <c r="Q553" s="10">
        <f t="shared" si="38"/>
        <v>45769</v>
      </c>
      <c r="R553" s="3" t="s">
        <v>104</v>
      </c>
      <c r="S553" s="15" t="s">
        <v>2209</v>
      </c>
      <c r="T553" s="12">
        <v>1041.3</v>
      </c>
      <c r="U553" s="12">
        <f t="shared" si="37"/>
        <v>1041.3</v>
      </c>
      <c r="V553" s="15" t="s">
        <v>2210</v>
      </c>
      <c r="W553" s="11" t="s">
        <v>107</v>
      </c>
      <c r="X553" s="11" t="s">
        <v>108</v>
      </c>
      <c r="Y553" s="3" t="s">
        <v>89</v>
      </c>
      <c r="Z553" s="11" t="s">
        <v>108</v>
      </c>
      <c r="AA553" s="3" t="s">
        <v>109</v>
      </c>
      <c r="AB553" s="4">
        <v>45478</v>
      </c>
      <c r="AC553" s="3" t="s">
        <v>104</v>
      </c>
    </row>
    <row r="554" spans="1:29" ht="78.75" x14ac:dyDescent="0.25">
      <c r="A554" s="3">
        <v>2024</v>
      </c>
      <c r="B554" s="4">
        <v>45383</v>
      </c>
      <c r="C554" s="4">
        <v>45473</v>
      </c>
      <c r="D554" s="3" t="s">
        <v>75</v>
      </c>
      <c r="E554" s="5" t="s">
        <v>2211</v>
      </c>
      <c r="F554" s="6" t="s">
        <v>1325</v>
      </c>
      <c r="G554" s="16" t="s">
        <v>1326</v>
      </c>
      <c r="H554" s="7" t="s">
        <v>1327</v>
      </c>
      <c r="I554" s="8" t="s">
        <v>84</v>
      </c>
      <c r="J554" s="9" t="s">
        <v>2212</v>
      </c>
      <c r="K554" s="9" t="s">
        <v>317</v>
      </c>
      <c r="L554" s="9" t="s">
        <v>146</v>
      </c>
      <c r="M554" s="3" t="s">
        <v>87</v>
      </c>
      <c r="N554" s="3" t="s">
        <v>104</v>
      </c>
      <c r="O554" s="6">
        <v>1</v>
      </c>
      <c r="P554" s="10">
        <v>45404</v>
      </c>
      <c r="Q554" s="10">
        <f t="shared" si="38"/>
        <v>45769</v>
      </c>
      <c r="R554" s="3" t="s">
        <v>104</v>
      </c>
      <c r="S554" s="15" t="s">
        <v>2213</v>
      </c>
      <c r="T554" s="12">
        <v>576.54999999999995</v>
      </c>
      <c r="U554" s="12">
        <f t="shared" ref="U554:U575" si="39">T554</f>
        <v>576.54999999999995</v>
      </c>
      <c r="V554" s="15" t="s">
        <v>2214</v>
      </c>
      <c r="W554" s="11" t="s">
        <v>107</v>
      </c>
      <c r="X554" s="11" t="s">
        <v>108</v>
      </c>
      <c r="Y554" s="3" t="s">
        <v>89</v>
      </c>
      <c r="Z554" s="11" t="s">
        <v>108</v>
      </c>
      <c r="AA554" s="3" t="s">
        <v>109</v>
      </c>
      <c r="AB554" s="4">
        <v>45478</v>
      </c>
      <c r="AC554" s="3" t="s">
        <v>104</v>
      </c>
    </row>
    <row r="555" spans="1:29" ht="78.75" x14ac:dyDescent="0.25">
      <c r="A555" s="3">
        <v>2024</v>
      </c>
      <c r="B555" s="4">
        <v>45383</v>
      </c>
      <c r="C555" s="4">
        <v>45473</v>
      </c>
      <c r="D555" s="3" t="s">
        <v>75</v>
      </c>
      <c r="E555" s="5" t="s">
        <v>2215</v>
      </c>
      <c r="F555" s="6" t="s">
        <v>1325</v>
      </c>
      <c r="G555" s="16" t="s">
        <v>1326</v>
      </c>
      <c r="H555" s="7" t="s">
        <v>1327</v>
      </c>
      <c r="I555" s="8" t="s">
        <v>84</v>
      </c>
      <c r="J555" s="9" t="s">
        <v>2216</v>
      </c>
      <c r="K555" s="9" t="s">
        <v>1884</v>
      </c>
      <c r="L555" s="9" t="s">
        <v>103</v>
      </c>
      <c r="M555" s="3" t="s">
        <v>87</v>
      </c>
      <c r="N555" s="3" t="s">
        <v>104</v>
      </c>
      <c r="O555" s="6">
        <v>1</v>
      </c>
      <c r="P555" s="10">
        <v>45404</v>
      </c>
      <c r="Q555" s="10">
        <f t="shared" si="38"/>
        <v>45769</v>
      </c>
      <c r="R555" s="3" t="s">
        <v>104</v>
      </c>
      <c r="S555" s="15" t="s">
        <v>2217</v>
      </c>
      <c r="T555" s="12">
        <v>324.55</v>
      </c>
      <c r="U555" s="12">
        <f t="shared" si="39"/>
        <v>324.55</v>
      </c>
      <c r="V555" s="15" t="s">
        <v>2218</v>
      </c>
      <c r="W555" s="11" t="s">
        <v>107</v>
      </c>
      <c r="X555" s="11" t="s">
        <v>108</v>
      </c>
      <c r="Y555" s="3" t="s">
        <v>89</v>
      </c>
      <c r="Z555" s="11" t="s">
        <v>108</v>
      </c>
      <c r="AA555" s="3" t="s">
        <v>109</v>
      </c>
      <c r="AB555" s="4">
        <v>45478</v>
      </c>
      <c r="AC555" s="3" t="s">
        <v>104</v>
      </c>
    </row>
    <row r="556" spans="1:29" ht="78.75" x14ac:dyDescent="0.25">
      <c r="A556" s="3">
        <v>2024</v>
      </c>
      <c r="B556" s="4">
        <v>45383</v>
      </c>
      <c r="C556" s="4">
        <v>45473</v>
      </c>
      <c r="D556" s="3" t="s">
        <v>75</v>
      </c>
      <c r="E556" s="5" t="s">
        <v>2219</v>
      </c>
      <c r="F556" s="6" t="s">
        <v>1325</v>
      </c>
      <c r="G556" s="16" t="s">
        <v>1326</v>
      </c>
      <c r="H556" s="7" t="s">
        <v>1327</v>
      </c>
      <c r="I556" s="8" t="s">
        <v>84</v>
      </c>
      <c r="J556" s="9" t="s">
        <v>2220</v>
      </c>
      <c r="K556" s="9" t="s">
        <v>360</v>
      </c>
      <c r="L556" s="9" t="s">
        <v>1534</v>
      </c>
      <c r="M556" s="3" t="s">
        <v>86</v>
      </c>
      <c r="N556" s="3" t="s">
        <v>104</v>
      </c>
      <c r="O556" s="6">
        <v>1</v>
      </c>
      <c r="P556" s="10">
        <v>45414</v>
      </c>
      <c r="Q556" s="10">
        <f t="shared" si="38"/>
        <v>45779</v>
      </c>
      <c r="R556" s="3" t="s">
        <v>104</v>
      </c>
      <c r="S556" s="15" t="s">
        <v>2221</v>
      </c>
      <c r="T556" s="12">
        <v>180</v>
      </c>
      <c r="U556" s="12">
        <f>T556</f>
        <v>180</v>
      </c>
      <c r="V556" s="15" t="s">
        <v>2222</v>
      </c>
      <c r="W556" s="11" t="s">
        <v>107</v>
      </c>
      <c r="X556" s="11" t="s">
        <v>108</v>
      </c>
      <c r="Y556" s="3" t="s">
        <v>89</v>
      </c>
      <c r="Z556" s="11" t="s">
        <v>108</v>
      </c>
      <c r="AA556" s="3" t="s">
        <v>109</v>
      </c>
      <c r="AB556" s="4">
        <v>45478</v>
      </c>
      <c r="AC556" s="3" t="s">
        <v>104</v>
      </c>
    </row>
    <row r="557" spans="1:29" ht="78.75" x14ac:dyDescent="0.25">
      <c r="A557" s="3">
        <v>2024</v>
      </c>
      <c r="B557" s="4">
        <v>45383</v>
      </c>
      <c r="C557" s="4">
        <v>45473</v>
      </c>
      <c r="D557" s="3" t="s">
        <v>75</v>
      </c>
      <c r="E557" s="5" t="s">
        <v>2223</v>
      </c>
      <c r="F557" s="6" t="s">
        <v>1325</v>
      </c>
      <c r="G557" s="16" t="s">
        <v>1326</v>
      </c>
      <c r="H557" s="7" t="s">
        <v>1327</v>
      </c>
      <c r="I557" s="8" t="s">
        <v>84</v>
      </c>
      <c r="J557" s="9" t="s">
        <v>2224</v>
      </c>
      <c r="K557" s="9" t="s">
        <v>198</v>
      </c>
      <c r="L557" s="9" t="s">
        <v>2052</v>
      </c>
      <c r="M557" s="3" t="s">
        <v>87</v>
      </c>
      <c r="N557" s="3" t="s">
        <v>104</v>
      </c>
      <c r="O557" s="6">
        <v>1</v>
      </c>
      <c r="P557" s="10">
        <v>45414</v>
      </c>
      <c r="Q557" s="10">
        <f t="shared" si="38"/>
        <v>45779</v>
      </c>
      <c r="R557" s="3" t="s">
        <v>104</v>
      </c>
      <c r="S557" s="15" t="s">
        <v>2225</v>
      </c>
      <c r="T557" s="12">
        <v>180</v>
      </c>
      <c r="U557" s="12">
        <f t="shared" si="39"/>
        <v>180</v>
      </c>
      <c r="V557" s="15" t="s">
        <v>2226</v>
      </c>
      <c r="W557" s="11" t="s">
        <v>107</v>
      </c>
      <c r="X557" s="11" t="s">
        <v>108</v>
      </c>
      <c r="Y557" s="3" t="s">
        <v>89</v>
      </c>
      <c r="Z557" s="11" t="s">
        <v>108</v>
      </c>
      <c r="AA557" s="3" t="s">
        <v>109</v>
      </c>
      <c r="AB557" s="4">
        <v>45478</v>
      </c>
      <c r="AC557" s="3" t="s">
        <v>104</v>
      </c>
    </row>
    <row r="558" spans="1:29" ht="78.75" x14ac:dyDescent="0.25">
      <c r="A558" s="3">
        <v>2024</v>
      </c>
      <c r="B558" s="4">
        <v>45383</v>
      </c>
      <c r="C558" s="4">
        <v>45473</v>
      </c>
      <c r="D558" s="3" t="s">
        <v>75</v>
      </c>
      <c r="E558" s="5" t="s">
        <v>2227</v>
      </c>
      <c r="F558" s="6" t="s">
        <v>1325</v>
      </c>
      <c r="G558" s="16" t="s">
        <v>1326</v>
      </c>
      <c r="H558" s="7" t="s">
        <v>1327</v>
      </c>
      <c r="I558" s="8" t="s">
        <v>84</v>
      </c>
      <c r="J558" s="9" t="s">
        <v>304</v>
      </c>
      <c r="K558" s="9" t="s">
        <v>751</v>
      </c>
      <c r="L558" s="9" t="s">
        <v>187</v>
      </c>
      <c r="M558" s="3" t="s">
        <v>87</v>
      </c>
      <c r="N558" s="3" t="s">
        <v>104</v>
      </c>
      <c r="O558" s="6">
        <v>1</v>
      </c>
      <c r="P558" s="10">
        <v>45414</v>
      </c>
      <c r="Q558" s="10">
        <f t="shared" si="38"/>
        <v>45779</v>
      </c>
      <c r="R558" s="3" t="s">
        <v>104</v>
      </c>
      <c r="S558" s="15" t="s">
        <v>2228</v>
      </c>
      <c r="T558" s="12">
        <v>180</v>
      </c>
      <c r="U558" s="12">
        <f t="shared" si="39"/>
        <v>180</v>
      </c>
      <c r="V558" s="15" t="s">
        <v>2229</v>
      </c>
      <c r="W558" s="11" t="s">
        <v>107</v>
      </c>
      <c r="X558" s="11" t="s">
        <v>108</v>
      </c>
      <c r="Y558" s="3" t="s">
        <v>89</v>
      </c>
      <c r="Z558" s="11" t="s">
        <v>108</v>
      </c>
      <c r="AA558" s="3" t="s">
        <v>109</v>
      </c>
      <c r="AB558" s="4">
        <v>45478</v>
      </c>
      <c r="AC558" s="3" t="s">
        <v>104</v>
      </c>
    </row>
    <row r="559" spans="1:29" ht="78.75" x14ac:dyDescent="0.25">
      <c r="A559" s="3">
        <v>2024</v>
      </c>
      <c r="B559" s="4">
        <v>45383</v>
      </c>
      <c r="C559" s="4">
        <v>45473</v>
      </c>
      <c r="D559" s="3" t="s">
        <v>75</v>
      </c>
      <c r="E559" s="5" t="s">
        <v>2230</v>
      </c>
      <c r="F559" s="6" t="s">
        <v>1325</v>
      </c>
      <c r="G559" s="16" t="s">
        <v>1326</v>
      </c>
      <c r="H559" s="7" t="s">
        <v>1327</v>
      </c>
      <c r="I559" s="8" t="s">
        <v>84</v>
      </c>
      <c r="J559" s="9" t="s">
        <v>911</v>
      </c>
      <c r="K559" s="9" t="s">
        <v>269</v>
      </c>
      <c r="L559" s="9" t="s">
        <v>181</v>
      </c>
      <c r="M559" s="3" t="s">
        <v>86</v>
      </c>
      <c r="N559" s="3" t="s">
        <v>104</v>
      </c>
      <c r="O559" s="6">
        <v>1</v>
      </c>
      <c r="P559" s="10">
        <v>45414</v>
      </c>
      <c r="Q559" s="10">
        <f t="shared" si="38"/>
        <v>45779</v>
      </c>
      <c r="R559" s="3" t="s">
        <v>104</v>
      </c>
      <c r="S559" s="15" t="s">
        <v>2231</v>
      </c>
      <c r="T559" s="12">
        <v>180</v>
      </c>
      <c r="U559" s="12">
        <f t="shared" si="39"/>
        <v>180</v>
      </c>
      <c r="V559" s="15" t="s">
        <v>2232</v>
      </c>
      <c r="W559" s="11" t="s">
        <v>107</v>
      </c>
      <c r="X559" s="11" t="s">
        <v>108</v>
      </c>
      <c r="Y559" s="3" t="s">
        <v>89</v>
      </c>
      <c r="Z559" s="11" t="s">
        <v>108</v>
      </c>
      <c r="AA559" s="3" t="s">
        <v>109</v>
      </c>
      <c r="AB559" s="4">
        <v>45478</v>
      </c>
      <c r="AC559" s="3" t="s">
        <v>104</v>
      </c>
    </row>
    <row r="560" spans="1:29" ht="78.75" x14ac:dyDescent="0.25">
      <c r="A560" s="3">
        <v>2024</v>
      </c>
      <c r="B560" s="4">
        <v>45383</v>
      </c>
      <c r="C560" s="4">
        <v>45473</v>
      </c>
      <c r="D560" s="3" t="s">
        <v>75</v>
      </c>
      <c r="E560" s="5" t="s">
        <v>2233</v>
      </c>
      <c r="F560" s="6" t="s">
        <v>1325</v>
      </c>
      <c r="G560" s="16" t="s">
        <v>1326</v>
      </c>
      <c r="H560" s="7" t="s">
        <v>1327</v>
      </c>
      <c r="I560" s="8" t="s">
        <v>84</v>
      </c>
      <c r="J560" s="9" t="s">
        <v>2234</v>
      </c>
      <c r="K560" s="9" t="s">
        <v>999</v>
      </c>
      <c r="L560" s="9" t="s">
        <v>269</v>
      </c>
      <c r="M560" s="3" t="s">
        <v>87</v>
      </c>
      <c r="N560" s="3" t="s">
        <v>104</v>
      </c>
      <c r="O560" s="6">
        <v>1</v>
      </c>
      <c r="P560" s="10">
        <v>45414</v>
      </c>
      <c r="Q560" s="10">
        <f t="shared" si="38"/>
        <v>45779</v>
      </c>
      <c r="R560" s="3" t="s">
        <v>104</v>
      </c>
      <c r="S560" s="15" t="s">
        <v>2235</v>
      </c>
      <c r="T560" s="12">
        <v>180</v>
      </c>
      <c r="U560" s="12">
        <f t="shared" si="39"/>
        <v>180</v>
      </c>
      <c r="V560" s="15" t="s">
        <v>2236</v>
      </c>
      <c r="W560" s="11" t="s">
        <v>107</v>
      </c>
      <c r="X560" s="11" t="s">
        <v>108</v>
      </c>
      <c r="Y560" s="3" t="s">
        <v>89</v>
      </c>
      <c r="Z560" s="11" t="s">
        <v>108</v>
      </c>
      <c r="AA560" s="3" t="s">
        <v>109</v>
      </c>
      <c r="AB560" s="4">
        <v>45478</v>
      </c>
      <c r="AC560" s="3" t="s">
        <v>104</v>
      </c>
    </row>
    <row r="561" spans="1:29" ht="78.75" x14ac:dyDescent="0.25">
      <c r="A561" s="3">
        <v>2024</v>
      </c>
      <c r="B561" s="4">
        <v>45383</v>
      </c>
      <c r="C561" s="4">
        <v>45473</v>
      </c>
      <c r="D561" s="3" t="s">
        <v>75</v>
      </c>
      <c r="E561" s="5" t="s">
        <v>2237</v>
      </c>
      <c r="F561" s="6" t="s">
        <v>1325</v>
      </c>
      <c r="G561" s="16" t="s">
        <v>1326</v>
      </c>
      <c r="H561" s="7" t="s">
        <v>1327</v>
      </c>
      <c r="I561" s="8" t="s">
        <v>84</v>
      </c>
      <c r="J561" s="9" t="s">
        <v>2238</v>
      </c>
      <c r="K561" s="9" t="s">
        <v>269</v>
      </c>
      <c r="L561" s="9" t="s">
        <v>999</v>
      </c>
      <c r="M561" s="3" t="s">
        <v>86</v>
      </c>
      <c r="N561" s="3" t="s">
        <v>104</v>
      </c>
      <c r="O561" s="6">
        <v>1</v>
      </c>
      <c r="P561" s="10">
        <v>45414</v>
      </c>
      <c r="Q561" s="10">
        <f t="shared" si="38"/>
        <v>45779</v>
      </c>
      <c r="R561" s="3" t="s">
        <v>104</v>
      </c>
      <c r="S561" s="15" t="s">
        <v>2239</v>
      </c>
      <c r="T561" s="12">
        <v>180</v>
      </c>
      <c r="U561" s="12">
        <f t="shared" si="39"/>
        <v>180</v>
      </c>
      <c r="V561" s="15" t="s">
        <v>2240</v>
      </c>
      <c r="W561" s="11" t="s">
        <v>107</v>
      </c>
      <c r="X561" s="11" t="s">
        <v>108</v>
      </c>
      <c r="Y561" s="3" t="s">
        <v>89</v>
      </c>
      <c r="Z561" s="11" t="s">
        <v>108</v>
      </c>
      <c r="AA561" s="3" t="s">
        <v>109</v>
      </c>
      <c r="AB561" s="4">
        <v>45478</v>
      </c>
      <c r="AC561" s="3" t="s">
        <v>104</v>
      </c>
    </row>
    <row r="562" spans="1:29" ht="78.75" x14ac:dyDescent="0.25">
      <c r="A562" s="3">
        <v>2024</v>
      </c>
      <c r="B562" s="4">
        <v>45383</v>
      </c>
      <c r="C562" s="4">
        <v>45473</v>
      </c>
      <c r="D562" s="3" t="s">
        <v>75</v>
      </c>
      <c r="E562" s="5" t="s">
        <v>2241</v>
      </c>
      <c r="F562" s="6" t="s">
        <v>1325</v>
      </c>
      <c r="G562" s="16" t="s">
        <v>1326</v>
      </c>
      <c r="H562" s="7" t="s">
        <v>1327</v>
      </c>
      <c r="I562" s="8" t="s">
        <v>84</v>
      </c>
      <c r="J562" s="9" t="s">
        <v>2242</v>
      </c>
      <c r="K562" s="9" t="s">
        <v>751</v>
      </c>
      <c r="L562" s="9" t="s">
        <v>181</v>
      </c>
      <c r="M562" s="3" t="s">
        <v>86</v>
      </c>
      <c r="N562" s="3" t="s">
        <v>104</v>
      </c>
      <c r="O562" s="6">
        <v>1</v>
      </c>
      <c r="P562" s="10">
        <v>45414</v>
      </c>
      <c r="Q562" s="10">
        <f t="shared" si="38"/>
        <v>45779</v>
      </c>
      <c r="R562" s="3" t="s">
        <v>104</v>
      </c>
      <c r="S562" s="15" t="s">
        <v>2243</v>
      </c>
      <c r="T562" s="12">
        <v>180</v>
      </c>
      <c r="U562" s="12">
        <f t="shared" si="39"/>
        <v>180</v>
      </c>
      <c r="V562" s="15" t="s">
        <v>2244</v>
      </c>
      <c r="W562" s="11" t="s">
        <v>107</v>
      </c>
      <c r="X562" s="11" t="s">
        <v>108</v>
      </c>
      <c r="Y562" s="3" t="s">
        <v>89</v>
      </c>
      <c r="Z562" s="11" t="s">
        <v>108</v>
      </c>
      <c r="AA562" s="3" t="s">
        <v>109</v>
      </c>
      <c r="AB562" s="4">
        <v>45478</v>
      </c>
      <c r="AC562" s="3" t="s">
        <v>104</v>
      </c>
    </row>
    <row r="563" spans="1:29" ht="78.75" x14ac:dyDescent="0.25">
      <c r="A563" s="3">
        <v>2024</v>
      </c>
      <c r="B563" s="4">
        <v>45383</v>
      </c>
      <c r="C563" s="4">
        <v>45473</v>
      </c>
      <c r="D563" s="3" t="s">
        <v>75</v>
      </c>
      <c r="E563" s="5" t="s">
        <v>2245</v>
      </c>
      <c r="F563" s="6" t="s">
        <v>1325</v>
      </c>
      <c r="G563" s="16" t="s">
        <v>1326</v>
      </c>
      <c r="H563" s="7" t="s">
        <v>1327</v>
      </c>
      <c r="I563" s="8" t="s">
        <v>84</v>
      </c>
      <c r="J563" s="9" t="s">
        <v>2246</v>
      </c>
      <c r="K563" s="9" t="s">
        <v>751</v>
      </c>
      <c r="L563" s="9" t="s">
        <v>169</v>
      </c>
      <c r="M563" s="3" t="s">
        <v>87</v>
      </c>
      <c r="N563" s="3" t="s">
        <v>104</v>
      </c>
      <c r="O563" s="6">
        <v>1</v>
      </c>
      <c r="P563" s="10">
        <v>45414</v>
      </c>
      <c r="Q563" s="10">
        <f t="shared" si="38"/>
        <v>45779</v>
      </c>
      <c r="R563" s="3" t="s">
        <v>104</v>
      </c>
      <c r="S563" s="15" t="s">
        <v>2247</v>
      </c>
      <c r="T563" s="12">
        <v>180</v>
      </c>
      <c r="U563" s="12">
        <f t="shared" si="39"/>
        <v>180</v>
      </c>
      <c r="V563" s="15" t="s">
        <v>2248</v>
      </c>
      <c r="W563" s="11" t="s">
        <v>107</v>
      </c>
      <c r="X563" s="11" t="s">
        <v>108</v>
      </c>
      <c r="Y563" s="3" t="s">
        <v>89</v>
      </c>
      <c r="Z563" s="11" t="s">
        <v>108</v>
      </c>
      <c r="AA563" s="3" t="s">
        <v>109</v>
      </c>
      <c r="AB563" s="4">
        <v>45478</v>
      </c>
      <c r="AC563" s="3" t="s">
        <v>104</v>
      </c>
    </row>
    <row r="564" spans="1:29" ht="78.75" x14ac:dyDescent="0.25">
      <c r="A564" s="3">
        <v>2024</v>
      </c>
      <c r="B564" s="4">
        <v>45383</v>
      </c>
      <c r="C564" s="4">
        <v>45473</v>
      </c>
      <c r="D564" s="3" t="s">
        <v>75</v>
      </c>
      <c r="E564" s="5" t="s">
        <v>2249</v>
      </c>
      <c r="F564" s="6" t="s">
        <v>1325</v>
      </c>
      <c r="G564" s="16" t="s">
        <v>1326</v>
      </c>
      <c r="H564" s="7" t="s">
        <v>1327</v>
      </c>
      <c r="I564" s="8" t="s">
        <v>84</v>
      </c>
      <c r="J564" s="9" t="s">
        <v>2250</v>
      </c>
      <c r="K564" s="9" t="s">
        <v>682</v>
      </c>
      <c r="L564" s="9" t="s">
        <v>103</v>
      </c>
      <c r="M564" s="3" t="s">
        <v>87</v>
      </c>
      <c r="N564" s="3" t="s">
        <v>104</v>
      </c>
      <c r="O564" s="6">
        <v>1</v>
      </c>
      <c r="P564" s="10">
        <v>45414</v>
      </c>
      <c r="Q564" s="10">
        <f t="shared" si="38"/>
        <v>45779</v>
      </c>
      <c r="R564" s="3" t="s">
        <v>104</v>
      </c>
      <c r="S564" s="15" t="s">
        <v>2251</v>
      </c>
      <c r="T564" s="12">
        <v>180</v>
      </c>
      <c r="U564" s="12">
        <f t="shared" si="39"/>
        <v>180</v>
      </c>
      <c r="V564" s="15" t="s">
        <v>2252</v>
      </c>
      <c r="W564" s="11" t="s">
        <v>107</v>
      </c>
      <c r="X564" s="11" t="s">
        <v>108</v>
      </c>
      <c r="Y564" s="3" t="s">
        <v>89</v>
      </c>
      <c r="Z564" s="11" t="s">
        <v>108</v>
      </c>
      <c r="AA564" s="3" t="s">
        <v>109</v>
      </c>
      <c r="AB564" s="4">
        <v>45478</v>
      </c>
      <c r="AC564" s="3" t="s">
        <v>104</v>
      </c>
    </row>
    <row r="565" spans="1:29" ht="78.75" x14ac:dyDescent="0.25">
      <c r="A565" s="3">
        <v>2024</v>
      </c>
      <c r="B565" s="4">
        <v>45383</v>
      </c>
      <c r="C565" s="4">
        <v>45473</v>
      </c>
      <c r="D565" s="3" t="s">
        <v>75</v>
      </c>
      <c r="E565" s="5" t="s">
        <v>2253</v>
      </c>
      <c r="F565" s="6" t="s">
        <v>1325</v>
      </c>
      <c r="G565" s="16" t="s">
        <v>1326</v>
      </c>
      <c r="H565" s="7" t="s">
        <v>1327</v>
      </c>
      <c r="I565" s="8" t="s">
        <v>84</v>
      </c>
      <c r="J565" s="9" t="s">
        <v>2254</v>
      </c>
      <c r="K565" s="9" t="s">
        <v>181</v>
      </c>
      <c r="L565" s="9" t="s">
        <v>152</v>
      </c>
      <c r="M565" s="3" t="s">
        <v>87</v>
      </c>
      <c r="N565" s="3" t="s">
        <v>104</v>
      </c>
      <c r="O565" s="6">
        <v>1</v>
      </c>
      <c r="P565" s="10">
        <v>45414</v>
      </c>
      <c r="Q565" s="10">
        <f t="shared" si="38"/>
        <v>45779</v>
      </c>
      <c r="R565" s="3" t="s">
        <v>104</v>
      </c>
      <c r="S565" s="15" t="s">
        <v>2255</v>
      </c>
      <c r="T565" s="12">
        <v>180</v>
      </c>
      <c r="U565" s="12">
        <f t="shared" si="39"/>
        <v>180</v>
      </c>
      <c r="V565" s="15" t="s">
        <v>2256</v>
      </c>
      <c r="W565" s="11" t="s">
        <v>107</v>
      </c>
      <c r="X565" s="11" t="s">
        <v>108</v>
      </c>
      <c r="Y565" s="3" t="s">
        <v>89</v>
      </c>
      <c r="Z565" s="11" t="s">
        <v>108</v>
      </c>
      <c r="AA565" s="3" t="s">
        <v>109</v>
      </c>
      <c r="AB565" s="4">
        <v>45478</v>
      </c>
      <c r="AC565" s="3" t="s">
        <v>104</v>
      </c>
    </row>
    <row r="566" spans="1:29" ht="78.75" x14ac:dyDescent="0.25">
      <c r="A566" s="3">
        <v>2024</v>
      </c>
      <c r="B566" s="4">
        <v>45383</v>
      </c>
      <c r="C566" s="4">
        <v>45473</v>
      </c>
      <c r="D566" s="3" t="s">
        <v>75</v>
      </c>
      <c r="E566" s="5" t="s">
        <v>2257</v>
      </c>
      <c r="F566" s="6" t="s">
        <v>1325</v>
      </c>
      <c r="G566" s="16" t="s">
        <v>1326</v>
      </c>
      <c r="H566" s="7" t="s">
        <v>1327</v>
      </c>
      <c r="I566" s="8" t="s">
        <v>84</v>
      </c>
      <c r="J566" s="9" t="s">
        <v>2258</v>
      </c>
      <c r="K566" s="9" t="s">
        <v>181</v>
      </c>
      <c r="L566" s="9" t="s">
        <v>207</v>
      </c>
      <c r="M566" s="3" t="s">
        <v>87</v>
      </c>
      <c r="N566" s="3" t="s">
        <v>104</v>
      </c>
      <c r="O566" s="6">
        <v>1</v>
      </c>
      <c r="P566" s="10">
        <v>45414</v>
      </c>
      <c r="Q566" s="10">
        <f t="shared" si="38"/>
        <v>45779</v>
      </c>
      <c r="R566" s="3" t="s">
        <v>104</v>
      </c>
      <c r="S566" s="15" t="s">
        <v>2259</v>
      </c>
      <c r="T566" s="12">
        <v>180</v>
      </c>
      <c r="U566" s="12">
        <f t="shared" si="39"/>
        <v>180</v>
      </c>
      <c r="V566" s="15" t="s">
        <v>2260</v>
      </c>
      <c r="W566" s="11" t="s">
        <v>107</v>
      </c>
      <c r="X566" s="11" t="s">
        <v>108</v>
      </c>
      <c r="Y566" s="3" t="s">
        <v>89</v>
      </c>
      <c r="Z566" s="11" t="s">
        <v>108</v>
      </c>
      <c r="AA566" s="3" t="s">
        <v>109</v>
      </c>
      <c r="AB566" s="4">
        <v>45478</v>
      </c>
      <c r="AC566" s="3" t="s">
        <v>104</v>
      </c>
    </row>
    <row r="567" spans="1:29" ht="78.75" x14ac:dyDescent="0.25">
      <c r="A567" s="3">
        <v>2024</v>
      </c>
      <c r="B567" s="4">
        <v>45383</v>
      </c>
      <c r="C567" s="4">
        <v>45473</v>
      </c>
      <c r="D567" s="3" t="s">
        <v>75</v>
      </c>
      <c r="E567" s="5" t="s">
        <v>2261</v>
      </c>
      <c r="F567" s="6" t="s">
        <v>1325</v>
      </c>
      <c r="G567" s="16" t="s">
        <v>1326</v>
      </c>
      <c r="H567" s="7" t="s">
        <v>1327</v>
      </c>
      <c r="I567" s="8" t="s">
        <v>84</v>
      </c>
      <c r="J567" s="9" t="s">
        <v>2262</v>
      </c>
      <c r="K567" s="9" t="s">
        <v>207</v>
      </c>
      <c r="L567" s="9" t="s">
        <v>425</v>
      </c>
      <c r="M567" s="3" t="s">
        <v>87</v>
      </c>
      <c r="N567" s="3" t="s">
        <v>104</v>
      </c>
      <c r="O567" s="6">
        <v>1</v>
      </c>
      <c r="P567" s="10">
        <v>45414</v>
      </c>
      <c r="Q567" s="10">
        <f t="shared" si="38"/>
        <v>45779</v>
      </c>
      <c r="R567" s="3" t="s">
        <v>104</v>
      </c>
      <c r="S567" s="15" t="s">
        <v>2263</v>
      </c>
      <c r="T567" s="12">
        <v>180</v>
      </c>
      <c r="U567" s="12">
        <f t="shared" si="39"/>
        <v>180</v>
      </c>
      <c r="V567" s="15" t="s">
        <v>2264</v>
      </c>
      <c r="W567" s="11" t="s">
        <v>107</v>
      </c>
      <c r="X567" s="11" t="s">
        <v>108</v>
      </c>
      <c r="Y567" s="3" t="s">
        <v>89</v>
      </c>
      <c r="Z567" s="11" t="s">
        <v>108</v>
      </c>
      <c r="AA567" s="3" t="s">
        <v>109</v>
      </c>
      <c r="AB567" s="4">
        <v>45478</v>
      </c>
      <c r="AC567" s="3" t="s">
        <v>104</v>
      </c>
    </row>
    <row r="568" spans="1:29" ht="78.75" x14ac:dyDescent="0.25">
      <c r="A568" s="3">
        <v>2024</v>
      </c>
      <c r="B568" s="4">
        <v>45383</v>
      </c>
      <c r="C568" s="4">
        <v>45473</v>
      </c>
      <c r="D568" s="3" t="s">
        <v>75</v>
      </c>
      <c r="E568" s="5" t="s">
        <v>2265</v>
      </c>
      <c r="F568" s="6" t="s">
        <v>1325</v>
      </c>
      <c r="G568" s="16" t="s">
        <v>1326</v>
      </c>
      <c r="H568" s="7" t="s">
        <v>1327</v>
      </c>
      <c r="I568" s="8" t="s">
        <v>84</v>
      </c>
      <c r="J568" s="9" t="s">
        <v>2266</v>
      </c>
      <c r="K568" s="9" t="s">
        <v>2267</v>
      </c>
      <c r="L568" s="9" t="s">
        <v>999</v>
      </c>
      <c r="M568" s="3" t="s">
        <v>87</v>
      </c>
      <c r="N568" s="3" t="s">
        <v>104</v>
      </c>
      <c r="O568" s="6">
        <v>1</v>
      </c>
      <c r="P568" s="10">
        <v>45414</v>
      </c>
      <c r="Q568" s="10">
        <f t="shared" si="38"/>
        <v>45779</v>
      </c>
      <c r="R568" s="3" t="s">
        <v>104</v>
      </c>
      <c r="S568" s="15" t="s">
        <v>2268</v>
      </c>
      <c r="T568" s="12">
        <v>180</v>
      </c>
      <c r="U568" s="12">
        <f t="shared" si="39"/>
        <v>180</v>
      </c>
      <c r="V568" s="15" t="s">
        <v>2269</v>
      </c>
      <c r="W568" s="11" t="s">
        <v>107</v>
      </c>
      <c r="X568" s="11" t="s">
        <v>108</v>
      </c>
      <c r="Y568" s="3" t="s">
        <v>89</v>
      </c>
      <c r="Z568" s="11" t="s">
        <v>108</v>
      </c>
      <c r="AA568" s="3" t="s">
        <v>109</v>
      </c>
      <c r="AB568" s="4">
        <v>45478</v>
      </c>
      <c r="AC568" s="3" t="s">
        <v>104</v>
      </c>
    </row>
    <row r="569" spans="1:29" ht="78.75" x14ac:dyDescent="0.25">
      <c r="A569" s="3">
        <v>2024</v>
      </c>
      <c r="B569" s="4">
        <v>45383</v>
      </c>
      <c r="C569" s="4">
        <v>45473</v>
      </c>
      <c r="D569" s="3" t="s">
        <v>75</v>
      </c>
      <c r="E569" s="5" t="s">
        <v>2270</v>
      </c>
      <c r="F569" s="6" t="s">
        <v>1325</v>
      </c>
      <c r="G569" s="16" t="s">
        <v>1326</v>
      </c>
      <c r="H569" s="7" t="s">
        <v>1327</v>
      </c>
      <c r="I569" s="8" t="s">
        <v>84</v>
      </c>
      <c r="J569" s="9" t="s">
        <v>2271</v>
      </c>
      <c r="K569" s="9" t="s">
        <v>122</v>
      </c>
      <c r="L569" s="9" t="s">
        <v>425</v>
      </c>
      <c r="M569" s="3" t="s">
        <v>87</v>
      </c>
      <c r="N569" s="3" t="s">
        <v>104</v>
      </c>
      <c r="O569" s="6">
        <v>1</v>
      </c>
      <c r="P569" s="10">
        <v>45414</v>
      </c>
      <c r="Q569" s="10">
        <f t="shared" si="38"/>
        <v>45779</v>
      </c>
      <c r="R569" s="3" t="s">
        <v>104</v>
      </c>
      <c r="S569" s="15" t="s">
        <v>2272</v>
      </c>
      <c r="T569" s="12">
        <v>180</v>
      </c>
      <c r="U569" s="12">
        <f t="shared" si="39"/>
        <v>180</v>
      </c>
      <c r="V569" s="15" t="s">
        <v>2273</v>
      </c>
      <c r="W569" s="11" t="s">
        <v>107</v>
      </c>
      <c r="X569" s="11" t="s">
        <v>108</v>
      </c>
      <c r="Y569" s="3" t="s">
        <v>89</v>
      </c>
      <c r="Z569" s="11" t="s">
        <v>108</v>
      </c>
      <c r="AA569" s="3" t="s">
        <v>109</v>
      </c>
      <c r="AB569" s="4">
        <v>45478</v>
      </c>
      <c r="AC569" s="3" t="s">
        <v>104</v>
      </c>
    </row>
    <row r="570" spans="1:29" ht="78.75" x14ac:dyDescent="0.25">
      <c r="A570" s="3">
        <v>2024</v>
      </c>
      <c r="B570" s="4">
        <v>45383</v>
      </c>
      <c r="C570" s="4">
        <v>45473</v>
      </c>
      <c r="D570" s="3" t="s">
        <v>75</v>
      </c>
      <c r="E570" s="5" t="s">
        <v>2274</v>
      </c>
      <c r="F570" s="6" t="s">
        <v>1325</v>
      </c>
      <c r="G570" s="16" t="s">
        <v>1326</v>
      </c>
      <c r="H570" s="7" t="s">
        <v>1327</v>
      </c>
      <c r="I570" s="8" t="s">
        <v>84</v>
      </c>
      <c r="J570" s="9" t="s">
        <v>2275</v>
      </c>
      <c r="K570" s="9" t="s">
        <v>122</v>
      </c>
      <c r="L570" s="9" t="s">
        <v>122</v>
      </c>
      <c r="M570" s="3" t="s">
        <v>87</v>
      </c>
      <c r="N570" s="3" t="s">
        <v>104</v>
      </c>
      <c r="O570" s="6">
        <v>1</v>
      </c>
      <c r="P570" s="10">
        <v>45414</v>
      </c>
      <c r="Q570" s="10">
        <f t="shared" si="38"/>
        <v>45779</v>
      </c>
      <c r="R570" s="3" t="s">
        <v>104</v>
      </c>
      <c r="S570" s="15" t="s">
        <v>2276</v>
      </c>
      <c r="T570" s="12">
        <v>180</v>
      </c>
      <c r="U570" s="12">
        <f t="shared" si="39"/>
        <v>180</v>
      </c>
      <c r="V570" s="15" t="s">
        <v>2277</v>
      </c>
      <c r="W570" s="11" t="s">
        <v>107</v>
      </c>
      <c r="X570" s="11" t="s">
        <v>108</v>
      </c>
      <c r="Y570" s="3" t="s">
        <v>89</v>
      </c>
      <c r="Z570" s="11" t="s">
        <v>108</v>
      </c>
      <c r="AA570" s="3" t="s">
        <v>109</v>
      </c>
      <c r="AB570" s="4">
        <v>45478</v>
      </c>
      <c r="AC570" s="3" t="s">
        <v>104</v>
      </c>
    </row>
    <row r="571" spans="1:29" ht="78.75" x14ac:dyDescent="0.25">
      <c r="A571" s="3">
        <v>2024</v>
      </c>
      <c r="B571" s="4">
        <v>45383</v>
      </c>
      <c r="C571" s="4">
        <v>45473</v>
      </c>
      <c r="D571" s="3" t="s">
        <v>75</v>
      </c>
      <c r="E571" s="5" t="s">
        <v>2278</v>
      </c>
      <c r="F571" s="6" t="s">
        <v>1325</v>
      </c>
      <c r="G571" s="16" t="s">
        <v>1326</v>
      </c>
      <c r="H571" s="7" t="s">
        <v>1327</v>
      </c>
      <c r="I571" s="8" t="s">
        <v>84</v>
      </c>
      <c r="J571" s="9" t="s">
        <v>390</v>
      </c>
      <c r="K571" s="9" t="s">
        <v>2279</v>
      </c>
      <c r="L571" s="9" t="s">
        <v>2280</v>
      </c>
      <c r="M571" s="3" t="s">
        <v>87</v>
      </c>
      <c r="N571" s="3" t="s">
        <v>104</v>
      </c>
      <c r="O571" s="6">
        <v>1</v>
      </c>
      <c r="P571" s="10">
        <v>45414</v>
      </c>
      <c r="Q571" s="10">
        <f t="shared" si="38"/>
        <v>45779</v>
      </c>
      <c r="R571" s="3" t="s">
        <v>104</v>
      </c>
      <c r="S571" s="15" t="s">
        <v>2281</v>
      </c>
      <c r="T571" s="12">
        <v>180</v>
      </c>
      <c r="U571" s="12">
        <f t="shared" si="39"/>
        <v>180</v>
      </c>
      <c r="V571" s="15" t="s">
        <v>2282</v>
      </c>
      <c r="W571" s="11" t="s">
        <v>107</v>
      </c>
      <c r="X571" s="11" t="s">
        <v>108</v>
      </c>
      <c r="Y571" s="3" t="s">
        <v>89</v>
      </c>
      <c r="Z571" s="11" t="s">
        <v>108</v>
      </c>
      <c r="AA571" s="3" t="s">
        <v>109</v>
      </c>
      <c r="AB571" s="4">
        <v>45478</v>
      </c>
      <c r="AC571" s="3" t="s">
        <v>104</v>
      </c>
    </row>
    <row r="572" spans="1:29" ht="78.75" x14ac:dyDescent="0.25">
      <c r="A572" s="3">
        <v>2024</v>
      </c>
      <c r="B572" s="4">
        <v>45383</v>
      </c>
      <c r="C572" s="4">
        <v>45473</v>
      </c>
      <c r="D572" s="3" t="s">
        <v>75</v>
      </c>
      <c r="E572" s="5" t="s">
        <v>2283</v>
      </c>
      <c r="F572" s="6" t="s">
        <v>1325</v>
      </c>
      <c r="G572" s="16" t="s">
        <v>1326</v>
      </c>
      <c r="H572" s="7" t="s">
        <v>1327</v>
      </c>
      <c r="I572" s="8" t="s">
        <v>84</v>
      </c>
      <c r="J572" s="9" t="s">
        <v>2284</v>
      </c>
      <c r="K572" s="9" t="s">
        <v>350</v>
      </c>
      <c r="L572" s="9" t="s">
        <v>2279</v>
      </c>
      <c r="M572" s="3" t="s">
        <v>87</v>
      </c>
      <c r="N572" s="3" t="s">
        <v>104</v>
      </c>
      <c r="O572" s="6">
        <v>1</v>
      </c>
      <c r="P572" s="10">
        <v>45414</v>
      </c>
      <c r="Q572" s="10">
        <f t="shared" si="38"/>
        <v>45779</v>
      </c>
      <c r="R572" s="3" t="s">
        <v>104</v>
      </c>
      <c r="S572" s="15" t="s">
        <v>2285</v>
      </c>
      <c r="T572" s="12">
        <v>180</v>
      </c>
      <c r="U572" s="12">
        <f t="shared" si="39"/>
        <v>180</v>
      </c>
      <c r="V572" s="15" t="s">
        <v>2286</v>
      </c>
      <c r="W572" s="11" t="s">
        <v>107</v>
      </c>
      <c r="X572" s="11" t="s">
        <v>108</v>
      </c>
      <c r="Y572" s="3" t="s">
        <v>89</v>
      </c>
      <c r="Z572" s="11" t="s">
        <v>108</v>
      </c>
      <c r="AA572" s="3" t="s">
        <v>109</v>
      </c>
      <c r="AB572" s="4">
        <v>45478</v>
      </c>
      <c r="AC572" s="3" t="s">
        <v>104</v>
      </c>
    </row>
    <row r="573" spans="1:29" ht="78.75" x14ac:dyDescent="0.25">
      <c r="A573" s="3">
        <v>2024</v>
      </c>
      <c r="B573" s="4">
        <v>45383</v>
      </c>
      <c r="C573" s="4">
        <v>45473</v>
      </c>
      <c r="D573" s="3" t="s">
        <v>75</v>
      </c>
      <c r="E573" s="5" t="s">
        <v>2287</v>
      </c>
      <c r="F573" s="6" t="s">
        <v>1325</v>
      </c>
      <c r="G573" s="16" t="s">
        <v>1326</v>
      </c>
      <c r="H573" s="7" t="s">
        <v>1327</v>
      </c>
      <c r="I573" s="8" t="s">
        <v>84</v>
      </c>
      <c r="J573" s="9" t="s">
        <v>2288</v>
      </c>
      <c r="K573" s="9" t="s">
        <v>102</v>
      </c>
      <c r="L573" s="9" t="s">
        <v>610</v>
      </c>
      <c r="M573" s="3" t="s">
        <v>87</v>
      </c>
      <c r="N573" s="3" t="s">
        <v>104</v>
      </c>
      <c r="O573" s="6">
        <v>1</v>
      </c>
      <c r="P573" s="10">
        <v>45414</v>
      </c>
      <c r="Q573" s="10">
        <f t="shared" si="38"/>
        <v>45779</v>
      </c>
      <c r="R573" s="3" t="s">
        <v>104</v>
      </c>
      <c r="S573" s="15" t="s">
        <v>2289</v>
      </c>
      <c r="T573" s="12">
        <v>180</v>
      </c>
      <c r="U573" s="12">
        <f t="shared" si="39"/>
        <v>180</v>
      </c>
      <c r="V573" s="15" t="s">
        <v>2290</v>
      </c>
      <c r="W573" s="11" t="s">
        <v>107</v>
      </c>
      <c r="X573" s="11" t="s">
        <v>108</v>
      </c>
      <c r="Y573" s="3" t="s">
        <v>89</v>
      </c>
      <c r="Z573" s="11" t="s">
        <v>108</v>
      </c>
      <c r="AA573" s="3" t="s">
        <v>109</v>
      </c>
      <c r="AB573" s="4">
        <v>45478</v>
      </c>
      <c r="AC573" s="3" t="s">
        <v>104</v>
      </c>
    </row>
    <row r="574" spans="1:29" ht="78.75" x14ac:dyDescent="0.25">
      <c r="A574" s="3">
        <v>2024</v>
      </c>
      <c r="B574" s="4">
        <v>45383</v>
      </c>
      <c r="C574" s="4">
        <v>45473</v>
      </c>
      <c r="D574" s="3" t="s">
        <v>75</v>
      </c>
      <c r="E574" s="5" t="s">
        <v>2291</v>
      </c>
      <c r="F574" s="6" t="s">
        <v>1325</v>
      </c>
      <c r="G574" s="16" t="s">
        <v>1326</v>
      </c>
      <c r="H574" s="7" t="s">
        <v>1327</v>
      </c>
      <c r="I574" s="8" t="s">
        <v>84</v>
      </c>
      <c r="J574" s="9" t="s">
        <v>2292</v>
      </c>
      <c r="K574" s="9" t="s">
        <v>729</v>
      </c>
      <c r="L574" s="9" t="s">
        <v>1490</v>
      </c>
      <c r="M574" s="3" t="s">
        <v>86</v>
      </c>
      <c r="N574" s="3" t="s">
        <v>104</v>
      </c>
      <c r="O574" s="6">
        <v>1</v>
      </c>
      <c r="P574" s="10">
        <v>45414</v>
      </c>
      <c r="Q574" s="10">
        <f t="shared" si="38"/>
        <v>45779</v>
      </c>
      <c r="R574" s="3" t="s">
        <v>104</v>
      </c>
      <c r="S574" s="15" t="s">
        <v>2293</v>
      </c>
      <c r="T574" s="12">
        <v>180</v>
      </c>
      <c r="U574" s="12">
        <f t="shared" si="39"/>
        <v>180</v>
      </c>
      <c r="V574" s="15" t="s">
        <v>2294</v>
      </c>
      <c r="W574" s="11" t="s">
        <v>107</v>
      </c>
      <c r="X574" s="11" t="s">
        <v>108</v>
      </c>
      <c r="Y574" s="3" t="s">
        <v>89</v>
      </c>
      <c r="Z574" s="11" t="s">
        <v>108</v>
      </c>
      <c r="AA574" s="3" t="s">
        <v>109</v>
      </c>
      <c r="AB574" s="4">
        <v>45478</v>
      </c>
      <c r="AC574" s="3" t="s">
        <v>104</v>
      </c>
    </row>
    <row r="575" spans="1:29" ht="78.75" x14ac:dyDescent="0.25">
      <c r="A575" s="3">
        <v>2024</v>
      </c>
      <c r="B575" s="4">
        <v>45383</v>
      </c>
      <c r="C575" s="4">
        <v>45473</v>
      </c>
      <c r="D575" s="3" t="s">
        <v>75</v>
      </c>
      <c r="E575" s="5" t="s">
        <v>2295</v>
      </c>
      <c r="F575" s="6" t="s">
        <v>1325</v>
      </c>
      <c r="G575" s="16" t="s">
        <v>1326</v>
      </c>
      <c r="H575" s="7" t="s">
        <v>1327</v>
      </c>
      <c r="I575" s="8" t="s">
        <v>84</v>
      </c>
      <c r="J575" s="9" t="s">
        <v>2296</v>
      </c>
      <c r="K575" s="9" t="s">
        <v>751</v>
      </c>
      <c r="L575" s="9" t="s">
        <v>182</v>
      </c>
      <c r="M575" s="3" t="s">
        <v>87</v>
      </c>
      <c r="N575" s="3" t="s">
        <v>104</v>
      </c>
      <c r="O575" s="6">
        <v>1</v>
      </c>
      <c r="P575" s="10">
        <v>45414</v>
      </c>
      <c r="Q575" s="10">
        <f t="shared" si="38"/>
        <v>45779</v>
      </c>
      <c r="R575" s="3" t="s">
        <v>104</v>
      </c>
      <c r="S575" s="15" t="s">
        <v>2297</v>
      </c>
      <c r="T575" s="12">
        <v>180</v>
      </c>
      <c r="U575" s="12">
        <f t="shared" si="39"/>
        <v>180</v>
      </c>
      <c r="V575" s="15" t="s">
        <v>2298</v>
      </c>
      <c r="W575" s="11" t="s">
        <v>107</v>
      </c>
      <c r="X575" s="11" t="s">
        <v>108</v>
      </c>
      <c r="Y575" s="3" t="s">
        <v>89</v>
      </c>
      <c r="Z575" s="11" t="s">
        <v>108</v>
      </c>
      <c r="AA575" s="3" t="s">
        <v>109</v>
      </c>
      <c r="AB575" s="4">
        <v>45478</v>
      </c>
      <c r="AC575" s="3" t="s">
        <v>104</v>
      </c>
    </row>
    <row r="576" spans="1:29" ht="78.75" x14ac:dyDescent="0.25">
      <c r="A576" s="3">
        <v>2024</v>
      </c>
      <c r="B576" s="4">
        <v>45383</v>
      </c>
      <c r="C576" s="4">
        <v>45473</v>
      </c>
      <c r="D576" s="3" t="s">
        <v>75</v>
      </c>
      <c r="E576" s="5" t="s">
        <v>2299</v>
      </c>
      <c r="F576" s="6" t="s">
        <v>1325</v>
      </c>
      <c r="G576" s="16" t="s">
        <v>1326</v>
      </c>
      <c r="H576" s="7" t="s">
        <v>1327</v>
      </c>
      <c r="I576" s="8" t="s">
        <v>84</v>
      </c>
      <c r="J576" s="9" t="s">
        <v>2300</v>
      </c>
      <c r="K576" s="9" t="s">
        <v>181</v>
      </c>
      <c r="L576" s="9" t="s">
        <v>103</v>
      </c>
      <c r="M576" s="3" t="s">
        <v>87</v>
      </c>
      <c r="N576" s="3" t="s">
        <v>104</v>
      </c>
      <c r="O576" s="6">
        <v>1</v>
      </c>
      <c r="P576" s="10">
        <v>45414</v>
      </c>
      <c r="Q576" s="10">
        <f t="shared" si="38"/>
        <v>45779</v>
      </c>
      <c r="R576" s="3" t="s">
        <v>104</v>
      </c>
      <c r="S576" s="15" t="s">
        <v>2301</v>
      </c>
      <c r="T576" s="12">
        <v>180</v>
      </c>
      <c r="U576" s="12">
        <f>T576</f>
        <v>180</v>
      </c>
      <c r="V576" s="15" t="s">
        <v>2302</v>
      </c>
      <c r="W576" s="11" t="s">
        <v>107</v>
      </c>
      <c r="X576" s="11" t="s">
        <v>108</v>
      </c>
      <c r="Y576" s="3" t="s">
        <v>89</v>
      </c>
      <c r="Z576" s="11" t="s">
        <v>108</v>
      </c>
      <c r="AA576" s="3" t="s">
        <v>109</v>
      </c>
      <c r="AB576" s="4">
        <v>45478</v>
      </c>
      <c r="AC576" s="3" t="s">
        <v>104</v>
      </c>
    </row>
    <row r="577" spans="1:29" ht="78.75" x14ac:dyDescent="0.25">
      <c r="A577" s="3">
        <v>2024</v>
      </c>
      <c r="B577" s="4">
        <v>45383</v>
      </c>
      <c r="C577" s="4">
        <v>45473</v>
      </c>
      <c r="D577" s="3" t="s">
        <v>75</v>
      </c>
      <c r="E577" s="5" t="s">
        <v>2303</v>
      </c>
      <c r="F577" s="6" t="s">
        <v>1325</v>
      </c>
      <c r="G577" s="16" t="s">
        <v>1326</v>
      </c>
      <c r="H577" s="7" t="s">
        <v>1327</v>
      </c>
      <c r="I577" s="8" t="s">
        <v>84</v>
      </c>
      <c r="J577" s="9" t="s">
        <v>2304</v>
      </c>
      <c r="K577" s="9" t="s">
        <v>181</v>
      </c>
      <c r="L577" s="9" t="s">
        <v>714</v>
      </c>
      <c r="M577" s="3" t="s">
        <v>86</v>
      </c>
      <c r="N577" s="3" t="s">
        <v>104</v>
      </c>
      <c r="O577" s="6">
        <v>1</v>
      </c>
      <c r="P577" s="10">
        <v>45414</v>
      </c>
      <c r="Q577" s="10">
        <f t="shared" si="38"/>
        <v>45779</v>
      </c>
      <c r="R577" s="3" t="s">
        <v>104</v>
      </c>
      <c r="S577" s="15" t="s">
        <v>2305</v>
      </c>
      <c r="T577" s="12">
        <v>180</v>
      </c>
      <c r="U577" s="12">
        <f t="shared" ref="U577:U633" si="40">T577</f>
        <v>180</v>
      </c>
      <c r="V577" s="15" t="s">
        <v>2306</v>
      </c>
      <c r="W577" s="11" t="s">
        <v>107</v>
      </c>
      <c r="X577" s="11" t="s">
        <v>108</v>
      </c>
      <c r="Y577" s="3" t="s">
        <v>89</v>
      </c>
      <c r="Z577" s="11" t="s">
        <v>108</v>
      </c>
      <c r="AA577" s="3" t="s">
        <v>109</v>
      </c>
      <c r="AB577" s="4">
        <v>45478</v>
      </c>
      <c r="AC577" s="3" t="s">
        <v>104</v>
      </c>
    </row>
    <row r="578" spans="1:29" ht="78.75" x14ac:dyDescent="0.25">
      <c r="A578" s="3">
        <v>2024</v>
      </c>
      <c r="B578" s="4">
        <v>45383</v>
      </c>
      <c r="C578" s="4">
        <v>45473</v>
      </c>
      <c r="D578" s="3" t="s">
        <v>75</v>
      </c>
      <c r="E578" s="5" t="s">
        <v>2307</v>
      </c>
      <c r="F578" s="6" t="s">
        <v>1325</v>
      </c>
      <c r="G578" s="16" t="s">
        <v>1326</v>
      </c>
      <c r="H578" s="7" t="s">
        <v>1327</v>
      </c>
      <c r="I578" s="8" t="s">
        <v>84</v>
      </c>
      <c r="J578" s="9" t="s">
        <v>1829</v>
      </c>
      <c r="K578" s="9" t="s">
        <v>217</v>
      </c>
      <c r="L578" s="9" t="s">
        <v>103</v>
      </c>
      <c r="M578" s="3" t="s">
        <v>86</v>
      </c>
      <c r="N578" s="3" t="s">
        <v>104</v>
      </c>
      <c r="O578" s="6">
        <v>1</v>
      </c>
      <c r="P578" s="10">
        <v>45414</v>
      </c>
      <c r="Q578" s="10">
        <f t="shared" si="38"/>
        <v>45779</v>
      </c>
      <c r="R578" s="3" t="s">
        <v>104</v>
      </c>
      <c r="S578" s="15" t="s">
        <v>2308</v>
      </c>
      <c r="T578" s="12">
        <v>180</v>
      </c>
      <c r="U578" s="12">
        <f t="shared" si="40"/>
        <v>180</v>
      </c>
      <c r="V578" s="15" t="s">
        <v>2309</v>
      </c>
      <c r="W578" s="11" t="s">
        <v>107</v>
      </c>
      <c r="X578" s="11" t="s">
        <v>108</v>
      </c>
      <c r="Y578" s="3" t="s">
        <v>89</v>
      </c>
      <c r="Z578" s="11" t="s">
        <v>108</v>
      </c>
      <c r="AA578" s="3" t="s">
        <v>109</v>
      </c>
      <c r="AB578" s="4">
        <v>45478</v>
      </c>
      <c r="AC578" s="3" t="s">
        <v>104</v>
      </c>
    </row>
    <row r="579" spans="1:29" ht="78.75" x14ac:dyDescent="0.25">
      <c r="A579" s="3">
        <v>2024</v>
      </c>
      <c r="B579" s="4">
        <v>45383</v>
      </c>
      <c r="C579" s="4">
        <v>45473</v>
      </c>
      <c r="D579" s="3" t="s">
        <v>75</v>
      </c>
      <c r="E579" s="5" t="s">
        <v>2310</v>
      </c>
      <c r="F579" s="6" t="s">
        <v>1325</v>
      </c>
      <c r="G579" s="16" t="s">
        <v>1326</v>
      </c>
      <c r="H579" s="7" t="s">
        <v>1327</v>
      </c>
      <c r="I579" s="8" t="s">
        <v>84</v>
      </c>
      <c r="J579" s="9" t="s">
        <v>2311</v>
      </c>
      <c r="K579" s="9" t="s">
        <v>326</v>
      </c>
      <c r="L579" s="9" t="s">
        <v>490</v>
      </c>
      <c r="M579" s="3" t="s">
        <v>87</v>
      </c>
      <c r="N579" s="3" t="s">
        <v>104</v>
      </c>
      <c r="O579" s="6">
        <v>1</v>
      </c>
      <c r="P579" s="10">
        <v>45414</v>
      </c>
      <c r="Q579" s="10">
        <f t="shared" si="38"/>
        <v>45779</v>
      </c>
      <c r="R579" s="3" t="s">
        <v>104</v>
      </c>
      <c r="S579" s="15" t="s">
        <v>2312</v>
      </c>
      <c r="T579" s="12">
        <v>180</v>
      </c>
      <c r="U579" s="12">
        <f t="shared" si="40"/>
        <v>180</v>
      </c>
      <c r="V579" s="15" t="s">
        <v>2313</v>
      </c>
      <c r="W579" s="11" t="s">
        <v>107</v>
      </c>
      <c r="X579" s="11" t="s">
        <v>108</v>
      </c>
      <c r="Y579" s="3" t="s">
        <v>89</v>
      </c>
      <c r="Z579" s="11" t="s">
        <v>108</v>
      </c>
      <c r="AA579" s="3" t="s">
        <v>109</v>
      </c>
      <c r="AB579" s="4">
        <v>45478</v>
      </c>
      <c r="AC579" s="3" t="s">
        <v>104</v>
      </c>
    </row>
    <row r="580" spans="1:29" ht="78.75" x14ac:dyDescent="0.25">
      <c r="A580" s="3">
        <v>2024</v>
      </c>
      <c r="B580" s="4">
        <v>45383</v>
      </c>
      <c r="C580" s="4">
        <v>45473</v>
      </c>
      <c r="D580" s="3" t="s">
        <v>75</v>
      </c>
      <c r="E580" s="5" t="s">
        <v>2314</v>
      </c>
      <c r="F580" s="6" t="s">
        <v>1325</v>
      </c>
      <c r="G580" s="16" t="s">
        <v>1326</v>
      </c>
      <c r="H580" s="7" t="s">
        <v>1327</v>
      </c>
      <c r="I580" s="8" t="s">
        <v>84</v>
      </c>
      <c r="J580" s="9" t="s">
        <v>2315</v>
      </c>
      <c r="K580" s="9" t="s">
        <v>751</v>
      </c>
      <c r="L580" s="9" t="s">
        <v>2316</v>
      </c>
      <c r="M580" s="3" t="s">
        <v>87</v>
      </c>
      <c r="N580" s="3" t="s">
        <v>104</v>
      </c>
      <c r="O580" s="6">
        <v>1</v>
      </c>
      <c r="P580" s="10">
        <v>45405</v>
      </c>
      <c r="Q580" s="10">
        <f t="shared" si="38"/>
        <v>45770</v>
      </c>
      <c r="R580" s="3" t="s">
        <v>104</v>
      </c>
      <c r="S580" s="15" t="s">
        <v>2317</v>
      </c>
      <c r="T580" s="12">
        <v>1831.42</v>
      </c>
      <c r="U580" s="12">
        <f t="shared" si="40"/>
        <v>1831.42</v>
      </c>
      <c r="V580" s="11" t="s">
        <v>612</v>
      </c>
      <c r="W580" s="11" t="s">
        <v>107</v>
      </c>
      <c r="X580" s="11" t="s">
        <v>108</v>
      </c>
      <c r="Y580" s="3" t="s">
        <v>89</v>
      </c>
      <c r="Z580" s="11" t="s">
        <v>108</v>
      </c>
      <c r="AA580" s="3" t="s">
        <v>109</v>
      </c>
      <c r="AB580" s="4">
        <v>45478</v>
      </c>
      <c r="AC580" s="3" t="s">
        <v>104</v>
      </c>
    </row>
    <row r="581" spans="1:29" ht="78.75" x14ac:dyDescent="0.25">
      <c r="A581" s="3">
        <v>2024</v>
      </c>
      <c r="B581" s="4">
        <v>45383</v>
      </c>
      <c r="C581" s="4">
        <v>45473</v>
      </c>
      <c r="D581" s="3" t="s">
        <v>75</v>
      </c>
      <c r="E581" s="5" t="s">
        <v>2318</v>
      </c>
      <c r="F581" s="6" t="s">
        <v>1325</v>
      </c>
      <c r="G581" s="16" t="s">
        <v>1326</v>
      </c>
      <c r="H581" s="7" t="s">
        <v>1327</v>
      </c>
      <c r="I581" s="8" t="s">
        <v>84</v>
      </c>
      <c r="J581" s="9" t="s">
        <v>1560</v>
      </c>
      <c r="K581" s="9" t="s">
        <v>207</v>
      </c>
      <c r="L581" s="9" t="s">
        <v>2319</v>
      </c>
      <c r="M581" s="3" t="s">
        <v>86</v>
      </c>
      <c r="N581" s="3" t="s">
        <v>104</v>
      </c>
      <c r="O581" s="6">
        <v>1</v>
      </c>
      <c r="P581" s="10">
        <v>45405</v>
      </c>
      <c r="Q581" s="10">
        <f t="shared" si="38"/>
        <v>45770</v>
      </c>
      <c r="R581" s="3" t="s">
        <v>104</v>
      </c>
      <c r="S581" s="15" t="s">
        <v>2320</v>
      </c>
      <c r="T581" s="12">
        <v>371.18</v>
      </c>
      <c r="U581" s="12">
        <f t="shared" si="40"/>
        <v>371.18</v>
      </c>
      <c r="V581" s="11" t="s">
        <v>2321</v>
      </c>
      <c r="W581" s="11" t="s">
        <v>107</v>
      </c>
      <c r="X581" s="11" t="s">
        <v>108</v>
      </c>
      <c r="Y581" s="3" t="s">
        <v>89</v>
      </c>
      <c r="Z581" s="11" t="s">
        <v>108</v>
      </c>
      <c r="AA581" s="3" t="s">
        <v>109</v>
      </c>
      <c r="AB581" s="4">
        <v>45478</v>
      </c>
      <c r="AC581" s="3" t="s">
        <v>104</v>
      </c>
    </row>
    <row r="582" spans="1:29" ht="78.75" x14ac:dyDescent="0.25">
      <c r="A582" s="3">
        <v>2024</v>
      </c>
      <c r="B582" s="4">
        <v>45383</v>
      </c>
      <c r="C582" s="4">
        <v>45473</v>
      </c>
      <c r="D582" s="3" t="s">
        <v>75</v>
      </c>
      <c r="E582" s="5" t="s">
        <v>2322</v>
      </c>
      <c r="F582" s="6" t="s">
        <v>1325</v>
      </c>
      <c r="G582" s="16" t="s">
        <v>1326</v>
      </c>
      <c r="H582" s="7" t="s">
        <v>1327</v>
      </c>
      <c r="I582" s="8" t="s">
        <v>84</v>
      </c>
      <c r="J582" s="9" t="s">
        <v>2323</v>
      </c>
      <c r="K582" s="9" t="s">
        <v>207</v>
      </c>
      <c r="L582" s="9" t="s">
        <v>2319</v>
      </c>
      <c r="M582" s="3" t="s">
        <v>86</v>
      </c>
      <c r="N582" s="3" t="s">
        <v>104</v>
      </c>
      <c r="O582" s="6">
        <v>1</v>
      </c>
      <c r="P582" s="10">
        <v>45405</v>
      </c>
      <c r="Q582" s="10">
        <f t="shared" si="38"/>
        <v>45770</v>
      </c>
      <c r="R582" s="3" t="s">
        <v>104</v>
      </c>
      <c r="S582" s="15" t="s">
        <v>2324</v>
      </c>
      <c r="T582" s="12">
        <v>744.05</v>
      </c>
      <c r="U582" s="12">
        <f t="shared" si="40"/>
        <v>744.05</v>
      </c>
      <c r="V582" s="11" t="s">
        <v>2325</v>
      </c>
      <c r="W582" s="11" t="s">
        <v>107</v>
      </c>
      <c r="X582" s="11" t="s">
        <v>108</v>
      </c>
      <c r="Y582" s="3" t="s">
        <v>89</v>
      </c>
      <c r="Z582" s="11" t="s">
        <v>108</v>
      </c>
      <c r="AA582" s="3" t="s">
        <v>109</v>
      </c>
      <c r="AB582" s="4">
        <v>45478</v>
      </c>
      <c r="AC582" s="3" t="s">
        <v>104</v>
      </c>
    </row>
    <row r="583" spans="1:29" ht="78.75" x14ac:dyDescent="0.25">
      <c r="A583" s="3">
        <v>2024</v>
      </c>
      <c r="B583" s="4">
        <v>45383</v>
      </c>
      <c r="C583" s="4">
        <v>45473</v>
      </c>
      <c r="D583" s="3" t="s">
        <v>75</v>
      </c>
      <c r="E583" s="5" t="s">
        <v>2326</v>
      </c>
      <c r="F583" s="6" t="s">
        <v>1325</v>
      </c>
      <c r="G583" s="16" t="s">
        <v>1326</v>
      </c>
      <c r="H583" s="7" t="s">
        <v>1327</v>
      </c>
      <c r="I583" s="8" t="s">
        <v>84</v>
      </c>
      <c r="J583" s="9" t="s">
        <v>2327</v>
      </c>
      <c r="K583" s="9" t="s">
        <v>269</v>
      </c>
      <c r="L583" s="9" t="s">
        <v>2328</v>
      </c>
      <c r="M583" s="3" t="s">
        <v>87</v>
      </c>
      <c r="N583" s="3" t="s">
        <v>104</v>
      </c>
      <c r="O583" s="6">
        <v>1</v>
      </c>
      <c r="P583" s="10">
        <v>45405</v>
      </c>
      <c r="Q583" s="10">
        <f t="shared" si="38"/>
        <v>45770</v>
      </c>
      <c r="R583" s="3" t="s">
        <v>104</v>
      </c>
      <c r="S583" s="15" t="s">
        <v>2329</v>
      </c>
      <c r="T583" s="12">
        <v>500</v>
      </c>
      <c r="U583" s="12">
        <f t="shared" si="40"/>
        <v>500</v>
      </c>
      <c r="V583" s="11" t="s">
        <v>638</v>
      </c>
      <c r="W583" s="11" t="s">
        <v>107</v>
      </c>
      <c r="X583" s="11" t="s">
        <v>108</v>
      </c>
      <c r="Y583" s="3" t="s">
        <v>89</v>
      </c>
      <c r="Z583" s="11" t="s">
        <v>108</v>
      </c>
      <c r="AA583" s="3" t="s">
        <v>109</v>
      </c>
      <c r="AB583" s="4">
        <v>45478</v>
      </c>
      <c r="AC583" s="3" t="s">
        <v>104</v>
      </c>
    </row>
    <row r="584" spans="1:29" ht="78.75" x14ac:dyDescent="0.25">
      <c r="A584" s="3">
        <v>2024</v>
      </c>
      <c r="B584" s="4">
        <v>45383</v>
      </c>
      <c r="C584" s="4">
        <v>45473</v>
      </c>
      <c r="D584" s="3" t="s">
        <v>75</v>
      </c>
      <c r="E584" s="5" t="s">
        <v>2330</v>
      </c>
      <c r="F584" s="6" t="s">
        <v>1325</v>
      </c>
      <c r="G584" s="16" t="s">
        <v>1326</v>
      </c>
      <c r="H584" s="7" t="s">
        <v>1327</v>
      </c>
      <c r="I584" s="8" t="s">
        <v>84</v>
      </c>
      <c r="J584" s="9" t="s">
        <v>2331</v>
      </c>
      <c r="K584" s="9" t="s">
        <v>1490</v>
      </c>
      <c r="L584" s="9" t="s">
        <v>1009</v>
      </c>
      <c r="M584" s="3" t="s">
        <v>86</v>
      </c>
      <c r="N584" s="3" t="s">
        <v>104</v>
      </c>
      <c r="O584" s="6">
        <v>1</v>
      </c>
      <c r="P584" s="10">
        <v>45406</v>
      </c>
      <c r="Q584" s="10">
        <f t="shared" si="38"/>
        <v>45771</v>
      </c>
      <c r="R584" s="3" t="s">
        <v>104</v>
      </c>
      <c r="S584" s="15" t="s">
        <v>2332</v>
      </c>
      <c r="T584" s="12">
        <v>224.32</v>
      </c>
      <c r="U584" s="12">
        <f>T584</f>
        <v>224.32</v>
      </c>
      <c r="V584" s="11" t="s">
        <v>2333</v>
      </c>
      <c r="W584" s="11" t="s">
        <v>107</v>
      </c>
      <c r="X584" s="11" t="s">
        <v>108</v>
      </c>
      <c r="Y584" s="3" t="s">
        <v>89</v>
      </c>
      <c r="Z584" s="11" t="s">
        <v>108</v>
      </c>
      <c r="AA584" s="3" t="s">
        <v>109</v>
      </c>
      <c r="AB584" s="4">
        <v>45478</v>
      </c>
      <c r="AC584" s="3" t="s">
        <v>104</v>
      </c>
    </row>
    <row r="585" spans="1:29" ht="78.75" x14ac:dyDescent="0.25">
      <c r="A585" s="3">
        <v>2024</v>
      </c>
      <c r="B585" s="4">
        <v>45383</v>
      </c>
      <c r="C585" s="4">
        <v>45473</v>
      </c>
      <c r="D585" s="3" t="s">
        <v>75</v>
      </c>
      <c r="E585" s="5" t="s">
        <v>2334</v>
      </c>
      <c r="F585" s="6" t="s">
        <v>1325</v>
      </c>
      <c r="G585" s="16" t="s">
        <v>1326</v>
      </c>
      <c r="H585" s="7" t="s">
        <v>1327</v>
      </c>
      <c r="I585" s="8" t="s">
        <v>84</v>
      </c>
      <c r="J585" s="9" t="s">
        <v>2335</v>
      </c>
      <c r="K585" s="9" t="s">
        <v>728</v>
      </c>
      <c r="L585" s="9" t="s">
        <v>222</v>
      </c>
      <c r="M585" s="3" t="s">
        <v>86</v>
      </c>
      <c r="N585" s="3" t="s">
        <v>104</v>
      </c>
      <c r="O585" s="6">
        <v>1</v>
      </c>
      <c r="P585" s="10">
        <v>45406</v>
      </c>
      <c r="Q585" s="10">
        <f t="shared" si="38"/>
        <v>45771</v>
      </c>
      <c r="R585" s="3" t="s">
        <v>104</v>
      </c>
      <c r="S585" s="15" t="s">
        <v>2336</v>
      </c>
      <c r="T585" s="12">
        <v>1000</v>
      </c>
      <c r="U585" s="12">
        <f t="shared" si="40"/>
        <v>1000</v>
      </c>
      <c r="V585" s="11" t="s">
        <v>769</v>
      </c>
      <c r="W585" s="11" t="s">
        <v>107</v>
      </c>
      <c r="X585" s="11" t="s">
        <v>108</v>
      </c>
      <c r="Y585" s="3" t="s">
        <v>89</v>
      </c>
      <c r="Z585" s="11" t="s">
        <v>108</v>
      </c>
      <c r="AA585" s="3" t="s">
        <v>109</v>
      </c>
      <c r="AB585" s="4">
        <v>45478</v>
      </c>
      <c r="AC585" s="3" t="s">
        <v>104</v>
      </c>
    </row>
    <row r="586" spans="1:29" ht="78.75" x14ac:dyDescent="0.25">
      <c r="A586" s="3">
        <v>2024</v>
      </c>
      <c r="B586" s="4">
        <v>45383</v>
      </c>
      <c r="C586" s="4">
        <v>45473</v>
      </c>
      <c r="D586" s="3" t="s">
        <v>75</v>
      </c>
      <c r="E586" s="5" t="s">
        <v>2337</v>
      </c>
      <c r="F586" s="6" t="s">
        <v>1325</v>
      </c>
      <c r="G586" s="16" t="s">
        <v>1326</v>
      </c>
      <c r="H586" s="7" t="s">
        <v>1327</v>
      </c>
      <c r="I586" s="8" t="s">
        <v>84</v>
      </c>
      <c r="J586" s="9" t="s">
        <v>2338</v>
      </c>
      <c r="K586" s="9" t="s">
        <v>181</v>
      </c>
      <c r="L586" s="9" t="s">
        <v>103</v>
      </c>
      <c r="M586" s="3" t="s">
        <v>86</v>
      </c>
      <c r="N586" s="3" t="s">
        <v>104</v>
      </c>
      <c r="O586" s="6">
        <v>1</v>
      </c>
      <c r="P586" s="10">
        <v>45407</v>
      </c>
      <c r="Q586" s="10">
        <f t="shared" si="38"/>
        <v>45772</v>
      </c>
      <c r="R586" s="3" t="s">
        <v>104</v>
      </c>
      <c r="S586" s="15" t="s">
        <v>2339</v>
      </c>
      <c r="T586" s="12">
        <v>367.95</v>
      </c>
      <c r="U586" s="12">
        <f>T586</f>
        <v>367.95</v>
      </c>
      <c r="V586" s="11" t="s">
        <v>731</v>
      </c>
      <c r="W586" s="11" t="s">
        <v>107</v>
      </c>
      <c r="X586" s="11" t="s">
        <v>108</v>
      </c>
      <c r="Y586" s="3" t="s">
        <v>89</v>
      </c>
      <c r="Z586" s="11" t="s">
        <v>108</v>
      </c>
      <c r="AA586" s="3" t="s">
        <v>109</v>
      </c>
      <c r="AB586" s="4">
        <v>45478</v>
      </c>
      <c r="AC586" s="3" t="s">
        <v>104</v>
      </c>
    </row>
    <row r="587" spans="1:29" ht="78.75" x14ac:dyDescent="0.25">
      <c r="A587" s="3">
        <v>2024</v>
      </c>
      <c r="B587" s="4">
        <v>45383</v>
      </c>
      <c r="C587" s="4">
        <v>45473</v>
      </c>
      <c r="D587" s="3" t="s">
        <v>75</v>
      </c>
      <c r="E587" s="5" t="s">
        <v>2340</v>
      </c>
      <c r="F587" s="6" t="s">
        <v>1325</v>
      </c>
      <c r="G587" s="16" t="s">
        <v>1326</v>
      </c>
      <c r="H587" s="7" t="s">
        <v>1327</v>
      </c>
      <c r="I587" s="8" t="s">
        <v>84</v>
      </c>
      <c r="J587" s="9" t="s">
        <v>2341</v>
      </c>
      <c r="K587" s="9" t="s">
        <v>122</v>
      </c>
      <c r="L587" s="9" t="s">
        <v>2342</v>
      </c>
      <c r="M587" s="3" t="s">
        <v>86</v>
      </c>
      <c r="N587" s="3" t="s">
        <v>104</v>
      </c>
      <c r="O587" s="6">
        <v>1</v>
      </c>
      <c r="P587" s="10">
        <v>45407</v>
      </c>
      <c r="Q587" s="10">
        <f t="shared" si="38"/>
        <v>45772</v>
      </c>
      <c r="R587" s="3" t="s">
        <v>104</v>
      </c>
      <c r="S587" s="15" t="s">
        <v>2343</v>
      </c>
      <c r="T587" s="12">
        <v>500</v>
      </c>
      <c r="U587" s="12">
        <f>T587</f>
        <v>500</v>
      </c>
      <c r="V587" s="15" t="s">
        <v>2344</v>
      </c>
      <c r="W587" s="11" t="s">
        <v>107</v>
      </c>
      <c r="X587" s="11" t="s">
        <v>108</v>
      </c>
      <c r="Y587" s="3" t="s">
        <v>89</v>
      </c>
      <c r="Z587" s="11" t="s">
        <v>108</v>
      </c>
      <c r="AA587" s="3" t="s">
        <v>109</v>
      </c>
      <c r="AB587" s="4">
        <v>45478</v>
      </c>
      <c r="AC587" s="3" t="s">
        <v>104</v>
      </c>
    </row>
    <row r="588" spans="1:29" ht="78.75" x14ac:dyDescent="0.25">
      <c r="A588" s="3">
        <v>2024</v>
      </c>
      <c r="B588" s="4">
        <v>45383</v>
      </c>
      <c r="C588" s="4">
        <v>45473</v>
      </c>
      <c r="D588" s="3" t="s">
        <v>75</v>
      </c>
      <c r="E588" s="5" t="s">
        <v>2345</v>
      </c>
      <c r="F588" s="6" t="s">
        <v>1325</v>
      </c>
      <c r="G588" s="16" t="s">
        <v>1326</v>
      </c>
      <c r="H588" s="7" t="s">
        <v>1327</v>
      </c>
      <c r="I588" s="8" t="s">
        <v>84</v>
      </c>
      <c r="J588" s="9" t="s">
        <v>2346</v>
      </c>
      <c r="K588" s="9" t="s">
        <v>122</v>
      </c>
      <c r="L588" s="9" t="s">
        <v>103</v>
      </c>
      <c r="M588" s="3" t="s">
        <v>86</v>
      </c>
      <c r="N588" s="3" t="s">
        <v>104</v>
      </c>
      <c r="O588" s="6">
        <v>1</v>
      </c>
      <c r="P588" s="10">
        <v>45407</v>
      </c>
      <c r="Q588" s="10">
        <f t="shared" si="38"/>
        <v>45772</v>
      </c>
      <c r="R588" s="3" t="s">
        <v>104</v>
      </c>
      <c r="S588" s="15" t="s">
        <v>2347</v>
      </c>
      <c r="T588" s="12">
        <v>2574.65</v>
      </c>
      <c r="U588" s="12">
        <f>T588</f>
        <v>2574.65</v>
      </c>
      <c r="V588" s="11" t="s">
        <v>624</v>
      </c>
      <c r="W588" s="11" t="s">
        <v>107</v>
      </c>
      <c r="X588" s="11" t="s">
        <v>108</v>
      </c>
      <c r="Y588" s="3" t="s">
        <v>89</v>
      </c>
      <c r="Z588" s="11" t="s">
        <v>108</v>
      </c>
      <c r="AA588" s="3" t="s">
        <v>109</v>
      </c>
      <c r="AB588" s="4">
        <v>45478</v>
      </c>
      <c r="AC588" s="3" t="s">
        <v>104</v>
      </c>
    </row>
    <row r="589" spans="1:29" ht="78.75" x14ac:dyDescent="0.25">
      <c r="A589" s="3">
        <v>2024</v>
      </c>
      <c r="B589" s="4">
        <v>45383</v>
      </c>
      <c r="C589" s="4">
        <v>45473</v>
      </c>
      <c r="D589" s="3" t="s">
        <v>75</v>
      </c>
      <c r="E589" s="5" t="s">
        <v>2348</v>
      </c>
      <c r="F589" s="6" t="s">
        <v>1325</v>
      </c>
      <c r="G589" s="16" t="s">
        <v>1326</v>
      </c>
      <c r="H589" s="7" t="s">
        <v>1327</v>
      </c>
      <c r="I589" s="8" t="s">
        <v>84</v>
      </c>
      <c r="J589" s="9" t="s">
        <v>2349</v>
      </c>
      <c r="K589" s="9" t="s">
        <v>461</v>
      </c>
      <c r="L589" s="9" t="s">
        <v>1925</v>
      </c>
      <c r="M589" s="3" t="s">
        <v>87</v>
      </c>
      <c r="N589" s="3" t="s">
        <v>104</v>
      </c>
      <c r="O589" s="6">
        <v>1</v>
      </c>
      <c r="P589" s="10">
        <v>45407</v>
      </c>
      <c r="Q589" s="10">
        <f t="shared" si="38"/>
        <v>45772</v>
      </c>
      <c r="R589" s="3" t="s">
        <v>104</v>
      </c>
      <c r="S589" s="15" t="s">
        <v>2350</v>
      </c>
      <c r="T589" s="12">
        <v>2219.0700000000002</v>
      </c>
      <c r="U589" s="12">
        <f>T589</f>
        <v>2219.0700000000002</v>
      </c>
      <c r="V589" s="11" t="s">
        <v>2351</v>
      </c>
      <c r="W589" s="11" t="s">
        <v>107</v>
      </c>
      <c r="X589" s="11" t="s">
        <v>108</v>
      </c>
      <c r="Y589" s="3" t="s">
        <v>89</v>
      </c>
      <c r="Z589" s="11" t="s">
        <v>108</v>
      </c>
      <c r="AA589" s="3" t="s">
        <v>109</v>
      </c>
      <c r="AB589" s="4">
        <v>45478</v>
      </c>
      <c r="AC589" s="3" t="s">
        <v>104</v>
      </c>
    </row>
    <row r="590" spans="1:29" ht="78.75" x14ac:dyDescent="0.25">
      <c r="A590" s="3">
        <v>2024</v>
      </c>
      <c r="B590" s="4">
        <v>45383</v>
      </c>
      <c r="C590" s="4">
        <v>45473</v>
      </c>
      <c r="D590" s="3" t="s">
        <v>75</v>
      </c>
      <c r="E590" s="5" t="s">
        <v>2352</v>
      </c>
      <c r="F590" s="6" t="s">
        <v>1325</v>
      </c>
      <c r="G590" s="16" t="s">
        <v>1326</v>
      </c>
      <c r="H590" s="7" t="s">
        <v>1327</v>
      </c>
      <c r="I590" s="8" t="s">
        <v>84</v>
      </c>
      <c r="J590" s="9" t="s">
        <v>2353</v>
      </c>
      <c r="K590" s="9" t="s">
        <v>1519</v>
      </c>
      <c r="L590" s="9" t="s">
        <v>2354</v>
      </c>
      <c r="M590" s="3" t="s">
        <v>87</v>
      </c>
      <c r="N590" s="3" t="s">
        <v>104</v>
      </c>
      <c r="O590" s="6">
        <v>1</v>
      </c>
      <c r="P590" s="10">
        <v>45407</v>
      </c>
      <c r="Q590" s="10">
        <f t="shared" si="38"/>
        <v>45772</v>
      </c>
      <c r="R590" s="3" t="s">
        <v>104</v>
      </c>
      <c r="S590" s="15" t="s">
        <v>2355</v>
      </c>
      <c r="T590" s="12">
        <v>786.92</v>
      </c>
      <c r="U590" s="12">
        <f>T590</f>
        <v>786.92</v>
      </c>
      <c r="V590" s="11" t="s">
        <v>735</v>
      </c>
      <c r="W590" s="11" t="s">
        <v>107</v>
      </c>
      <c r="X590" s="11" t="s">
        <v>108</v>
      </c>
      <c r="Y590" s="3" t="s">
        <v>89</v>
      </c>
      <c r="Z590" s="11" t="s">
        <v>108</v>
      </c>
      <c r="AA590" s="3" t="s">
        <v>109</v>
      </c>
      <c r="AB590" s="4">
        <v>45478</v>
      </c>
      <c r="AC590" s="3" t="s">
        <v>104</v>
      </c>
    </row>
    <row r="591" spans="1:29" ht="78.75" x14ac:dyDescent="0.25">
      <c r="A591" s="3">
        <v>2024</v>
      </c>
      <c r="B591" s="4">
        <v>45383</v>
      </c>
      <c r="C591" s="4">
        <v>45473</v>
      </c>
      <c r="D591" s="3" t="s">
        <v>75</v>
      </c>
      <c r="E591" s="5" t="s">
        <v>2356</v>
      </c>
      <c r="F591" s="6" t="s">
        <v>1325</v>
      </c>
      <c r="G591" s="16" t="s">
        <v>1326</v>
      </c>
      <c r="H591" s="7" t="s">
        <v>1327</v>
      </c>
      <c r="I591" s="8" t="s">
        <v>84</v>
      </c>
      <c r="J591" s="9" t="s">
        <v>2357</v>
      </c>
      <c r="K591" s="9" t="s">
        <v>122</v>
      </c>
      <c r="L591" s="9" t="s">
        <v>103</v>
      </c>
      <c r="M591" s="3" t="s">
        <v>87</v>
      </c>
      <c r="N591" s="3" t="s">
        <v>104</v>
      </c>
      <c r="O591" s="6">
        <v>1</v>
      </c>
      <c r="P591" s="10">
        <v>45408</v>
      </c>
      <c r="Q591" s="10">
        <f t="shared" si="38"/>
        <v>45773</v>
      </c>
      <c r="R591" s="3" t="s">
        <v>104</v>
      </c>
      <c r="S591" s="15" t="s">
        <v>2358</v>
      </c>
      <c r="T591" s="12">
        <v>2000</v>
      </c>
      <c r="U591" s="12">
        <f t="shared" si="40"/>
        <v>2000</v>
      </c>
      <c r="V591" s="11" t="s">
        <v>738</v>
      </c>
      <c r="W591" s="11" t="s">
        <v>107</v>
      </c>
      <c r="X591" s="11" t="s">
        <v>108</v>
      </c>
      <c r="Y591" s="3" t="s">
        <v>89</v>
      </c>
      <c r="Z591" s="11" t="s">
        <v>108</v>
      </c>
      <c r="AA591" s="3" t="s">
        <v>109</v>
      </c>
      <c r="AB591" s="4">
        <v>45478</v>
      </c>
      <c r="AC591" s="3" t="s">
        <v>104</v>
      </c>
    </row>
    <row r="592" spans="1:29" ht="78.75" x14ac:dyDescent="0.25">
      <c r="A592" s="3">
        <v>2024</v>
      </c>
      <c r="B592" s="4">
        <v>45383</v>
      </c>
      <c r="C592" s="4">
        <v>45473</v>
      </c>
      <c r="D592" s="3" t="s">
        <v>75</v>
      </c>
      <c r="E592" s="5" t="s">
        <v>2359</v>
      </c>
      <c r="F592" s="6" t="s">
        <v>1325</v>
      </c>
      <c r="G592" s="16" t="s">
        <v>1326</v>
      </c>
      <c r="H592" s="7" t="s">
        <v>1327</v>
      </c>
      <c r="I592" s="8" t="s">
        <v>84</v>
      </c>
      <c r="J592" s="9" t="s">
        <v>2360</v>
      </c>
      <c r="K592" s="9" t="s">
        <v>181</v>
      </c>
      <c r="L592" s="9" t="s">
        <v>1791</v>
      </c>
      <c r="M592" s="3" t="s">
        <v>87</v>
      </c>
      <c r="N592" s="3" t="s">
        <v>104</v>
      </c>
      <c r="O592" s="6">
        <v>1</v>
      </c>
      <c r="P592" s="10">
        <v>45408</v>
      </c>
      <c r="Q592" s="10">
        <f t="shared" si="38"/>
        <v>45773</v>
      </c>
      <c r="R592" s="3" t="s">
        <v>104</v>
      </c>
      <c r="S592" s="15" t="s">
        <v>2361</v>
      </c>
      <c r="T592" s="12">
        <v>500</v>
      </c>
      <c r="U592" s="12">
        <f t="shared" si="40"/>
        <v>500</v>
      </c>
      <c r="V592" s="11" t="s">
        <v>741</v>
      </c>
      <c r="W592" s="11" t="s">
        <v>107</v>
      </c>
      <c r="X592" s="11" t="s">
        <v>108</v>
      </c>
      <c r="Y592" s="3" t="s">
        <v>89</v>
      </c>
      <c r="Z592" s="11" t="s">
        <v>108</v>
      </c>
      <c r="AA592" s="3" t="s">
        <v>109</v>
      </c>
      <c r="AB592" s="4">
        <v>45478</v>
      </c>
      <c r="AC592" s="3" t="s">
        <v>104</v>
      </c>
    </row>
    <row r="593" spans="1:29" ht="78.75" x14ac:dyDescent="0.25">
      <c r="A593" s="3">
        <v>2024</v>
      </c>
      <c r="B593" s="4">
        <v>45383</v>
      </c>
      <c r="C593" s="4">
        <v>45473</v>
      </c>
      <c r="D593" s="3" t="s">
        <v>75</v>
      </c>
      <c r="E593" s="5" t="s">
        <v>2362</v>
      </c>
      <c r="F593" s="6" t="s">
        <v>1325</v>
      </c>
      <c r="G593" s="16" t="s">
        <v>1326</v>
      </c>
      <c r="H593" s="7" t="s">
        <v>1327</v>
      </c>
      <c r="I593" s="8" t="s">
        <v>84</v>
      </c>
      <c r="J593" s="9" t="s">
        <v>2363</v>
      </c>
      <c r="K593" s="9" t="s">
        <v>103</v>
      </c>
      <c r="L593" s="9" t="s">
        <v>350</v>
      </c>
      <c r="M593" s="3" t="s">
        <v>87</v>
      </c>
      <c r="N593" s="3" t="s">
        <v>104</v>
      </c>
      <c r="O593" s="6">
        <v>1</v>
      </c>
      <c r="P593" s="10">
        <v>45408</v>
      </c>
      <c r="Q593" s="10">
        <f t="shared" si="38"/>
        <v>45773</v>
      </c>
      <c r="R593" s="3" t="s">
        <v>104</v>
      </c>
      <c r="S593" s="15" t="s">
        <v>2364</v>
      </c>
      <c r="T593" s="12">
        <v>500</v>
      </c>
      <c r="U593" s="12">
        <f>T593</f>
        <v>500</v>
      </c>
      <c r="V593" s="15" t="s">
        <v>744</v>
      </c>
      <c r="W593" s="11" t="s">
        <v>107</v>
      </c>
      <c r="X593" s="11" t="s">
        <v>108</v>
      </c>
      <c r="Y593" s="3" t="s">
        <v>89</v>
      </c>
      <c r="Z593" s="11" t="s">
        <v>108</v>
      </c>
      <c r="AA593" s="3" t="s">
        <v>109</v>
      </c>
      <c r="AB593" s="4">
        <v>45478</v>
      </c>
      <c r="AC593" s="3" t="s">
        <v>104</v>
      </c>
    </row>
    <row r="594" spans="1:29" ht="78.75" x14ac:dyDescent="0.25">
      <c r="A594" s="3">
        <v>2024</v>
      </c>
      <c r="B594" s="4">
        <v>45383</v>
      </c>
      <c r="C594" s="4">
        <v>45473</v>
      </c>
      <c r="D594" s="3" t="s">
        <v>75</v>
      </c>
      <c r="E594" s="5" t="s">
        <v>2365</v>
      </c>
      <c r="F594" s="6" t="s">
        <v>1325</v>
      </c>
      <c r="G594" s="16" t="s">
        <v>1326</v>
      </c>
      <c r="H594" s="7" t="s">
        <v>1327</v>
      </c>
      <c r="I594" s="8" t="s">
        <v>84</v>
      </c>
      <c r="J594" s="9" t="s">
        <v>2366</v>
      </c>
      <c r="K594" s="9" t="s">
        <v>2367</v>
      </c>
      <c r="L594" s="9" t="s">
        <v>1317</v>
      </c>
      <c r="M594" s="3" t="s">
        <v>87</v>
      </c>
      <c r="N594" s="3" t="s">
        <v>104</v>
      </c>
      <c r="O594" s="6">
        <v>1</v>
      </c>
      <c r="P594" s="10">
        <v>45408</v>
      </c>
      <c r="Q594" s="10">
        <f t="shared" si="38"/>
        <v>45773</v>
      </c>
      <c r="R594" s="3" t="s">
        <v>104</v>
      </c>
      <c r="S594" s="15" t="s">
        <v>2368</v>
      </c>
      <c r="T594" s="12">
        <v>500</v>
      </c>
      <c r="U594" s="12">
        <f t="shared" si="40"/>
        <v>500</v>
      </c>
      <c r="V594" s="15" t="s">
        <v>766</v>
      </c>
      <c r="W594" s="11" t="s">
        <v>107</v>
      </c>
      <c r="X594" s="11" t="s">
        <v>108</v>
      </c>
      <c r="Y594" s="3" t="s">
        <v>89</v>
      </c>
      <c r="Z594" s="11" t="s">
        <v>108</v>
      </c>
      <c r="AA594" s="3" t="s">
        <v>109</v>
      </c>
      <c r="AB594" s="4">
        <v>45478</v>
      </c>
      <c r="AC594" s="3" t="s">
        <v>104</v>
      </c>
    </row>
    <row r="595" spans="1:29" ht="78.75" x14ac:dyDescent="0.25">
      <c r="A595" s="3">
        <v>2024</v>
      </c>
      <c r="B595" s="4">
        <v>45383</v>
      </c>
      <c r="C595" s="4">
        <v>45473</v>
      </c>
      <c r="D595" s="3" t="s">
        <v>75</v>
      </c>
      <c r="E595" s="5" t="s">
        <v>2369</v>
      </c>
      <c r="F595" s="6" t="s">
        <v>1325</v>
      </c>
      <c r="G595" s="16" t="s">
        <v>1326</v>
      </c>
      <c r="H595" s="7" t="s">
        <v>1327</v>
      </c>
      <c r="I595" s="8" t="s">
        <v>84</v>
      </c>
      <c r="J595" s="9" t="s">
        <v>2370</v>
      </c>
      <c r="K595" s="9" t="s">
        <v>360</v>
      </c>
      <c r="L595" s="9" t="s">
        <v>217</v>
      </c>
      <c r="M595" s="3" t="s">
        <v>87</v>
      </c>
      <c r="N595" s="3" t="s">
        <v>104</v>
      </c>
      <c r="O595" s="6">
        <v>1</v>
      </c>
      <c r="P595" s="10">
        <v>45408</v>
      </c>
      <c r="Q595" s="10">
        <f t="shared" si="38"/>
        <v>45773</v>
      </c>
      <c r="R595" s="3" t="s">
        <v>104</v>
      </c>
      <c r="S595" s="15" t="s">
        <v>2371</v>
      </c>
      <c r="T595" s="12">
        <v>2250</v>
      </c>
      <c r="U595" s="12">
        <f t="shared" si="40"/>
        <v>2250</v>
      </c>
      <c r="V595" s="11" t="s">
        <v>772</v>
      </c>
      <c r="W595" s="11" t="s">
        <v>107</v>
      </c>
      <c r="X595" s="11" t="s">
        <v>108</v>
      </c>
      <c r="Y595" s="3" t="s">
        <v>89</v>
      </c>
      <c r="Z595" s="11" t="s">
        <v>108</v>
      </c>
      <c r="AA595" s="3" t="s">
        <v>109</v>
      </c>
      <c r="AB595" s="4">
        <v>45478</v>
      </c>
      <c r="AC595" s="3" t="s">
        <v>104</v>
      </c>
    </row>
    <row r="596" spans="1:29" ht="78.75" x14ac:dyDescent="0.25">
      <c r="A596" s="3">
        <v>2024</v>
      </c>
      <c r="B596" s="4">
        <v>45383</v>
      </c>
      <c r="C596" s="4">
        <v>45473</v>
      </c>
      <c r="D596" s="3" t="s">
        <v>75</v>
      </c>
      <c r="E596" s="5" t="s">
        <v>2372</v>
      </c>
      <c r="F596" s="6" t="s">
        <v>1325</v>
      </c>
      <c r="G596" s="16" t="s">
        <v>1326</v>
      </c>
      <c r="H596" s="7" t="s">
        <v>1327</v>
      </c>
      <c r="I596" s="8" t="s">
        <v>84</v>
      </c>
      <c r="J596" s="9" t="s">
        <v>495</v>
      </c>
      <c r="K596" s="9" t="s">
        <v>350</v>
      </c>
      <c r="L596" s="9" t="s">
        <v>627</v>
      </c>
      <c r="M596" s="3" t="s">
        <v>87</v>
      </c>
      <c r="N596" s="3" t="s">
        <v>104</v>
      </c>
      <c r="O596" s="6">
        <v>1</v>
      </c>
      <c r="P596" s="10">
        <v>45408</v>
      </c>
      <c r="Q596" s="10">
        <f t="shared" si="38"/>
        <v>45773</v>
      </c>
      <c r="R596" s="3" t="s">
        <v>104</v>
      </c>
      <c r="S596" s="15" t="s">
        <v>2373</v>
      </c>
      <c r="T596" s="12">
        <v>242.72</v>
      </c>
      <c r="U596" s="12">
        <f t="shared" si="40"/>
        <v>242.72</v>
      </c>
      <c r="V596" s="11" t="s">
        <v>633</v>
      </c>
      <c r="W596" s="11" t="s">
        <v>107</v>
      </c>
      <c r="X596" s="11" t="s">
        <v>108</v>
      </c>
      <c r="Y596" s="3" t="s">
        <v>89</v>
      </c>
      <c r="Z596" s="11" t="s">
        <v>108</v>
      </c>
      <c r="AA596" s="3" t="s">
        <v>109</v>
      </c>
      <c r="AB596" s="4">
        <v>45478</v>
      </c>
      <c r="AC596" s="3" t="s">
        <v>104</v>
      </c>
    </row>
    <row r="597" spans="1:29" ht="78.75" x14ac:dyDescent="0.25">
      <c r="A597" s="3">
        <v>2024</v>
      </c>
      <c r="B597" s="4">
        <v>45383</v>
      </c>
      <c r="C597" s="4">
        <v>45473</v>
      </c>
      <c r="D597" s="3" t="s">
        <v>75</v>
      </c>
      <c r="E597" s="5" t="s">
        <v>2374</v>
      </c>
      <c r="F597" s="6" t="s">
        <v>1325</v>
      </c>
      <c r="G597" s="16" t="s">
        <v>1326</v>
      </c>
      <c r="H597" s="7" t="s">
        <v>1327</v>
      </c>
      <c r="I597" s="8" t="s">
        <v>84</v>
      </c>
      <c r="J597" s="9" t="s">
        <v>2375</v>
      </c>
      <c r="K597" s="9" t="s">
        <v>515</v>
      </c>
      <c r="L597" s="9" t="s">
        <v>208</v>
      </c>
      <c r="M597" s="3" t="s">
        <v>87</v>
      </c>
      <c r="N597" s="3" t="s">
        <v>104</v>
      </c>
      <c r="O597" s="6">
        <v>1</v>
      </c>
      <c r="P597" s="10">
        <v>45408</v>
      </c>
      <c r="Q597" s="10">
        <f t="shared" si="38"/>
        <v>45773</v>
      </c>
      <c r="R597" s="3" t="s">
        <v>104</v>
      </c>
      <c r="S597" s="15" t="s">
        <v>2376</v>
      </c>
      <c r="T597" s="12">
        <v>180</v>
      </c>
      <c r="U597" s="12">
        <f t="shared" si="40"/>
        <v>180</v>
      </c>
      <c r="V597" s="15" t="s">
        <v>2377</v>
      </c>
      <c r="W597" s="11" t="s">
        <v>107</v>
      </c>
      <c r="X597" s="11" t="s">
        <v>108</v>
      </c>
      <c r="Y597" s="3" t="s">
        <v>89</v>
      </c>
      <c r="Z597" s="11" t="s">
        <v>108</v>
      </c>
      <c r="AA597" s="3" t="s">
        <v>109</v>
      </c>
      <c r="AB597" s="4">
        <v>45478</v>
      </c>
      <c r="AC597" s="3" t="s">
        <v>104</v>
      </c>
    </row>
    <row r="598" spans="1:29" ht="78.75" x14ac:dyDescent="0.25">
      <c r="A598" s="3">
        <v>2024</v>
      </c>
      <c r="B598" s="4">
        <v>45383</v>
      </c>
      <c r="C598" s="4">
        <v>45473</v>
      </c>
      <c r="D598" s="3" t="s">
        <v>75</v>
      </c>
      <c r="E598" s="5" t="s">
        <v>2378</v>
      </c>
      <c r="F598" s="6" t="s">
        <v>1325</v>
      </c>
      <c r="G598" s="16" t="s">
        <v>1326</v>
      </c>
      <c r="H598" s="7" t="s">
        <v>1327</v>
      </c>
      <c r="I598" s="8" t="s">
        <v>84</v>
      </c>
      <c r="J598" s="9" t="s">
        <v>2379</v>
      </c>
      <c r="K598" s="9" t="s">
        <v>146</v>
      </c>
      <c r="L598" s="9" t="s">
        <v>152</v>
      </c>
      <c r="M598" s="3" t="s">
        <v>87</v>
      </c>
      <c r="N598" s="3" t="s">
        <v>104</v>
      </c>
      <c r="O598" s="6">
        <v>1</v>
      </c>
      <c r="P598" s="10">
        <v>45408</v>
      </c>
      <c r="Q598" s="10">
        <f t="shared" si="38"/>
        <v>45773</v>
      </c>
      <c r="R598" s="3" t="s">
        <v>104</v>
      </c>
      <c r="S598" s="15" t="s">
        <v>2380</v>
      </c>
      <c r="T598" s="12">
        <v>638.27</v>
      </c>
      <c r="U598" s="12">
        <f t="shared" si="40"/>
        <v>638.27</v>
      </c>
      <c r="V598" s="11" t="s">
        <v>748</v>
      </c>
      <c r="W598" s="11" t="s">
        <v>107</v>
      </c>
      <c r="X598" s="11" t="s">
        <v>108</v>
      </c>
      <c r="Y598" s="3" t="s">
        <v>89</v>
      </c>
      <c r="Z598" s="11" t="s">
        <v>108</v>
      </c>
      <c r="AA598" s="3" t="s">
        <v>109</v>
      </c>
      <c r="AB598" s="4">
        <v>45478</v>
      </c>
      <c r="AC598" s="3" t="s">
        <v>104</v>
      </c>
    </row>
    <row r="599" spans="1:29" ht="78.75" x14ac:dyDescent="0.25">
      <c r="A599" s="3">
        <v>2024</v>
      </c>
      <c r="B599" s="4">
        <v>45383</v>
      </c>
      <c r="C599" s="4">
        <v>45473</v>
      </c>
      <c r="D599" s="3" t="s">
        <v>75</v>
      </c>
      <c r="E599" s="5" t="s">
        <v>2381</v>
      </c>
      <c r="F599" s="6" t="s">
        <v>1325</v>
      </c>
      <c r="G599" s="16" t="s">
        <v>1326</v>
      </c>
      <c r="H599" s="7" t="s">
        <v>1327</v>
      </c>
      <c r="I599" s="8" t="s">
        <v>84</v>
      </c>
      <c r="J599" s="9" t="s">
        <v>2382</v>
      </c>
      <c r="K599" s="9" t="s">
        <v>181</v>
      </c>
      <c r="L599" s="9" t="s">
        <v>2197</v>
      </c>
      <c r="M599" s="3" t="s">
        <v>87</v>
      </c>
      <c r="N599" s="3" t="s">
        <v>104</v>
      </c>
      <c r="O599" s="6">
        <v>1</v>
      </c>
      <c r="P599" s="10">
        <v>45408</v>
      </c>
      <c r="Q599" s="10">
        <f t="shared" si="38"/>
        <v>45773</v>
      </c>
      <c r="R599" s="3" t="s">
        <v>104</v>
      </c>
      <c r="S599" s="15" t="s">
        <v>2383</v>
      </c>
      <c r="T599" s="12">
        <v>488.32</v>
      </c>
      <c r="U599" s="12">
        <f t="shared" si="40"/>
        <v>488.32</v>
      </c>
      <c r="V599" s="15" t="s">
        <v>757</v>
      </c>
      <c r="W599" s="11" t="s">
        <v>107</v>
      </c>
      <c r="X599" s="11" t="s">
        <v>108</v>
      </c>
      <c r="Y599" s="3" t="s">
        <v>89</v>
      </c>
      <c r="Z599" s="11" t="s">
        <v>108</v>
      </c>
      <c r="AA599" s="3" t="s">
        <v>109</v>
      </c>
      <c r="AB599" s="4">
        <v>45478</v>
      </c>
      <c r="AC599" s="3" t="s">
        <v>104</v>
      </c>
    </row>
    <row r="600" spans="1:29" ht="78.75" x14ac:dyDescent="0.25">
      <c r="A600" s="3">
        <v>2024</v>
      </c>
      <c r="B600" s="4">
        <v>45383</v>
      </c>
      <c r="C600" s="4">
        <v>45473</v>
      </c>
      <c r="D600" s="3" t="s">
        <v>75</v>
      </c>
      <c r="E600" s="5" t="s">
        <v>2384</v>
      </c>
      <c r="F600" s="6" t="s">
        <v>1325</v>
      </c>
      <c r="G600" s="16" t="s">
        <v>1326</v>
      </c>
      <c r="H600" s="7" t="s">
        <v>1327</v>
      </c>
      <c r="I600" s="8" t="s">
        <v>84</v>
      </c>
      <c r="J600" s="9" t="s">
        <v>2385</v>
      </c>
      <c r="K600" s="9" t="s">
        <v>714</v>
      </c>
      <c r="L600" s="9" t="s">
        <v>999</v>
      </c>
      <c r="M600" s="3" t="s">
        <v>87</v>
      </c>
      <c r="N600" s="3" t="s">
        <v>104</v>
      </c>
      <c r="O600" s="6">
        <v>1</v>
      </c>
      <c r="P600" s="10">
        <v>45408</v>
      </c>
      <c r="Q600" s="10">
        <f t="shared" si="38"/>
        <v>45773</v>
      </c>
      <c r="R600" s="3" t="s">
        <v>104</v>
      </c>
      <c r="S600" s="15" t="s">
        <v>2386</v>
      </c>
      <c r="T600" s="12">
        <v>1000</v>
      </c>
      <c r="U600" s="12">
        <f>T600</f>
        <v>1000</v>
      </c>
      <c r="V600" s="15" t="s">
        <v>778</v>
      </c>
      <c r="W600" s="11" t="s">
        <v>107</v>
      </c>
      <c r="X600" s="11" t="s">
        <v>108</v>
      </c>
      <c r="Y600" s="3" t="s">
        <v>89</v>
      </c>
      <c r="Z600" s="11" t="s">
        <v>108</v>
      </c>
      <c r="AA600" s="3" t="s">
        <v>109</v>
      </c>
      <c r="AB600" s="4">
        <v>45478</v>
      </c>
      <c r="AC600" s="3" t="s">
        <v>104</v>
      </c>
    </row>
    <row r="601" spans="1:29" ht="78.75" x14ac:dyDescent="0.25">
      <c r="A601" s="3">
        <v>2024</v>
      </c>
      <c r="B601" s="4">
        <v>45383</v>
      </c>
      <c r="C601" s="4">
        <v>45473</v>
      </c>
      <c r="D601" s="3" t="s">
        <v>75</v>
      </c>
      <c r="E601" s="5" t="s">
        <v>2387</v>
      </c>
      <c r="F601" s="6" t="s">
        <v>1325</v>
      </c>
      <c r="G601" s="16" t="s">
        <v>1326</v>
      </c>
      <c r="H601" s="7" t="s">
        <v>1327</v>
      </c>
      <c r="I601" s="8" t="s">
        <v>84</v>
      </c>
      <c r="J601" s="9" t="s">
        <v>2388</v>
      </c>
      <c r="K601" s="9" t="s">
        <v>198</v>
      </c>
      <c r="L601" s="9" t="s">
        <v>188</v>
      </c>
      <c r="M601" s="3" t="s">
        <v>87</v>
      </c>
      <c r="N601" s="3" t="s">
        <v>104</v>
      </c>
      <c r="O601" s="6">
        <v>1</v>
      </c>
      <c r="P601" s="10">
        <v>45408</v>
      </c>
      <c r="Q601" s="10">
        <f>P601+365</f>
        <v>45773</v>
      </c>
      <c r="R601" s="3" t="s">
        <v>104</v>
      </c>
      <c r="S601" s="15" t="s">
        <v>2389</v>
      </c>
      <c r="T601" s="12">
        <v>1500</v>
      </c>
      <c r="U601" s="12">
        <f>T601</f>
        <v>1500</v>
      </c>
      <c r="V601" s="11" t="s">
        <v>775</v>
      </c>
      <c r="W601" s="11" t="s">
        <v>107</v>
      </c>
      <c r="X601" s="11" t="s">
        <v>108</v>
      </c>
      <c r="Y601" s="3" t="s">
        <v>89</v>
      </c>
      <c r="Z601" s="11" t="s">
        <v>108</v>
      </c>
      <c r="AA601" s="3" t="s">
        <v>109</v>
      </c>
      <c r="AB601" s="4">
        <v>45478</v>
      </c>
      <c r="AC601" s="3" t="s">
        <v>104</v>
      </c>
    </row>
    <row r="602" spans="1:29" ht="78.75" x14ac:dyDescent="0.25">
      <c r="A602" s="3">
        <v>2024</v>
      </c>
      <c r="B602" s="4">
        <v>45383</v>
      </c>
      <c r="C602" s="4">
        <v>45473</v>
      </c>
      <c r="D602" s="3" t="s">
        <v>75</v>
      </c>
      <c r="E602" s="5" t="s">
        <v>2390</v>
      </c>
      <c r="F602" s="6" t="s">
        <v>1325</v>
      </c>
      <c r="G602" s="16" t="s">
        <v>1326</v>
      </c>
      <c r="H602" s="7" t="s">
        <v>1327</v>
      </c>
      <c r="I602" s="8" t="s">
        <v>84</v>
      </c>
      <c r="J602" s="9" t="s">
        <v>2391</v>
      </c>
      <c r="K602" s="9" t="s">
        <v>207</v>
      </c>
      <c r="L602" s="9" t="s">
        <v>103</v>
      </c>
      <c r="M602" s="3" t="s">
        <v>86</v>
      </c>
      <c r="N602" s="3" t="s">
        <v>104</v>
      </c>
      <c r="O602" s="6">
        <v>1</v>
      </c>
      <c r="P602" s="10">
        <v>45411</v>
      </c>
      <c r="Q602" s="10">
        <f t="shared" ref="Q602" si="41">P602+365</f>
        <v>45776</v>
      </c>
      <c r="R602" s="3" t="s">
        <v>104</v>
      </c>
      <c r="S602" s="15" t="s">
        <v>2392</v>
      </c>
      <c r="T602" s="12">
        <v>180</v>
      </c>
      <c r="U602" s="12">
        <f t="shared" si="40"/>
        <v>180</v>
      </c>
      <c r="V602" s="15" t="s">
        <v>2393</v>
      </c>
      <c r="W602" s="11" t="s">
        <v>107</v>
      </c>
      <c r="X602" s="11" t="s">
        <v>108</v>
      </c>
      <c r="Y602" s="3" t="s">
        <v>89</v>
      </c>
      <c r="Z602" s="11" t="s">
        <v>108</v>
      </c>
      <c r="AA602" s="3" t="s">
        <v>109</v>
      </c>
      <c r="AB602" s="4">
        <v>45478</v>
      </c>
      <c r="AC602" s="3" t="s">
        <v>104</v>
      </c>
    </row>
    <row r="603" spans="1:29" ht="78.75" x14ac:dyDescent="0.25">
      <c r="A603" s="3">
        <v>2024</v>
      </c>
      <c r="B603" s="4">
        <v>45383</v>
      </c>
      <c r="C603" s="4">
        <v>45473</v>
      </c>
      <c r="D603" s="3" t="s">
        <v>75</v>
      </c>
      <c r="E603" s="5" t="s">
        <v>2394</v>
      </c>
      <c r="F603" s="6" t="s">
        <v>1325</v>
      </c>
      <c r="G603" s="16" t="s">
        <v>1326</v>
      </c>
      <c r="H603" s="7" t="s">
        <v>1327</v>
      </c>
      <c r="I603" s="8" t="s">
        <v>84</v>
      </c>
      <c r="J603" s="9" t="s">
        <v>2395</v>
      </c>
      <c r="K603" s="9" t="s">
        <v>306</v>
      </c>
      <c r="L603" s="9" t="s">
        <v>269</v>
      </c>
      <c r="M603" s="3" t="s">
        <v>87</v>
      </c>
      <c r="N603" s="3" t="s">
        <v>104</v>
      </c>
      <c r="O603" s="6">
        <v>1</v>
      </c>
      <c r="P603" s="10">
        <v>45411</v>
      </c>
      <c r="Q603" s="10">
        <f t="shared" si="38"/>
        <v>45776</v>
      </c>
      <c r="R603" s="3" t="s">
        <v>104</v>
      </c>
      <c r="S603" s="15" t="s">
        <v>2396</v>
      </c>
      <c r="T603" s="12">
        <v>180</v>
      </c>
      <c r="U603" s="12">
        <f t="shared" si="40"/>
        <v>180</v>
      </c>
      <c r="V603" s="11" t="s">
        <v>2397</v>
      </c>
      <c r="W603" s="11" t="s">
        <v>107</v>
      </c>
      <c r="X603" s="11" t="s">
        <v>108</v>
      </c>
      <c r="Y603" s="3" t="s">
        <v>89</v>
      </c>
      <c r="Z603" s="11" t="s">
        <v>108</v>
      </c>
      <c r="AA603" s="3" t="s">
        <v>109</v>
      </c>
      <c r="AB603" s="4">
        <v>45478</v>
      </c>
      <c r="AC603" s="3" t="s">
        <v>104</v>
      </c>
    </row>
    <row r="604" spans="1:29" ht="78.75" x14ac:dyDescent="0.25">
      <c r="A604" s="3">
        <v>2024</v>
      </c>
      <c r="B604" s="4">
        <v>45383</v>
      </c>
      <c r="C604" s="4">
        <v>45473</v>
      </c>
      <c r="D604" s="3" t="s">
        <v>75</v>
      </c>
      <c r="E604" s="5" t="s">
        <v>2398</v>
      </c>
      <c r="F604" s="6" t="s">
        <v>1325</v>
      </c>
      <c r="G604" s="16" t="s">
        <v>1326</v>
      </c>
      <c r="H604" s="7" t="s">
        <v>1327</v>
      </c>
      <c r="I604" s="8" t="s">
        <v>84</v>
      </c>
      <c r="J604" s="9" t="s">
        <v>316</v>
      </c>
      <c r="K604" s="9" t="s">
        <v>181</v>
      </c>
      <c r="L604" s="9" t="s">
        <v>103</v>
      </c>
      <c r="M604" s="3" t="s">
        <v>87</v>
      </c>
      <c r="N604" s="3" t="s">
        <v>104</v>
      </c>
      <c r="O604" s="6">
        <v>1</v>
      </c>
      <c r="P604" s="10">
        <v>45411</v>
      </c>
      <c r="Q604" s="10">
        <f t="shared" si="38"/>
        <v>45776</v>
      </c>
      <c r="R604" s="3" t="s">
        <v>104</v>
      </c>
      <c r="S604" s="15" t="s">
        <v>2399</v>
      </c>
      <c r="T604" s="12">
        <v>180</v>
      </c>
      <c r="U604" s="12">
        <f t="shared" si="40"/>
        <v>180</v>
      </c>
      <c r="V604" s="15" t="s">
        <v>2400</v>
      </c>
      <c r="W604" s="11" t="s">
        <v>107</v>
      </c>
      <c r="X604" s="11" t="s">
        <v>108</v>
      </c>
      <c r="Y604" s="3" t="s">
        <v>89</v>
      </c>
      <c r="Z604" s="11" t="s">
        <v>108</v>
      </c>
      <c r="AA604" s="3" t="s">
        <v>109</v>
      </c>
      <c r="AB604" s="4">
        <v>45478</v>
      </c>
      <c r="AC604" s="3" t="s">
        <v>104</v>
      </c>
    </row>
    <row r="605" spans="1:29" ht="78.75" x14ac:dyDescent="0.25">
      <c r="A605" s="3">
        <v>2024</v>
      </c>
      <c r="B605" s="4">
        <v>45383</v>
      </c>
      <c r="C605" s="4">
        <v>45473</v>
      </c>
      <c r="D605" s="3" t="s">
        <v>75</v>
      </c>
      <c r="E605" s="5" t="s">
        <v>2401</v>
      </c>
      <c r="F605" s="6" t="s">
        <v>1325</v>
      </c>
      <c r="G605" s="16" t="s">
        <v>1326</v>
      </c>
      <c r="H605" s="7" t="s">
        <v>1327</v>
      </c>
      <c r="I605" s="8" t="s">
        <v>84</v>
      </c>
      <c r="J605" s="9" t="s">
        <v>2402</v>
      </c>
      <c r="K605" s="9" t="s">
        <v>122</v>
      </c>
      <c r="L605" s="9" t="s">
        <v>1608</v>
      </c>
      <c r="M605" s="3" t="s">
        <v>86</v>
      </c>
      <c r="N605" s="3" t="s">
        <v>104</v>
      </c>
      <c r="O605" s="6">
        <v>1</v>
      </c>
      <c r="P605" s="10">
        <v>45408</v>
      </c>
      <c r="Q605" s="10">
        <f t="shared" si="38"/>
        <v>45773</v>
      </c>
      <c r="R605" s="3" t="s">
        <v>104</v>
      </c>
      <c r="S605" s="15" t="s">
        <v>2403</v>
      </c>
      <c r="T605" s="12">
        <v>495.77</v>
      </c>
      <c r="U605" s="12">
        <f t="shared" si="40"/>
        <v>495.77</v>
      </c>
      <c r="V605" s="11" t="s">
        <v>783</v>
      </c>
      <c r="W605" s="11" t="s">
        <v>107</v>
      </c>
      <c r="X605" s="11" t="s">
        <v>108</v>
      </c>
      <c r="Y605" s="3" t="s">
        <v>89</v>
      </c>
      <c r="Z605" s="11" t="s">
        <v>108</v>
      </c>
      <c r="AA605" s="3" t="s">
        <v>109</v>
      </c>
      <c r="AB605" s="4">
        <v>45478</v>
      </c>
      <c r="AC605" s="3" t="s">
        <v>104</v>
      </c>
    </row>
    <row r="606" spans="1:29" ht="78.75" x14ac:dyDescent="0.25">
      <c r="A606" s="3">
        <v>2024</v>
      </c>
      <c r="B606" s="4">
        <v>45383</v>
      </c>
      <c r="C606" s="4">
        <v>45473</v>
      </c>
      <c r="D606" s="3" t="s">
        <v>75</v>
      </c>
      <c r="E606" s="5" t="s">
        <v>2404</v>
      </c>
      <c r="F606" s="6" t="s">
        <v>1325</v>
      </c>
      <c r="G606" s="16" t="s">
        <v>1326</v>
      </c>
      <c r="H606" s="7" t="s">
        <v>1327</v>
      </c>
      <c r="I606" s="8" t="s">
        <v>84</v>
      </c>
      <c r="J606" s="9" t="s">
        <v>785</v>
      </c>
      <c r="K606" s="9" t="s">
        <v>103</v>
      </c>
      <c r="L606" s="9" t="s">
        <v>103</v>
      </c>
      <c r="M606" s="3" t="s">
        <v>87</v>
      </c>
      <c r="N606" s="3" t="s">
        <v>104</v>
      </c>
      <c r="O606" s="6">
        <v>1</v>
      </c>
      <c r="P606" s="10">
        <v>45408</v>
      </c>
      <c r="Q606" s="10">
        <f t="shared" si="38"/>
        <v>45773</v>
      </c>
      <c r="R606" s="3" t="s">
        <v>104</v>
      </c>
      <c r="S606" s="15" t="s">
        <v>2405</v>
      </c>
      <c r="T606" s="12">
        <v>500</v>
      </c>
      <c r="U606" s="12">
        <f t="shared" si="40"/>
        <v>500</v>
      </c>
      <c r="V606" s="11" t="s">
        <v>787</v>
      </c>
      <c r="W606" s="11" t="s">
        <v>107</v>
      </c>
      <c r="X606" s="11" t="s">
        <v>108</v>
      </c>
      <c r="Y606" s="3" t="s">
        <v>89</v>
      </c>
      <c r="Z606" s="11" t="s">
        <v>108</v>
      </c>
      <c r="AA606" s="3" t="s">
        <v>109</v>
      </c>
      <c r="AB606" s="4">
        <v>45478</v>
      </c>
      <c r="AC606" s="3" t="s">
        <v>104</v>
      </c>
    </row>
    <row r="607" spans="1:29" ht="78.75" x14ac:dyDescent="0.25">
      <c r="A607" s="3">
        <v>2024</v>
      </c>
      <c r="B607" s="4">
        <v>45383</v>
      </c>
      <c r="C607" s="4">
        <v>45473</v>
      </c>
      <c r="D607" s="3" t="s">
        <v>75</v>
      </c>
      <c r="E607" s="5" t="s">
        <v>2406</v>
      </c>
      <c r="F607" s="6" t="s">
        <v>1325</v>
      </c>
      <c r="G607" s="16" t="s">
        <v>1326</v>
      </c>
      <c r="H607" s="7" t="s">
        <v>1327</v>
      </c>
      <c r="I607" s="8" t="s">
        <v>84</v>
      </c>
      <c r="J607" s="9" t="s">
        <v>2407</v>
      </c>
      <c r="K607" s="9" t="s">
        <v>123</v>
      </c>
      <c r="L607" s="9" t="s">
        <v>103</v>
      </c>
      <c r="M607" s="3" t="s">
        <v>87</v>
      </c>
      <c r="N607" s="3" t="s">
        <v>104</v>
      </c>
      <c r="O607" s="6">
        <v>1</v>
      </c>
      <c r="P607" s="10">
        <v>45408</v>
      </c>
      <c r="Q607" s="10">
        <f t="shared" ref="Q607:Q785" si="42">P607+365</f>
        <v>45773</v>
      </c>
      <c r="R607" s="3" t="s">
        <v>104</v>
      </c>
      <c r="S607" s="15" t="s">
        <v>2408</v>
      </c>
      <c r="T607" s="12">
        <v>3220.25</v>
      </c>
      <c r="U607" s="12">
        <f t="shared" si="40"/>
        <v>3220.25</v>
      </c>
      <c r="V607" s="11" t="s">
        <v>829</v>
      </c>
      <c r="W607" s="11" t="s">
        <v>107</v>
      </c>
      <c r="X607" s="11" t="s">
        <v>108</v>
      </c>
      <c r="Y607" s="3" t="s">
        <v>89</v>
      </c>
      <c r="Z607" s="11" t="s">
        <v>108</v>
      </c>
      <c r="AA607" s="3" t="s">
        <v>109</v>
      </c>
      <c r="AB607" s="4">
        <v>45478</v>
      </c>
      <c r="AC607" s="3" t="s">
        <v>104</v>
      </c>
    </row>
    <row r="608" spans="1:29" ht="78.75" x14ac:dyDescent="0.25">
      <c r="A608" s="3">
        <v>2024</v>
      </c>
      <c r="B608" s="4">
        <v>45383</v>
      </c>
      <c r="C608" s="4">
        <v>45473</v>
      </c>
      <c r="D608" s="3" t="s">
        <v>75</v>
      </c>
      <c r="E608" s="5" t="s">
        <v>2409</v>
      </c>
      <c r="F608" s="6" t="s">
        <v>1325</v>
      </c>
      <c r="G608" s="16" t="s">
        <v>1326</v>
      </c>
      <c r="H608" s="7" t="s">
        <v>1327</v>
      </c>
      <c r="I608" s="8" t="s">
        <v>84</v>
      </c>
      <c r="J608" s="9" t="s">
        <v>822</v>
      </c>
      <c r="K608" s="9" t="s">
        <v>103</v>
      </c>
      <c r="L608" s="9" t="s">
        <v>146</v>
      </c>
      <c r="M608" s="3" t="s">
        <v>87</v>
      </c>
      <c r="N608" s="3" t="s">
        <v>104</v>
      </c>
      <c r="O608" s="6">
        <v>1</v>
      </c>
      <c r="P608" s="10">
        <v>45408</v>
      </c>
      <c r="Q608" s="10">
        <f t="shared" si="42"/>
        <v>45773</v>
      </c>
      <c r="R608" s="3" t="s">
        <v>104</v>
      </c>
      <c r="S608" s="15" t="s">
        <v>2410</v>
      </c>
      <c r="T608" s="12">
        <v>484.57</v>
      </c>
      <c r="U608" s="12">
        <f t="shared" si="40"/>
        <v>484.57</v>
      </c>
      <c r="V608" s="11" t="s">
        <v>824</v>
      </c>
      <c r="W608" s="11" t="s">
        <v>107</v>
      </c>
      <c r="X608" s="11" t="s">
        <v>108</v>
      </c>
      <c r="Y608" s="3" t="s">
        <v>89</v>
      </c>
      <c r="Z608" s="11" t="s">
        <v>108</v>
      </c>
      <c r="AA608" s="3" t="s">
        <v>109</v>
      </c>
      <c r="AB608" s="4">
        <v>45478</v>
      </c>
      <c r="AC608" s="3" t="s">
        <v>104</v>
      </c>
    </row>
    <row r="609" spans="1:29" ht="78.75" x14ac:dyDescent="0.25">
      <c r="A609" s="3">
        <v>2024</v>
      </c>
      <c r="B609" s="4">
        <v>45383</v>
      </c>
      <c r="C609" s="4">
        <v>45473</v>
      </c>
      <c r="D609" s="3" t="s">
        <v>75</v>
      </c>
      <c r="E609" s="5" t="s">
        <v>2411</v>
      </c>
      <c r="F609" s="6" t="s">
        <v>1325</v>
      </c>
      <c r="G609" s="16" t="s">
        <v>1326</v>
      </c>
      <c r="H609" s="7" t="s">
        <v>1327</v>
      </c>
      <c r="I609" s="8" t="s">
        <v>84</v>
      </c>
      <c r="J609" s="9" t="s">
        <v>2412</v>
      </c>
      <c r="K609" s="9" t="s">
        <v>2413</v>
      </c>
      <c r="L609" s="9" t="s">
        <v>263</v>
      </c>
      <c r="M609" s="3" t="s">
        <v>86</v>
      </c>
      <c r="N609" s="3" t="s">
        <v>104</v>
      </c>
      <c r="O609" s="6">
        <v>1</v>
      </c>
      <c r="P609" s="10">
        <v>45408</v>
      </c>
      <c r="Q609" s="10">
        <f t="shared" si="42"/>
        <v>45773</v>
      </c>
      <c r="R609" s="3" t="s">
        <v>104</v>
      </c>
      <c r="S609" s="15" t="s">
        <v>2414</v>
      </c>
      <c r="T609" s="12">
        <v>1150</v>
      </c>
      <c r="U609" s="12">
        <f t="shared" si="40"/>
        <v>1150</v>
      </c>
      <c r="V609" s="11" t="s">
        <v>801</v>
      </c>
      <c r="W609" s="11" t="s">
        <v>107</v>
      </c>
      <c r="X609" s="11" t="s">
        <v>108</v>
      </c>
      <c r="Y609" s="3" t="s">
        <v>89</v>
      </c>
      <c r="Z609" s="11" t="s">
        <v>108</v>
      </c>
      <c r="AA609" s="3" t="s">
        <v>109</v>
      </c>
      <c r="AB609" s="4">
        <v>45478</v>
      </c>
      <c r="AC609" s="3" t="s">
        <v>104</v>
      </c>
    </row>
    <row r="610" spans="1:29" ht="78.75" x14ac:dyDescent="0.25">
      <c r="A610" s="3">
        <v>2024</v>
      </c>
      <c r="B610" s="4">
        <v>45383</v>
      </c>
      <c r="C610" s="4">
        <v>45473</v>
      </c>
      <c r="D610" s="3" t="s">
        <v>75</v>
      </c>
      <c r="E610" s="5" t="s">
        <v>2415</v>
      </c>
      <c r="F610" s="6" t="s">
        <v>1325</v>
      </c>
      <c r="G610" s="16" t="s">
        <v>1326</v>
      </c>
      <c r="H610" s="7" t="s">
        <v>1327</v>
      </c>
      <c r="I610" s="8" t="s">
        <v>84</v>
      </c>
      <c r="J610" s="9" t="s">
        <v>2416</v>
      </c>
      <c r="K610" s="9" t="s">
        <v>1317</v>
      </c>
      <c r="L610" s="9" t="s">
        <v>123</v>
      </c>
      <c r="M610" s="3" t="s">
        <v>87</v>
      </c>
      <c r="N610" s="3" t="s">
        <v>104</v>
      </c>
      <c r="O610" s="6">
        <v>1</v>
      </c>
      <c r="P610" s="10">
        <v>45408</v>
      </c>
      <c r="Q610" s="10">
        <f t="shared" si="42"/>
        <v>45773</v>
      </c>
      <c r="R610" s="3" t="s">
        <v>104</v>
      </c>
      <c r="S610" s="15" t="s">
        <v>2417</v>
      </c>
      <c r="T610" s="12">
        <v>180</v>
      </c>
      <c r="U610" s="12">
        <f t="shared" si="40"/>
        <v>180</v>
      </c>
      <c r="V610" s="11" t="s">
        <v>2418</v>
      </c>
      <c r="W610" s="11" t="s">
        <v>107</v>
      </c>
      <c r="X610" s="11" t="s">
        <v>108</v>
      </c>
      <c r="Y610" s="3" t="s">
        <v>89</v>
      </c>
      <c r="Z610" s="11" t="s">
        <v>108</v>
      </c>
      <c r="AA610" s="3" t="s">
        <v>109</v>
      </c>
      <c r="AB610" s="4">
        <v>45478</v>
      </c>
      <c r="AC610" s="3" t="s">
        <v>104</v>
      </c>
    </row>
    <row r="611" spans="1:29" ht="78.75" x14ac:dyDescent="0.25">
      <c r="A611" s="3">
        <v>2024</v>
      </c>
      <c r="B611" s="4">
        <v>45383</v>
      </c>
      <c r="C611" s="4">
        <v>45473</v>
      </c>
      <c r="D611" s="3" t="s">
        <v>75</v>
      </c>
      <c r="E611" s="5" t="s">
        <v>2419</v>
      </c>
      <c r="F611" s="6" t="s">
        <v>1325</v>
      </c>
      <c r="G611" s="16" t="s">
        <v>1326</v>
      </c>
      <c r="H611" s="7" t="s">
        <v>1327</v>
      </c>
      <c r="I611" s="8" t="s">
        <v>84</v>
      </c>
      <c r="J611" s="9" t="s">
        <v>2420</v>
      </c>
      <c r="K611" s="9" t="s">
        <v>751</v>
      </c>
      <c r="L611" s="9" t="s">
        <v>187</v>
      </c>
      <c r="M611" s="3" t="s">
        <v>87</v>
      </c>
      <c r="N611" s="3" t="s">
        <v>104</v>
      </c>
      <c r="O611" s="6">
        <v>1</v>
      </c>
      <c r="P611" s="10">
        <v>45408</v>
      </c>
      <c r="Q611" s="10">
        <f t="shared" si="42"/>
        <v>45773</v>
      </c>
      <c r="R611" s="3" t="s">
        <v>104</v>
      </c>
      <c r="S611" s="15" t="s">
        <v>2421</v>
      </c>
      <c r="T611" s="12">
        <v>3170.62</v>
      </c>
      <c r="U611" s="12">
        <f t="shared" si="40"/>
        <v>3170.62</v>
      </c>
      <c r="V611" s="11" t="s">
        <v>753</v>
      </c>
      <c r="W611" s="11" t="s">
        <v>107</v>
      </c>
      <c r="X611" s="11" t="s">
        <v>108</v>
      </c>
      <c r="Y611" s="3" t="s">
        <v>89</v>
      </c>
      <c r="Z611" s="11" t="s">
        <v>108</v>
      </c>
      <c r="AA611" s="3" t="s">
        <v>109</v>
      </c>
      <c r="AB611" s="4">
        <v>45478</v>
      </c>
      <c r="AC611" s="3" t="s">
        <v>104</v>
      </c>
    </row>
    <row r="612" spans="1:29" ht="78.75" x14ac:dyDescent="0.25">
      <c r="A612" s="3">
        <v>2024</v>
      </c>
      <c r="B612" s="4">
        <v>45383</v>
      </c>
      <c r="C612" s="4">
        <v>45473</v>
      </c>
      <c r="D612" s="3" t="s">
        <v>75</v>
      </c>
      <c r="E612" s="5" t="s">
        <v>2422</v>
      </c>
      <c r="F612" s="6" t="s">
        <v>1325</v>
      </c>
      <c r="G612" s="16" t="s">
        <v>1326</v>
      </c>
      <c r="H612" s="7" t="s">
        <v>1327</v>
      </c>
      <c r="I612" s="8" t="s">
        <v>84</v>
      </c>
      <c r="J612" s="9" t="s">
        <v>2423</v>
      </c>
      <c r="K612" s="9" t="s">
        <v>751</v>
      </c>
      <c r="L612" s="9" t="s">
        <v>187</v>
      </c>
      <c r="M612" s="3" t="s">
        <v>87</v>
      </c>
      <c r="N612" s="3" t="s">
        <v>104</v>
      </c>
      <c r="O612" s="6">
        <v>1</v>
      </c>
      <c r="P612" s="10">
        <v>45408</v>
      </c>
      <c r="Q612" s="10">
        <f t="shared" si="42"/>
        <v>45773</v>
      </c>
      <c r="R612" s="3" t="s">
        <v>104</v>
      </c>
      <c r="S612" s="15" t="s">
        <v>2424</v>
      </c>
      <c r="T612" s="12">
        <v>1063.1199999999999</v>
      </c>
      <c r="U612" s="12">
        <f t="shared" si="40"/>
        <v>1063.1199999999999</v>
      </c>
      <c r="V612" s="11" t="s">
        <v>760</v>
      </c>
      <c r="W612" s="11" t="s">
        <v>107</v>
      </c>
      <c r="X612" s="11" t="s">
        <v>108</v>
      </c>
      <c r="Y612" s="3" t="s">
        <v>89</v>
      </c>
      <c r="Z612" s="11" t="s">
        <v>108</v>
      </c>
      <c r="AA612" s="3" t="s">
        <v>109</v>
      </c>
      <c r="AB612" s="4">
        <v>45478</v>
      </c>
      <c r="AC612" s="3" t="s">
        <v>104</v>
      </c>
    </row>
    <row r="613" spans="1:29" ht="78.75" x14ac:dyDescent="0.25">
      <c r="A613" s="3">
        <v>2024</v>
      </c>
      <c r="B613" s="4">
        <v>45383</v>
      </c>
      <c r="C613" s="4">
        <v>45473</v>
      </c>
      <c r="D613" s="3" t="s">
        <v>75</v>
      </c>
      <c r="E613" s="5" t="s">
        <v>2425</v>
      </c>
      <c r="F613" s="6" t="s">
        <v>1325</v>
      </c>
      <c r="G613" s="16" t="s">
        <v>1326</v>
      </c>
      <c r="H613" s="7" t="s">
        <v>1327</v>
      </c>
      <c r="I613" s="8" t="s">
        <v>84</v>
      </c>
      <c r="J613" s="9" t="s">
        <v>2426</v>
      </c>
      <c r="K613" s="9" t="s">
        <v>751</v>
      </c>
      <c r="L613" s="9" t="s">
        <v>187</v>
      </c>
      <c r="M613" s="3" t="s">
        <v>87</v>
      </c>
      <c r="N613" s="3" t="s">
        <v>104</v>
      </c>
      <c r="O613" s="6">
        <v>1</v>
      </c>
      <c r="P613" s="10">
        <v>45408</v>
      </c>
      <c r="Q613" s="10">
        <f t="shared" si="42"/>
        <v>45773</v>
      </c>
      <c r="R613" s="3" t="s">
        <v>104</v>
      </c>
      <c r="S613" s="15" t="s">
        <v>2427</v>
      </c>
      <c r="T613" s="12">
        <v>1104.3499999999999</v>
      </c>
      <c r="U613" s="12">
        <f t="shared" si="40"/>
        <v>1104.3499999999999</v>
      </c>
      <c r="V613" s="11" t="s">
        <v>763</v>
      </c>
      <c r="W613" s="11" t="s">
        <v>107</v>
      </c>
      <c r="X613" s="11" t="s">
        <v>108</v>
      </c>
      <c r="Y613" s="3" t="s">
        <v>89</v>
      </c>
      <c r="Z613" s="11" t="s">
        <v>108</v>
      </c>
      <c r="AA613" s="3" t="s">
        <v>109</v>
      </c>
      <c r="AB613" s="4">
        <v>45478</v>
      </c>
      <c r="AC613" s="3" t="s">
        <v>104</v>
      </c>
    </row>
    <row r="614" spans="1:29" ht="78.75" x14ac:dyDescent="0.25">
      <c r="A614" s="3">
        <v>2024</v>
      </c>
      <c r="B614" s="4">
        <v>45383</v>
      </c>
      <c r="C614" s="4">
        <v>45473</v>
      </c>
      <c r="D614" s="3" t="s">
        <v>75</v>
      </c>
      <c r="E614" s="5" t="s">
        <v>2428</v>
      </c>
      <c r="F614" s="6" t="s">
        <v>1325</v>
      </c>
      <c r="G614" s="16" t="s">
        <v>1326</v>
      </c>
      <c r="H614" s="7" t="s">
        <v>1327</v>
      </c>
      <c r="I614" s="8" t="s">
        <v>84</v>
      </c>
      <c r="J614" s="9" t="s">
        <v>2429</v>
      </c>
      <c r="K614" s="9" t="s">
        <v>207</v>
      </c>
      <c r="L614" s="9" t="s">
        <v>263</v>
      </c>
      <c r="M614" s="3" t="s">
        <v>86</v>
      </c>
      <c r="N614" s="3" t="s">
        <v>104</v>
      </c>
      <c r="O614" s="6">
        <v>1</v>
      </c>
      <c r="P614" s="10">
        <v>45408</v>
      </c>
      <c r="Q614" s="10">
        <f t="shared" si="42"/>
        <v>45773</v>
      </c>
      <c r="R614" s="3" t="s">
        <v>104</v>
      </c>
      <c r="S614" s="15" t="s">
        <v>2430</v>
      </c>
      <c r="T614" s="12">
        <v>1102.1500000000001</v>
      </c>
      <c r="U614" s="12">
        <f t="shared" si="40"/>
        <v>1102.1500000000001</v>
      </c>
      <c r="V614" s="11" t="s">
        <v>806</v>
      </c>
      <c r="W614" s="11" t="s">
        <v>107</v>
      </c>
      <c r="X614" s="11" t="s">
        <v>108</v>
      </c>
      <c r="Y614" s="3" t="s">
        <v>89</v>
      </c>
      <c r="Z614" s="11" t="s">
        <v>108</v>
      </c>
      <c r="AA614" s="3" t="s">
        <v>109</v>
      </c>
      <c r="AB614" s="4">
        <v>45478</v>
      </c>
      <c r="AC614" s="3" t="s">
        <v>104</v>
      </c>
    </row>
    <row r="615" spans="1:29" ht="78.75" x14ac:dyDescent="0.25">
      <c r="A615" s="3">
        <v>2024</v>
      </c>
      <c r="B615" s="4">
        <v>45383</v>
      </c>
      <c r="C615" s="4">
        <v>45473</v>
      </c>
      <c r="D615" s="3" t="s">
        <v>75</v>
      </c>
      <c r="E615" s="5" t="s">
        <v>2431</v>
      </c>
      <c r="F615" s="6" t="s">
        <v>1325</v>
      </c>
      <c r="G615" s="16" t="s">
        <v>1326</v>
      </c>
      <c r="H615" s="7" t="s">
        <v>1327</v>
      </c>
      <c r="I615" s="8" t="s">
        <v>84</v>
      </c>
      <c r="J615" s="9" t="s">
        <v>1112</v>
      </c>
      <c r="K615" s="9" t="s">
        <v>326</v>
      </c>
      <c r="L615" s="9" t="s">
        <v>170</v>
      </c>
      <c r="M615" s="3" t="s">
        <v>86</v>
      </c>
      <c r="N615" s="3" t="s">
        <v>104</v>
      </c>
      <c r="O615" s="6">
        <v>1</v>
      </c>
      <c r="P615" s="10">
        <v>45408</v>
      </c>
      <c r="Q615" s="10">
        <f t="shared" si="42"/>
        <v>45773</v>
      </c>
      <c r="R615" s="3" t="s">
        <v>104</v>
      </c>
      <c r="S615" s="15" t="s">
        <v>2432</v>
      </c>
      <c r="T615" s="12">
        <v>991.1</v>
      </c>
      <c r="U615" s="12">
        <f t="shared" si="40"/>
        <v>991.1</v>
      </c>
      <c r="V615" s="11" t="s">
        <v>791</v>
      </c>
      <c r="W615" s="11" t="s">
        <v>107</v>
      </c>
      <c r="X615" s="11" t="s">
        <v>108</v>
      </c>
      <c r="Y615" s="3" t="s">
        <v>89</v>
      </c>
      <c r="Z615" s="11" t="s">
        <v>108</v>
      </c>
      <c r="AA615" s="3" t="s">
        <v>109</v>
      </c>
      <c r="AB615" s="4">
        <v>45478</v>
      </c>
      <c r="AC615" s="3" t="s">
        <v>104</v>
      </c>
    </row>
    <row r="616" spans="1:29" ht="78.75" x14ac:dyDescent="0.25">
      <c r="A616" s="3">
        <v>2024</v>
      </c>
      <c r="B616" s="4">
        <v>45383</v>
      </c>
      <c r="C616" s="4">
        <v>45473</v>
      </c>
      <c r="D616" s="3" t="s">
        <v>75</v>
      </c>
      <c r="E616" s="5" t="s">
        <v>2433</v>
      </c>
      <c r="F616" s="6" t="s">
        <v>1325</v>
      </c>
      <c r="G616" s="16" t="s">
        <v>1326</v>
      </c>
      <c r="H616" s="7" t="s">
        <v>1327</v>
      </c>
      <c r="I616" s="8" t="s">
        <v>84</v>
      </c>
      <c r="J616" s="9" t="s">
        <v>2434</v>
      </c>
      <c r="K616" s="9" t="s">
        <v>170</v>
      </c>
      <c r="L616" s="9" t="s">
        <v>103</v>
      </c>
      <c r="M616" s="3" t="s">
        <v>87</v>
      </c>
      <c r="N616" s="3" t="s">
        <v>104</v>
      </c>
      <c r="O616" s="6">
        <v>1</v>
      </c>
      <c r="P616" s="10">
        <v>45411</v>
      </c>
      <c r="Q616" s="10">
        <f t="shared" si="42"/>
        <v>45776</v>
      </c>
      <c r="R616" s="3" t="s">
        <v>104</v>
      </c>
      <c r="S616" s="15" t="s">
        <v>2435</v>
      </c>
      <c r="T616" s="12">
        <v>180</v>
      </c>
      <c r="U616" s="12">
        <f>T616</f>
        <v>180</v>
      </c>
      <c r="V616" s="11" t="s">
        <v>2436</v>
      </c>
      <c r="W616" s="11" t="s">
        <v>107</v>
      </c>
      <c r="X616" s="11" t="s">
        <v>108</v>
      </c>
      <c r="Y616" s="3" t="s">
        <v>89</v>
      </c>
      <c r="Z616" s="11" t="s">
        <v>108</v>
      </c>
      <c r="AA616" s="3" t="s">
        <v>109</v>
      </c>
      <c r="AB616" s="4">
        <v>45478</v>
      </c>
      <c r="AC616" s="3" t="s">
        <v>104</v>
      </c>
    </row>
    <row r="617" spans="1:29" ht="78.75" x14ac:dyDescent="0.25">
      <c r="A617" s="3">
        <v>2024</v>
      </c>
      <c r="B617" s="4">
        <v>45383</v>
      </c>
      <c r="C617" s="4">
        <v>45473</v>
      </c>
      <c r="D617" s="3" t="s">
        <v>75</v>
      </c>
      <c r="E617" s="5" t="s">
        <v>2437</v>
      </c>
      <c r="F617" s="6" t="s">
        <v>1325</v>
      </c>
      <c r="G617" s="16" t="s">
        <v>1326</v>
      </c>
      <c r="H617" s="7" t="s">
        <v>1327</v>
      </c>
      <c r="I617" s="8" t="s">
        <v>84</v>
      </c>
      <c r="J617" s="9" t="s">
        <v>2438</v>
      </c>
      <c r="K617" s="9" t="s">
        <v>2439</v>
      </c>
      <c r="L617" s="9" t="s">
        <v>188</v>
      </c>
      <c r="M617" s="3" t="s">
        <v>87</v>
      </c>
      <c r="N617" s="3" t="s">
        <v>104</v>
      </c>
      <c r="O617" s="6">
        <v>1</v>
      </c>
      <c r="P617" s="10">
        <v>45408</v>
      </c>
      <c r="Q617" s="10">
        <f t="shared" si="42"/>
        <v>45773</v>
      </c>
      <c r="R617" s="3" t="s">
        <v>104</v>
      </c>
      <c r="S617" s="15" t="s">
        <v>2440</v>
      </c>
      <c r="T617" s="12">
        <v>1273.5999999999999</v>
      </c>
      <c r="U617" s="12">
        <f t="shared" si="40"/>
        <v>1273.5999999999999</v>
      </c>
      <c r="V617" s="11" t="s">
        <v>797</v>
      </c>
      <c r="W617" s="11" t="s">
        <v>107</v>
      </c>
      <c r="X617" s="11" t="s">
        <v>108</v>
      </c>
      <c r="Y617" s="3" t="s">
        <v>89</v>
      </c>
      <c r="Z617" s="11" t="s">
        <v>108</v>
      </c>
      <c r="AA617" s="3" t="s">
        <v>109</v>
      </c>
      <c r="AB617" s="4">
        <v>45478</v>
      </c>
      <c r="AC617" s="3" t="s">
        <v>104</v>
      </c>
    </row>
    <row r="618" spans="1:29" ht="78.75" x14ac:dyDescent="0.25">
      <c r="A618" s="3">
        <v>2024</v>
      </c>
      <c r="B618" s="4">
        <v>45383</v>
      </c>
      <c r="C618" s="4">
        <v>45473</v>
      </c>
      <c r="D618" s="3" t="s">
        <v>75</v>
      </c>
      <c r="E618" s="5" t="s">
        <v>2441</v>
      </c>
      <c r="F618" s="6" t="s">
        <v>1325</v>
      </c>
      <c r="G618" s="16" t="s">
        <v>1326</v>
      </c>
      <c r="H618" s="7" t="s">
        <v>1327</v>
      </c>
      <c r="I618" s="8" t="s">
        <v>84</v>
      </c>
      <c r="J618" s="9" t="s">
        <v>2442</v>
      </c>
      <c r="K618" s="9" t="s">
        <v>2443</v>
      </c>
      <c r="L618" s="9" t="s">
        <v>1082</v>
      </c>
      <c r="M618" s="3" t="s">
        <v>87</v>
      </c>
      <c r="N618" s="3" t="s">
        <v>104</v>
      </c>
      <c r="O618" s="6">
        <v>1</v>
      </c>
      <c r="P618" s="10">
        <v>45411</v>
      </c>
      <c r="Q618" s="10">
        <f>P618+365</f>
        <v>45776</v>
      </c>
      <c r="R618" s="3" t="s">
        <v>104</v>
      </c>
      <c r="S618" s="15" t="s">
        <v>2444</v>
      </c>
      <c r="T618" s="12">
        <v>180</v>
      </c>
      <c r="U618" s="12">
        <f>T618</f>
        <v>180</v>
      </c>
      <c r="V618" s="11" t="s">
        <v>2445</v>
      </c>
      <c r="W618" s="11" t="s">
        <v>107</v>
      </c>
      <c r="X618" s="11" t="s">
        <v>108</v>
      </c>
      <c r="Y618" s="3" t="s">
        <v>89</v>
      </c>
      <c r="Z618" s="11" t="s">
        <v>108</v>
      </c>
      <c r="AA618" s="3" t="s">
        <v>109</v>
      </c>
      <c r="AB618" s="4">
        <v>45478</v>
      </c>
      <c r="AC618" s="3" t="s">
        <v>104</v>
      </c>
    </row>
    <row r="619" spans="1:29" ht="78.75" x14ac:dyDescent="0.25">
      <c r="A619" s="3">
        <v>2024</v>
      </c>
      <c r="B619" s="4">
        <v>45383</v>
      </c>
      <c r="C619" s="4">
        <v>45473</v>
      </c>
      <c r="D619" s="3" t="s">
        <v>75</v>
      </c>
      <c r="E619" s="5" t="s">
        <v>2446</v>
      </c>
      <c r="F619" s="6" t="s">
        <v>1325</v>
      </c>
      <c r="G619" s="16" t="s">
        <v>1326</v>
      </c>
      <c r="H619" s="7" t="s">
        <v>1327</v>
      </c>
      <c r="I619" s="8" t="s">
        <v>84</v>
      </c>
      <c r="J619" s="9" t="s">
        <v>2447</v>
      </c>
      <c r="K619" s="9" t="s">
        <v>1582</v>
      </c>
      <c r="L619" s="9" t="s">
        <v>2448</v>
      </c>
      <c r="M619" s="3" t="s">
        <v>86</v>
      </c>
      <c r="N619" s="3" t="s">
        <v>104</v>
      </c>
      <c r="O619" s="6">
        <v>1</v>
      </c>
      <c r="P619" s="10">
        <v>45411</v>
      </c>
      <c r="Q619" s="10">
        <f t="shared" si="42"/>
        <v>45776</v>
      </c>
      <c r="R619" s="3" t="s">
        <v>104</v>
      </c>
      <c r="S619" s="15" t="s">
        <v>2449</v>
      </c>
      <c r="T619" s="12">
        <v>180</v>
      </c>
      <c r="U619" s="12">
        <f>T619</f>
        <v>180</v>
      </c>
      <c r="V619" s="15" t="s">
        <v>2450</v>
      </c>
      <c r="W619" s="11" t="s">
        <v>107</v>
      </c>
      <c r="X619" s="11" t="s">
        <v>108</v>
      </c>
      <c r="Y619" s="3" t="s">
        <v>89</v>
      </c>
      <c r="Z619" s="11" t="s">
        <v>108</v>
      </c>
      <c r="AA619" s="3" t="s">
        <v>109</v>
      </c>
      <c r="AB619" s="4">
        <v>45478</v>
      </c>
      <c r="AC619" s="3" t="s">
        <v>104</v>
      </c>
    </row>
    <row r="620" spans="1:29" ht="78.75" x14ac:dyDescent="0.25">
      <c r="A620" s="3">
        <v>2024</v>
      </c>
      <c r="B620" s="4">
        <v>45383</v>
      </c>
      <c r="C620" s="4">
        <v>45473</v>
      </c>
      <c r="D620" s="3" t="s">
        <v>75</v>
      </c>
      <c r="E620" s="5" t="s">
        <v>2451</v>
      </c>
      <c r="F620" s="6" t="s">
        <v>1325</v>
      </c>
      <c r="G620" s="16" t="s">
        <v>1326</v>
      </c>
      <c r="H620" s="7" t="s">
        <v>1327</v>
      </c>
      <c r="I620" s="8" t="s">
        <v>84</v>
      </c>
      <c r="J620" s="9" t="s">
        <v>1453</v>
      </c>
      <c r="K620" s="9" t="s">
        <v>103</v>
      </c>
      <c r="L620" s="9" t="s">
        <v>103</v>
      </c>
      <c r="M620" s="3" t="s">
        <v>86</v>
      </c>
      <c r="N620" s="3" t="s">
        <v>104</v>
      </c>
      <c r="O620" s="6">
        <v>1</v>
      </c>
      <c r="P620" s="10">
        <v>45408</v>
      </c>
      <c r="Q620" s="10">
        <f t="shared" si="42"/>
        <v>45773</v>
      </c>
      <c r="R620" s="3" t="s">
        <v>104</v>
      </c>
      <c r="S620" s="15" t="s">
        <v>2452</v>
      </c>
      <c r="T620" s="12">
        <v>6756.82</v>
      </c>
      <c r="U620" s="12">
        <f>T620</f>
        <v>6756.82</v>
      </c>
      <c r="V620" s="15" t="s">
        <v>2453</v>
      </c>
      <c r="W620" s="11" t="s">
        <v>107</v>
      </c>
      <c r="X620" s="11" t="s">
        <v>108</v>
      </c>
      <c r="Y620" s="3" t="s">
        <v>89</v>
      </c>
      <c r="Z620" s="11" t="s">
        <v>108</v>
      </c>
      <c r="AA620" s="3" t="s">
        <v>109</v>
      </c>
      <c r="AB620" s="4">
        <v>45478</v>
      </c>
      <c r="AC620" s="3" t="s">
        <v>104</v>
      </c>
    </row>
    <row r="621" spans="1:29" ht="78.75" x14ac:dyDescent="0.25">
      <c r="A621" s="3">
        <v>2024</v>
      </c>
      <c r="B621" s="4">
        <v>45383</v>
      </c>
      <c r="C621" s="4">
        <v>45473</v>
      </c>
      <c r="D621" s="3" t="s">
        <v>75</v>
      </c>
      <c r="E621" s="5" t="s">
        <v>2454</v>
      </c>
      <c r="F621" s="6" t="s">
        <v>1325</v>
      </c>
      <c r="G621" s="16" t="s">
        <v>1326</v>
      </c>
      <c r="H621" s="7" t="s">
        <v>1327</v>
      </c>
      <c r="I621" s="8" t="s">
        <v>84</v>
      </c>
      <c r="J621" s="9" t="s">
        <v>2288</v>
      </c>
      <c r="K621" s="9" t="s">
        <v>714</v>
      </c>
      <c r="L621" s="9" t="s">
        <v>181</v>
      </c>
      <c r="M621" s="3" t="s">
        <v>87</v>
      </c>
      <c r="N621" s="3" t="s">
        <v>104</v>
      </c>
      <c r="O621" s="6">
        <v>1</v>
      </c>
      <c r="P621" s="10">
        <v>45412</v>
      </c>
      <c r="Q621" s="10">
        <f t="shared" si="42"/>
        <v>45777</v>
      </c>
      <c r="R621" s="3" t="s">
        <v>104</v>
      </c>
      <c r="S621" s="15" t="s">
        <v>2455</v>
      </c>
      <c r="T621" s="12">
        <v>180</v>
      </c>
      <c r="U621" s="12">
        <f t="shared" si="40"/>
        <v>180</v>
      </c>
      <c r="V621" s="11" t="s">
        <v>2456</v>
      </c>
      <c r="W621" s="11" t="s">
        <v>107</v>
      </c>
      <c r="X621" s="11" t="s">
        <v>108</v>
      </c>
      <c r="Y621" s="3" t="s">
        <v>89</v>
      </c>
      <c r="Z621" s="11" t="s">
        <v>108</v>
      </c>
      <c r="AA621" s="3" t="s">
        <v>109</v>
      </c>
      <c r="AB621" s="4">
        <v>45478</v>
      </c>
      <c r="AC621" s="3" t="s">
        <v>104</v>
      </c>
    </row>
    <row r="622" spans="1:29" ht="78.75" x14ac:dyDescent="0.25">
      <c r="A622" s="3">
        <v>2024</v>
      </c>
      <c r="B622" s="4">
        <v>45383</v>
      </c>
      <c r="C622" s="4">
        <v>45473</v>
      </c>
      <c r="D622" s="3" t="s">
        <v>75</v>
      </c>
      <c r="E622" s="5" t="s">
        <v>2457</v>
      </c>
      <c r="F622" s="6" t="s">
        <v>1325</v>
      </c>
      <c r="G622" s="16" t="s">
        <v>1326</v>
      </c>
      <c r="H622" s="7" t="s">
        <v>1327</v>
      </c>
      <c r="I622" s="8" t="s">
        <v>84</v>
      </c>
      <c r="J622" s="9" t="s">
        <v>2458</v>
      </c>
      <c r="K622" s="9" t="s">
        <v>425</v>
      </c>
      <c r="L622" s="9" t="s">
        <v>296</v>
      </c>
      <c r="M622" s="3" t="s">
        <v>86</v>
      </c>
      <c r="N622" s="3" t="s">
        <v>104</v>
      </c>
      <c r="O622" s="6">
        <v>1</v>
      </c>
      <c r="P622" s="10">
        <v>45411</v>
      </c>
      <c r="Q622" s="10">
        <f t="shared" si="42"/>
        <v>45776</v>
      </c>
      <c r="R622" s="3" t="s">
        <v>104</v>
      </c>
      <c r="S622" s="15" t="s">
        <v>2459</v>
      </c>
      <c r="T622" s="12">
        <v>180</v>
      </c>
      <c r="U622" s="12">
        <f>T622</f>
        <v>180</v>
      </c>
      <c r="V622" s="11" t="s">
        <v>2460</v>
      </c>
      <c r="W622" s="11" t="s">
        <v>107</v>
      </c>
      <c r="X622" s="11" t="s">
        <v>108</v>
      </c>
      <c r="Y622" s="3" t="s">
        <v>89</v>
      </c>
      <c r="Z622" s="11" t="s">
        <v>108</v>
      </c>
      <c r="AA622" s="3" t="s">
        <v>109</v>
      </c>
      <c r="AB622" s="4">
        <v>45478</v>
      </c>
      <c r="AC622" s="3" t="s">
        <v>104</v>
      </c>
    </row>
    <row r="623" spans="1:29" ht="78.75" x14ac:dyDescent="0.25">
      <c r="A623" s="3">
        <v>2024</v>
      </c>
      <c r="B623" s="4">
        <v>45383</v>
      </c>
      <c r="C623" s="4">
        <v>45473</v>
      </c>
      <c r="D623" s="3" t="s">
        <v>75</v>
      </c>
      <c r="E623" s="5" t="s">
        <v>2461</v>
      </c>
      <c r="F623" s="6" t="s">
        <v>1325</v>
      </c>
      <c r="G623" s="16" t="s">
        <v>1326</v>
      </c>
      <c r="H623" s="7" t="s">
        <v>1327</v>
      </c>
      <c r="I623" s="8" t="s">
        <v>84</v>
      </c>
      <c r="J623" s="9" t="s">
        <v>2462</v>
      </c>
      <c r="K623" s="9" t="s">
        <v>263</v>
      </c>
      <c r="L623" s="9" t="s">
        <v>1317</v>
      </c>
      <c r="M623" s="3" t="s">
        <v>87</v>
      </c>
      <c r="N623" s="3" t="s">
        <v>104</v>
      </c>
      <c r="O623" s="6">
        <v>1</v>
      </c>
      <c r="P623" s="10">
        <v>45411</v>
      </c>
      <c r="Q623" s="10">
        <f t="shared" si="42"/>
        <v>45776</v>
      </c>
      <c r="R623" s="3" t="s">
        <v>104</v>
      </c>
      <c r="S623" s="15" t="s">
        <v>2463</v>
      </c>
      <c r="T623" s="12">
        <v>180</v>
      </c>
      <c r="U623" s="12">
        <f>T623</f>
        <v>180</v>
      </c>
      <c r="V623" s="11" t="s">
        <v>2464</v>
      </c>
      <c r="W623" s="11" t="s">
        <v>107</v>
      </c>
      <c r="X623" s="11" t="s">
        <v>108</v>
      </c>
      <c r="Y623" s="3" t="s">
        <v>89</v>
      </c>
      <c r="Z623" s="11" t="s">
        <v>108</v>
      </c>
      <c r="AA623" s="3" t="s">
        <v>109</v>
      </c>
      <c r="AB623" s="4">
        <v>45478</v>
      </c>
      <c r="AC623" s="3" t="s">
        <v>104</v>
      </c>
    </row>
    <row r="624" spans="1:29" ht="78.75" x14ac:dyDescent="0.25">
      <c r="A624" s="3">
        <v>2024</v>
      </c>
      <c r="B624" s="4">
        <v>45383</v>
      </c>
      <c r="C624" s="4">
        <v>45473</v>
      </c>
      <c r="D624" s="3" t="s">
        <v>75</v>
      </c>
      <c r="E624" s="5" t="s">
        <v>2465</v>
      </c>
      <c r="F624" s="6" t="s">
        <v>1325</v>
      </c>
      <c r="G624" s="16" t="s">
        <v>1326</v>
      </c>
      <c r="H624" s="7" t="s">
        <v>1327</v>
      </c>
      <c r="I624" s="8" t="s">
        <v>84</v>
      </c>
      <c r="J624" s="9" t="s">
        <v>2466</v>
      </c>
      <c r="K624" s="9" t="s">
        <v>103</v>
      </c>
      <c r="L624" s="9" t="s">
        <v>595</v>
      </c>
      <c r="M624" s="3" t="s">
        <v>87</v>
      </c>
      <c r="N624" s="3" t="s">
        <v>104</v>
      </c>
      <c r="O624" s="6">
        <v>1</v>
      </c>
      <c r="P624" s="10">
        <v>45411</v>
      </c>
      <c r="Q624" s="10">
        <f t="shared" si="42"/>
        <v>45776</v>
      </c>
      <c r="R624" s="3" t="s">
        <v>104</v>
      </c>
      <c r="S624" s="15" t="s">
        <v>2467</v>
      </c>
      <c r="T624" s="12">
        <v>180</v>
      </c>
      <c r="U624" s="12">
        <f>T624</f>
        <v>180</v>
      </c>
      <c r="V624" s="11" t="s">
        <v>2468</v>
      </c>
      <c r="W624" s="11" t="s">
        <v>107</v>
      </c>
      <c r="X624" s="11" t="s">
        <v>108</v>
      </c>
      <c r="Y624" s="3" t="s">
        <v>89</v>
      </c>
      <c r="Z624" s="11" t="s">
        <v>108</v>
      </c>
      <c r="AA624" s="3" t="s">
        <v>109</v>
      </c>
      <c r="AB624" s="4">
        <v>45478</v>
      </c>
      <c r="AC624" s="3" t="s">
        <v>104</v>
      </c>
    </row>
    <row r="625" spans="1:29" ht="78.75" x14ac:dyDescent="0.25">
      <c r="A625" s="3">
        <v>2024</v>
      </c>
      <c r="B625" s="4">
        <v>45383</v>
      </c>
      <c r="C625" s="4">
        <v>45473</v>
      </c>
      <c r="D625" s="3" t="s">
        <v>75</v>
      </c>
      <c r="E625" s="5" t="s">
        <v>2469</v>
      </c>
      <c r="F625" s="6" t="s">
        <v>1325</v>
      </c>
      <c r="G625" s="16" t="s">
        <v>1326</v>
      </c>
      <c r="H625" s="7" t="s">
        <v>1327</v>
      </c>
      <c r="I625" s="8" t="s">
        <v>84</v>
      </c>
      <c r="J625" s="9" t="s">
        <v>2470</v>
      </c>
      <c r="K625" s="9" t="s">
        <v>1518</v>
      </c>
      <c r="L625" s="9" t="s">
        <v>2471</v>
      </c>
      <c r="M625" s="3" t="s">
        <v>86</v>
      </c>
      <c r="N625" s="3" t="s">
        <v>104</v>
      </c>
      <c r="O625" s="6">
        <v>1</v>
      </c>
      <c r="P625" s="10">
        <v>45411</v>
      </c>
      <c r="Q625" s="10">
        <f t="shared" si="42"/>
        <v>45776</v>
      </c>
      <c r="R625" s="3" t="s">
        <v>104</v>
      </c>
      <c r="S625" s="15" t="s">
        <v>2472</v>
      </c>
      <c r="T625" s="12">
        <v>180</v>
      </c>
      <c r="U625" s="12">
        <f>T625</f>
        <v>180</v>
      </c>
      <c r="V625" s="11" t="s">
        <v>2473</v>
      </c>
      <c r="W625" s="11" t="s">
        <v>107</v>
      </c>
      <c r="X625" s="11" t="s">
        <v>108</v>
      </c>
      <c r="Y625" s="3" t="s">
        <v>89</v>
      </c>
      <c r="Z625" s="11" t="s">
        <v>108</v>
      </c>
      <c r="AA625" s="3" t="s">
        <v>109</v>
      </c>
      <c r="AB625" s="4">
        <v>45478</v>
      </c>
      <c r="AC625" s="3" t="s">
        <v>104</v>
      </c>
    </row>
    <row r="626" spans="1:29" ht="78.75" x14ac:dyDescent="0.25">
      <c r="A626" s="3">
        <v>2024</v>
      </c>
      <c r="B626" s="4">
        <v>45383</v>
      </c>
      <c r="C626" s="4">
        <v>45473</v>
      </c>
      <c r="D626" s="3" t="s">
        <v>75</v>
      </c>
      <c r="E626" s="5" t="s">
        <v>2474</v>
      </c>
      <c r="F626" s="6" t="s">
        <v>1325</v>
      </c>
      <c r="G626" s="16" t="s">
        <v>1326</v>
      </c>
      <c r="H626" s="7" t="s">
        <v>1327</v>
      </c>
      <c r="I626" s="8" t="s">
        <v>84</v>
      </c>
      <c r="J626" s="9" t="s">
        <v>2087</v>
      </c>
      <c r="K626" s="9" t="s">
        <v>714</v>
      </c>
      <c r="L626" s="9" t="s">
        <v>181</v>
      </c>
      <c r="M626" s="3" t="s">
        <v>87</v>
      </c>
      <c r="N626" s="3" t="s">
        <v>104</v>
      </c>
      <c r="O626" s="6">
        <v>1</v>
      </c>
      <c r="P626" s="10">
        <v>45412</v>
      </c>
      <c r="Q626" s="10">
        <f t="shared" si="42"/>
        <v>45777</v>
      </c>
      <c r="R626" s="3" t="s">
        <v>104</v>
      </c>
      <c r="S626" s="15" t="s">
        <v>2475</v>
      </c>
      <c r="T626" s="12">
        <v>180</v>
      </c>
      <c r="U626" s="12">
        <f t="shared" si="40"/>
        <v>180</v>
      </c>
      <c r="V626" s="11" t="s">
        <v>2476</v>
      </c>
      <c r="W626" s="11" t="s">
        <v>107</v>
      </c>
      <c r="X626" s="11" t="s">
        <v>108</v>
      </c>
      <c r="Y626" s="3" t="s">
        <v>89</v>
      </c>
      <c r="Z626" s="11" t="s">
        <v>108</v>
      </c>
      <c r="AA626" s="3" t="s">
        <v>109</v>
      </c>
      <c r="AB626" s="4">
        <v>45478</v>
      </c>
      <c r="AC626" s="3" t="s">
        <v>104</v>
      </c>
    </row>
    <row r="627" spans="1:29" ht="78.75" x14ac:dyDescent="0.25">
      <c r="A627" s="3">
        <v>2024</v>
      </c>
      <c r="B627" s="4">
        <v>45383</v>
      </c>
      <c r="C627" s="4">
        <v>45473</v>
      </c>
      <c r="D627" s="3" t="s">
        <v>75</v>
      </c>
      <c r="E627" s="5" t="s">
        <v>2477</v>
      </c>
      <c r="F627" s="6" t="s">
        <v>1325</v>
      </c>
      <c r="G627" s="16" t="s">
        <v>1326</v>
      </c>
      <c r="H627" s="7" t="s">
        <v>1327</v>
      </c>
      <c r="I627" s="8" t="s">
        <v>84</v>
      </c>
      <c r="J627" s="9" t="s">
        <v>2478</v>
      </c>
      <c r="K627" s="9" t="s">
        <v>515</v>
      </c>
      <c r="L627" s="9" t="s">
        <v>2479</v>
      </c>
      <c r="M627" s="3" t="s">
        <v>86</v>
      </c>
      <c r="N627" s="3" t="s">
        <v>104</v>
      </c>
      <c r="O627" s="6">
        <v>1</v>
      </c>
      <c r="P627" s="10">
        <v>45412</v>
      </c>
      <c r="Q627" s="10">
        <f t="shared" si="42"/>
        <v>45777</v>
      </c>
      <c r="R627" s="3" t="s">
        <v>104</v>
      </c>
      <c r="S627" s="15" t="s">
        <v>2480</v>
      </c>
      <c r="T627" s="12">
        <v>180</v>
      </c>
      <c r="U627" s="12">
        <f t="shared" si="40"/>
        <v>180</v>
      </c>
      <c r="V627" s="11" t="s">
        <v>2481</v>
      </c>
      <c r="W627" s="11" t="s">
        <v>107</v>
      </c>
      <c r="X627" s="11" t="s">
        <v>108</v>
      </c>
      <c r="Y627" s="3" t="s">
        <v>89</v>
      </c>
      <c r="Z627" s="11" t="s">
        <v>108</v>
      </c>
      <c r="AA627" s="3" t="s">
        <v>109</v>
      </c>
      <c r="AB627" s="4">
        <v>45478</v>
      </c>
      <c r="AC627" s="3" t="s">
        <v>104</v>
      </c>
    </row>
    <row r="628" spans="1:29" ht="78.75" x14ac:dyDescent="0.25">
      <c r="A628" s="3">
        <v>2024</v>
      </c>
      <c r="B628" s="4">
        <v>45383</v>
      </c>
      <c r="C628" s="4">
        <v>45473</v>
      </c>
      <c r="D628" s="3" t="s">
        <v>75</v>
      </c>
      <c r="E628" s="5" t="s">
        <v>2482</v>
      </c>
      <c r="F628" s="6" t="s">
        <v>1325</v>
      </c>
      <c r="G628" s="16" t="s">
        <v>1326</v>
      </c>
      <c r="H628" s="7" t="s">
        <v>1327</v>
      </c>
      <c r="I628" s="8" t="s">
        <v>84</v>
      </c>
      <c r="J628" s="9" t="s">
        <v>2483</v>
      </c>
      <c r="K628" s="9" t="s">
        <v>242</v>
      </c>
      <c r="L628" s="9" t="s">
        <v>2104</v>
      </c>
      <c r="M628" s="3" t="s">
        <v>87</v>
      </c>
      <c r="N628" s="3" t="s">
        <v>104</v>
      </c>
      <c r="O628" s="6">
        <v>1</v>
      </c>
      <c r="P628" s="10">
        <v>45412</v>
      </c>
      <c r="Q628" s="10">
        <f t="shared" si="42"/>
        <v>45777</v>
      </c>
      <c r="R628" s="3" t="s">
        <v>104</v>
      </c>
      <c r="S628" s="15" t="s">
        <v>2484</v>
      </c>
      <c r="T628" s="12">
        <v>180</v>
      </c>
      <c r="U628" s="12">
        <f t="shared" si="40"/>
        <v>180</v>
      </c>
      <c r="V628" s="11" t="s">
        <v>2485</v>
      </c>
      <c r="W628" s="11" t="s">
        <v>107</v>
      </c>
      <c r="X628" s="11" t="s">
        <v>108</v>
      </c>
      <c r="Y628" s="3" t="s">
        <v>89</v>
      </c>
      <c r="Z628" s="11" t="s">
        <v>108</v>
      </c>
      <c r="AA628" s="3" t="s">
        <v>109</v>
      </c>
      <c r="AB628" s="4">
        <v>45478</v>
      </c>
      <c r="AC628" s="3" t="s">
        <v>104</v>
      </c>
    </row>
    <row r="629" spans="1:29" ht="78.75" x14ac:dyDescent="0.25">
      <c r="A629" s="3">
        <v>2024</v>
      </c>
      <c r="B629" s="4">
        <v>45383</v>
      </c>
      <c r="C629" s="4">
        <v>45473</v>
      </c>
      <c r="D629" s="3" t="s">
        <v>75</v>
      </c>
      <c r="E629" s="5" t="s">
        <v>2486</v>
      </c>
      <c r="F629" s="6" t="s">
        <v>1325</v>
      </c>
      <c r="G629" s="16" t="s">
        <v>1326</v>
      </c>
      <c r="H629" s="7" t="s">
        <v>1327</v>
      </c>
      <c r="I629" s="8" t="s">
        <v>84</v>
      </c>
      <c r="J629" s="9" t="s">
        <v>2487</v>
      </c>
      <c r="K629" s="9" t="s">
        <v>2488</v>
      </c>
      <c r="L629" s="9" t="s">
        <v>242</v>
      </c>
      <c r="M629" s="3" t="s">
        <v>87</v>
      </c>
      <c r="N629" s="3" t="s">
        <v>104</v>
      </c>
      <c r="O629" s="6">
        <v>1</v>
      </c>
      <c r="P629" s="10">
        <v>45412</v>
      </c>
      <c r="Q629" s="10">
        <f t="shared" si="42"/>
        <v>45777</v>
      </c>
      <c r="R629" s="3" t="s">
        <v>104</v>
      </c>
      <c r="S629" s="15" t="s">
        <v>2489</v>
      </c>
      <c r="T629" s="12">
        <v>180</v>
      </c>
      <c r="U629" s="12">
        <f t="shared" si="40"/>
        <v>180</v>
      </c>
      <c r="V629" s="11" t="s">
        <v>2490</v>
      </c>
      <c r="W629" s="11" t="s">
        <v>107</v>
      </c>
      <c r="X629" s="11" t="s">
        <v>108</v>
      </c>
      <c r="Y629" s="3" t="s">
        <v>89</v>
      </c>
      <c r="Z629" s="11" t="s">
        <v>108</v>
      </c>
      <c r="AA629" s="3" t="s">
        <v>109</v>
      </c>
      <c r="AB629" s="4">
        <v>45478</v>
      </c>
      <c r="AC629" s="3" t="s">
        <v>104</v>
      </c>
    </row>
    <row r="630" spans="1:29" ht="78.75" x14ac:dyDescent="0.25">
      <c r="A630" s="3">
        <v>2024</v>
      </c>
      <c r="B630" s="4">
        <v>45383</v>
      </c>
      <c r="C630" s="4">
        <v>45473</v>
      </c>
      <c r="D630" s="3" t="s">
        <v>75</v>
      </c>
      <c r="E630" s="5" t="s">
        <v>2491</v>
      </c>
      <c r="F630" s="6" t="s">
        <v>1325</v>
      </c>
      <c r="G630" s="16" t="s">
        <v>1326</v>
      </c>
      <c r="H630" s="7" t="s">
        <v>1327</v>
      </c>
      <c r="I630" s="8" t="s">
        <v>84</v>
      </c>
      <c r="J630" s="9" t="s">
        <v>2492</v>
      </c>
      <c r="K630" s="9" t="s">
        <v>181</v>
      </c>
      <c r="L630" s="9" t="s">
        <v>103</v>
      </c>
      <c r="M630" s="3" t="s">
        <v>87</v>
      </c>
      <c r="N630" s="3" t="s">
        <v>104</v>
      </c>
      <c r="O630" s="6">
        <v>1</v>
      </c>
      <c r="P630" s="10">
        <v>45412</v>
      </c>
      <c r="Q630" s="10">
        <f t="shared" si="42"/>
        <v>45777</v>
      </c>
      <c r="R630" s="3" t="s">
        <v>104</v>
      </c>
      <c r="S630" s="15" t="s">
        <v>2493</v>
      </c>
      <c r="T630" s="12">
        <v>180</v>
      </c>
      <c r="U630" s="12">
        <f t="shared" si="40"/>
        <v>180</v>
      </c>
      <c r="V630" s="11" t="s">
        <v>2494</v>
      </c>
      <c r="W630" s="11" t="s">
        <v>107</v>
      </c>
      <c r="X630" s="11" t="s">
        <v>108</v>
      </c>
      <c r="Y630" s="3" t="s">
        <v>89</v>
      </c>
      <c r="Z630" s="11" t="s">
        <v>108</v>
      </c>
      <c r="AA630" s="3" t="s">
        <v>109</v>
      </c>
      <c r="AB630" s="4">
        <v>45478</v>
      </c>
      <c r="AC630" s="3" t="s">
        <v>104</v>
      </c>
    </row>
    <row r="631" spans="1:29" ht="78.75" x14ac:dyDescent="0.25">
      <c r="A631" s="3">
        <v>2024</v>
      </c>
      <c r="B631" s="4">
        <v>45383</v>
      </c>
      <c r="C631" s="4">
        <v>45473</v>
      </c>
      <c r="D631" s="3" t="s">
        <v>75</v>
      </c>
      <c r="E631" s="5" t="s">
        <v>2495</v>
      </c>
      <c r="F631" s="6" t="s">
        <v>1325</v>
      </c>
      <c r="G631" s="16" t="s">
        <v>1326</v>
      </c>
      <c r="H631" s="7" t="s">
        <v>1327</v>
      </c>
      <c r="I631" s="8" t="s">
        <v>84</v>
      </c>
      <c r="J631" s="9" t="s">
        <v>953</v>
      </c>
      <c r="K631" s="9" t="s">
        <v>222</v>
      </c>
      <c r="L631" s="9" t="s">
        <v>103</v>
      </c>
      <c r="M631" s="3" t="s">
        <v>87</v>
      </c>
      <c r="N631" s="3" t="s">
        <v>104</v>
      </c>
      <c r="O631" s="6">
        <v>1</v>
      </c>
      <c r="P631" s="10">
        <v>45412</v>
      </c>
      <c r="Q631" s="10">
        <f t="shared" si="42"/>
        <v>45777</v>
      </c>
      <c r="R631" s="3" t="s">
        <v>104</v>
      </c>
      <c r="S631" s="15" t="s">
        <v>2496</v>
      </c>
      <c r="T631" s="12">
        <v>180</v>
      </c>
      <c r="U631" s="12">
        <f t="shared" si="40"/>
        <v>180</v>
      </c>
      <c r="V631" s="11" t="s">
        <v>2497</v>
      </c>
      <c r="W631" s="11" t="s">
        <v>107</v>
      </c>
      <c r="X631" s="11" t="s">
        <v>108</v>
      </c>
      <c r="Y631" s="3" t="s">
        <v>89</v>
      </c>
      <c r="Z631" s="11" t="s">
        <v>108</v>
      </c>
      <c r="AA631" s="3" t="s">
        <v>109</v>
      </c>
      <c r="AB631" s="4">
        <v>45478</v>
      </c>
      <c r="AC631" s="3" t="s">
        <v>104</v>
      </c>
    </row>
    <row r="632" spans="1:29" ht="78.75" x14ac:dyDescent="0.25">
      <c r="A632" s="3">
        <v>2024</v>
      </c>
      <c r="B632" s="4">
        <v>45383</v>
      </c>
      <c r="C632" s="4">
        <v>45473</v>
      </c>
      <c r="D632" s="3" t="s">
        <v>75</v>
      </c>
      <c r="E632" s="5" t="s">
        <v>2498</v>
      </c>
      <c r="F632" s="6" t="s">
        <v>1325</v>
      </c>
      <c r="G632" s="16" t="s">
        <v>1326</v>
      </c>
      <c r="H632" s="7" t="s">
        <v>1327</v>
      </c>
      <c r="I632" s="8" t="s">
        <v>84</v>
      </c>
      <c r="J632" s="9" t="s">
        <v>2499</v>
      </c>
      <c r="K632" s="9" t="s">
        <v>402</v>
      </c>
      <c r="L632" s="9" t="s">
        <v>317</v>
      </c>
      <c r="M632" s="3" t="s">
        <v>86</v>
      </c>
      <c r="N632" s="3" t="s">
        <v>104</v>
      </c>
      <c r="O632" s="6">
        <v>1</v>
      </c>
      <c r="P632" s="10">
        <v>45418</v>
      </c>
      <c r="Q632" s="10">
        <f t="shared" si="42"/>
        <v>45783</v>
      </c>
      <c r="R632" s="3" t="s">
        <v>104</v>
      </c>
      <c r="S632" s="15" t="s">
        <v>2500</v>
      </c>
      <c r="T632" s="12">
        <v>383.92</v>
      </c>
      <c r="U632" s="12">
        <f t="shared" si="40"/>
        <v>383.92</v>
      </c>
      <c r="V632" s="11" t="s">
        <v>2501</v>
      </c>
      <c r="W632" s="11" t="s">
        <v>107</v>
      </c>
      <c r="X632" s="11" t="s">
        <v>108</v>
      </c>
      <c r="Y632" s="3" t="s">
        <v>89</v>
      </c>
      <c r="Z632" s="11" t="s">
        <v>108</v>
      </c>
      <c r="AA632" s="3" t="s">
        <v>109</v>
      </c>
      <c r="AB632" s="4">
        <v>45478</v>
      </c>
      <c r="AC632" s="3" t="s">
        <v>104</v>
      </c>
    </row>
    <row r="633" spans="1:29" ht="78.75" x14ac:dyDescent="0.25">
      <c r="A633" s="3">
        <v>2024</v>
      </c>
      <c r="B633" s="4">
        <v>45383</v>
      </c>
      <c r="C633" s="4">
        <v>45473</v>
      </c>
      <c r="D633" s="3" t="s">
        <v>75</v>
      </c>
      <c r="E633" s="5" t="s">
        <v>2502</v>
      </c>
      <c r="F633" s="6" t="s">
        <v>1325</v>
      </c>
      <c r="G633" s="16" t="s">
        <v>1326</v>
      </c>
      <c r="H633" s="7" t="s">
        <v>1327</v>
      </c>
      <c r="I633" s="8" t="s">
        <v>84</v>
      </c>
      <c r="J633" s="9" t="s">
        <v>2503</v>
      </c>
      <c r="K633" s="9" t="s">
        <v>207</v>
      </c>
      <c r="L633" s="9" t="s">
        <v>146</v>
      </c>
      <c r="M633" s="3" t="s">
        <v>87</v>
      </c>
      <c r="N633" s="3" t="s">
        <v>104</v>
      </c>
      <c r="O633" s="6">
        <v>1</v>
      </c>
      <c r="P633" s="10">
        <v>45412</v>
      </c>
      <c r="Q633" s="10">
        <f t="shared" si="42"/>
        <v>45777</v>
      </c>
      <c r="R633" s="3" t="s">
        <v>104</v>
      </c>
      <c r="S633" s="15" t="s">
        <v>2504</v>
      </c>
      <c r="T633" s="12">
        <v>180</v>
      </c>
      <c r="U633" s="12">
        <f t="shared" si="40"/>
        <v>180</v>
      </c>
      <c r="V633" s="11" t="s">
        <v>2505</v>
      </c>
      <c r="W633" s="11" t="s">
        <v>107</v>
      </c>
      <c r="X633" s="11" t="s">
        <v>108</v>
      </c>
      <c r="Y633" s="3" t="s">
        <v>89</v>
      </c>
      <c r="Z633" s="11" t="s">
        <v>108</v>
      </c>
      <c r="AA633" s="3" t="s">
        <v>109</v>
      </c>
      <c r="AB633" s="4">
        <v>45478</v>
      </c>
      <c r="AC633" s="3" t="s">
        <v>104</v>
      </c>
    </row>
    <row r="634" spans="1:29" ht="78.75" x14ac:dyDescent="0.25">
      <c r="A634" s="3">
        <v>2024</v>
      </c>
      <c r="B634" s="4">
        <v>45383</v>
      </c>
      <c r="C634" s="4">
        <v>45473</v>
      </c>
      <c r="D634" s="3" t="s">
        <v>75</v>
      </c>
      <c r="E634" s="5" t="s">
        <v>2506</v>
      </c>
      <c r="F634" s="6" t="s">
        <v>1325</v>
      </c>
      <c r="G634" s="16" t="s">
        <v>1326</v>
      </c>
      <c r="H634" s="7" t="s">
        <v>1327</v>
      </c>
      <c r="I634" s="8" t="s">
        <v>84</v>
      </c>
      <c r="J634" s="9" t="s">
        <v>2507</v>
      </c>
      <c r="K634" s="9" t="s">
        <v>1534</v>
      </c>
      <c r="L634" s="9" t="s">
        <v>1504</v>
      </c>
      <c r="M634" s="3" t="s">
        <v>86</v>
      </c>
      <c r="N634" s="3" t="s">
        <v>104</v>
      </c>
      <c r="O634" s="6">
        <v>1</v>
      </c>
      <c r="P634" s="10">
        <v>45412</v>
      </c>
      <c r="Q634" s="10">
        <f t="shared" si="42"/>
        <v>45777</v>
      </c>
      <c r="R634" s="3" t="s">
        <v>104</v>
      </c>
      <c r="S634" s="15" t="s">
        <v>2508</v>
      </c>
      <c r="T634" s="12">
        <v>362.57</v>
      </c>
      <c r="U634" s="12">
        <f>T634</f>
        <v>362.57</v>
      </c>
      <c r="V634" s="15" t="s">
        <v>834</v>
      </c>
      <c r="W634" s="11" t="s">
        <v>107</v>
      </c>
      <c r="X634" s="11" t="s">
        <v>108</v>
      </c>
      <c r="Y634" s="3" t="s">
        <v>89</v>
      </c>
      <c r="Z634" s="11" t="s">
        <v>108</v>
      </c>
      <c r="AA634" s="3" t="s">
        <v>109</v>
      </c>
      <c r="AB634" s="4">
        <v>45478</v>
      </c>
      <c r="AC634" s="3" t="s">
        <v>104</v>
      </c>
    </row>
    <row r="635" spans="1:29" ht="78.75" x14ac:dyDescent="0.25">
      <c r="A635" s="3">
        <v>2024</v>
      </c>
      <c r="B635" s="4">
        <v>45383</v>
      </c>
      <c r="C635" s="4">
        <v>45473</v>
      </c>
      <c r="D635" s="3" t="s">
        <v>75</v>
      </c>
      <c r="E635" s="5" t="s">
        <v>2509</v>
      </c>
      <c r="F635" s="6" t="s">
        <v>1325</v>
      </c>
      <c r="G635" s="16" t="s">
        <v>1326</v>
      </c>
      <c r="H635" s="7" t="s">
        <v>1327</v>
      </c>
      <c r="I635" s="8" t="s">
        <v>84</v>
      </c>
      <c r="J635" s="9" t="s">
        <v>2510</v>
      </c>
      <c r="K635" s="9" t="s">
        <v>2104</v>
      </c>
      <c r="L635" s="9" t="s">
        <v>102</v>
      </c>
      <c r="M635" s="3" t="s">
        <v>87</v>
      </c>
      <c r="N635" s="3" t="s">
        <v>104</v>
      </c>
      <c r="O635" s="6">
        <v>1</v>
      </c>
      <c r="P635" s="10">
        <v>45412</v>
      </c>
      <c r="Q635" s="10">
        <f t="shared" si="42"/>
        <v>45777</v>
      </c>
      <c r="R635" s="3" t="s">
        <v>104</v>
      </c>
      <c r="S635" s="15" t="s">
        <v>2511</v>
      </c>
      <c r="T635" s="12">
        <v>357.65</v>
      </c>
      <c r="U635" s="12">
        <f>T635</f>
        <v>357.65</v>
      </c>
      <c r="V635" s="15" t="s">
        <v>837</v>
      </c>
      <c r="W635" s="11" t="s">
        <v>107</v>
      </c>
      <c r="X635" s="11" t="s">
        <v>108</v>
      </c>
      <c r="Y635" s="3" t="s">
        <v>89</v>
      </c>
      <c r="Z635" s="11" t="s">
        <v>108</v>
      </c>
      <c r="AA635" s="3" t="s">
        <v>109</v>
      </c>
      <c r="AB635" s="4">
        <v>45478</v>
      </c>
      <c r="AC635" s="3" t="s">
        <v>104</v>
      </c>
    </row>
    <row r="636" spans="1:29" ht="78.75" x14ac:dyDescent="0.25">
      <c r="A636" s="3">
        <v>2024</v>
      </c>
      <c r="B636" s="4">
        <v>45383</v>
      </c>
      <c r="C636" s="4">
        <v>45473</v>
      </c>
      <c r="D636" s="3" t="s">
        <v>75</v>
      </c>
      <c r="E636" s="5" t="s">
        <v>2512</v>
      </c>
      <c r="F636" s="6" t="s">
        <v>1325</v>
      </c>
      <c r="G636" s="16" t="s">
        <v>1326</v>
      </c>
      <c r="H636" s="7" t="s">
        <v>1327</v>
      </c>
      <c r="I636" s="8" t="s">
        <v>84</v>
      </c>
      <c r="J636" s="9" t="s">
        <v>831</v>
      </c>
      <c r="K636" s="9" t="s">
        <v>832</v>
      </c>
      <c r="L636" s="9" t="s">
        <v>122</v>
      </c>
      <c r="M636" s="3" t="s">
        <v>87</v>
      </c>
      <c r="N636" s="3" t="s">
        <v>104</v>
      </c>
      <c r="O636" s="6">
        <v>1</v>
      </c>
      <c r="P636" s="10">
        <v>45412</v>
      </c>
      <c r="Q636" s="10">
        <f t="shared" si="42"/>
        <v>45777</v>
      </c>
      <c r="R636" s="3" t="s">
        <v>104</v>
      </c>
      <c r="S636" s="15" t="s">
        <v>2513</v>
      </c>
      <c r="T636" s="12">
        <v>352.75</v>
      </c>
      <c r="U636" s="12">
        <f>T636</f>
        <v>352.75</v>
      </c>
      <c r="V636" s="15" t="s">
        <v>840</v>
      </c>
      <c r="W636" s="11" t="s">
        <v>107</v>
      </c>
      <c r="X636" s="11" t="s">
        <v>108</v>
      </c>
      <c r="Y636" s="3" t="s">
        <v>89</v>
      </c>
      <c r="Z636" s="11" t="s">
        <v>108</v>
      </c>
      <c r="AA636" s="3" t="s">
        <v>109</v>
      </c>
      <c r="AB636" s="4">
        <v>45478</v>
      </c>
      <c r="AC636" s="3" t="s">
        <v>104</v>
      </c>
    </row>
    <row r="637" spans="1:29" ht="78.75" x14ac:dyDescent="0.25">
      <c r="A637" s="3">
        <v>2024</v>
      </c>
      <c r="B637" s="4">
        <v>45383</v>
      </c>
      <c r="C637" s="4">
        <v>45473</v>
      </c>
      <c r="D637" s="3" t="s">
        <v>75</v>
      </c>
      <c r="E637" s="5" t="s">
        <v>2514</v>
      </c>
      <c r="F637" s="6" t="s">
        <v>1325</v>
      </c>
      <c r="G637" s="16" t="s">
        <v>1326</v>
      </c>
      <c r="H637" s="7" t="s">
        <v>1327</v>
      </c>
      <c r="I637" s="8" t="s">
        <v>84</v>
      </c>
      <c r="J637" s="9" t="s">
        <v>2515</v>
      </c>
      <c r="K637" s="9" t="s">
        <v>222</v>
      </c>
      <c r="L637" s="9" t="s">
        <v>2516</v>
      </c>
      <c r="M637" s="3" t="s">
        <v>87</v>
      </c>
      <c r="N637" s="3" t="s">
        <v>104</v>
      </c>
      <c r="O637" s="6">
        <v>1</v>
      </c>
      <c r="P637" s="10">
        <v>45412</v>
      </c>
      <c r="Q637" s="10">
        <f t="shared" si="42"/>
        <v>45777</v>
      </c>
      <c r="R637" s="3" t="s">
        <v>104</v>
      </c>
      <c r="S637" s="15" t="s">
        <v>2517</v>
      </c>
      <c r="T637" s="12">
        <v>180</v>
      </c>
      <c r="U637" s="12">
        <f>T637</f>
        <v>180</v>
      </c>
      <c r="V637" s="15" t="s">
        <v>2518</v>
      </c>
      <c r="W637" s="11" t="s">
        <v>107</v>
      </c>
      <c r="X637" s="11" t="s">
        <v>108</v>
      </c>
      <c r="Y637" s="3" t="s">
        <v>89</v>
      </c>
      <c r="Z637" s="11" t="s">
        <v>108</v>
      </c>
      <c r="AA637" s="3" t="s">
        <v>109</v>
      </c>
      <c r="AB637" s="4">
        <v>45478</v>
      </c>
      <c r="AC637" s="3" t="s">
        <v>104</v>
      </c>
    </row>
    <row r="638" spans="1:29" ht="78.75" x14ac:dyDescent="0.25">
      <c r="A638" s="3">
        <v>2024</v>
      </c>
      <c r="B638" s="4">
        <v>45383</v>
      </c>
      <c r="C638" s="4">
        <v>45473</v>
      </c>
      <c r="D638" s="3" t="s">
        <v>75</v>
      </c>
      <c r="E638" s="5" t="s">
        <v>2519</v>
      </c>
      <c r="F638" s="6" t="s">
        <v>1325</v>
      </c>
      <c r="G638" s="16" t="s">
        <v>1326</v>
      </c>
      <c r="H638" s="7" t="s">
        <v>1327</v>
      </c>
      <c r="I638" s="8" t="s">
        <v>84</v>
      </c>
      <c r="J638" s="9" t="s">
        <v>2520</v>
      </c>
      <c r="K638" s="9" t="s">
        <v>350</v>
      </c>
      <c r="L638" s="9" t="s">
        <v>1490</v>
      </c>
      <c r="M638" s="3" t="s">
        <v>86</v>
      </c>
      <c r="N638" s="3" t="s">
        <v>104</v>
      </c>
      <c r="O638" s="6">
        <v>1</v>
      </c>
      <c r="P638" s="10">
        <v>45412</v>
      </c>
      <c r="Q638" s="10">
        <f t="shared" si="42"/>
        <v>45777</v>
      </c>
      <c r="R638" s="3" t="s">
        <v>104</v>
      </c>
      <c r="S638" s="15" t="s">
        <v>2521</v>
      </c>
      <c r="T638" s="12">
        <v>180</v>
      </c>
      <c r="U638" s="12">
        <f t="shared" ref="U638:U665" si="43">T638</f>
        <v>180</v>
      </c>
      <c r="V638" s="11" t="s">
        <v>2522</v>
      </c>
      <c r="W638" s="11" t="s">
        <v>107</v>
      </c>
      <c r="X638" s="11" t="s">
        <v>108</v>
      </c>
      <c r="Y638" s="3" t="s">
        <v>89</v>
      </c>
      <c r="Z638" s="11" t="s">
        <v>108</v>
      </c>
      <c r="AA638" s="3" t="s">
        <v>109</v>
      </c>
      <c r="AB638" s="4">
        <v>45478</v>
      </c>
      <c r="AC638" s="3" t="s">
        <v>104</v>
      </c>
    </row>
    <row r="639" spans="1:29" ht="78.75" x14ac:dyDescent="0.25">
      <c r="A639" s="3">
        <v>2024</v>
      </c>
      <c r="B639" s="4">
        <v>45383</v>
      </c>
      <c r="C639" s="4">
        <v>45473</v>
      </c>
      <c r="D639" s="3" t="s">
        <v>75</v>
      </c>
      <c r="E639" s="5" t="s">
        <v>2523</v>
      </c>
      <c r="F639" s="6" t="s">
        <v>1325</v>
      </c>
      <c r="G639" s="16" t="s">
        <v>1326</v>
      </c>
      <c r="H639" s="7" t="s">
        <v>1327</v>
      </c>
      <c r="I639" s="8" t="s">
        <v>84</v>
      </c>
      <c r="J639" s="9" t="s">
        <v>121</v>
      </c>
      <c r="K639" s="9" t="s">
        <v>181</v>
      </c>
      <c r="L639" s="9" t="s">
        <v>122</v>
      </c>
      <c r="M639" s="3" t="s">
        <v>86</v>
      </c>
      <c r="N639" s="3" t="s">
        <v>104</v>
      </c>
      <c r="O639" s="6">
        <v>1</v>
      </c>
      <c r="P639" s="10">
        <v>45412</v>
      </c>
      <c r="Q639" s="10">
        <f t="shared" si="42"/>
        <v>45777</v>
      </c>
      <c r="R639" s="3" t="s">
        <v>104</v>
      </c>
      <c r="S639" s="15" t="s">
        <v>2524</v>
      </c>
      <c r="T639" s="12">
        <v>180</v>
      </c>
      <c r="U639" s="12">
        <f t="shared" si="43"/>
        <v>180</v>
      </c>
      <c r="V639" s="11" t="s">
        <v>2525</v>
      </c>
      <c r="W639" s="11" t="s">
        <v>107</v>
      </c>
      <c r="X639" s="11" t="s">
        <v>108</v>
      </c>
      <c r="Y639" s="3" t="s">
        <v>89</v>
      </c>
      <c r="Z639" s="11" t="s">
        <v>108</v>
      </c>
      <c r="AA639" s="3" t="s">
        <v>109</v>
      </c>
      <c r="AB639" s="4">
        <v>45478</v>
      </c>
      <c r="AC639" s="3" t="s">
        <v>104</v>
      </c>
    </row>
    <row r="640" spans="1:29" ht="78.75" x14ac:dyDescent="0.25">
      <c r="A640" s="3">
        <v>2024</v>
      </c>
      <c r="B640" s="4">
        <v>45383</v>
      </c>
      <c r="C640" s="4">
        <v>45473</v>
      </c>
      <c r="D640" s="3" t="s">
        <v>75</v>
      </c>
      <c r="E640" s="5" t="s">
        <v>2526</v>
      </c>
      <c r="F640" s="6" t="s">
        <v>1325</v>
      </c>
      <c r="G640" s="16" t="s">
        <v>1326</v>
      </c>
      <c r="H640" s="7" t="s">
        <v>1327</v>
      </c>
      <c r="I640" s="8" t="s">
        <v>84</v>
      </c>
      <c r="J640" s="9" t="s">
        <v>2527</v>
      </c>
      <c r="K640" s="9" t="s">
        <v>217</v>
      </c>
      <c r="L640" s="9" t="s">
        <v>1897</v>
      </c>
      <c r="M640" s="3" t="s">
        <v>87</v>
      </c>
      <c r="N640" s="3" t="s">
        <v>104</v>
      </c>
      <c r="O640" s="6">
        <v>1</v>
      </c>
      <c r="P640" s="10">
        <v>45412</v>
      </c>
      <c r="Q640" s="10">
        <f t="shared" si="42"/>
        <v>45777</v>
      </c>
      <c r="R640" s="3" t="s">
        <v>104</v>
      </c>
      <c r="S640" s="15" t="s">
        <v>2528</v>
      </c>
      <c r="T640" s="12">
        <v>180</v>
      </c>
      <c r="U640" s="12">
        <f t="shared" si="43"/>
        <v>180</v>
      </c>
      <c r="V640" s="11" t="s">
        <v>2529</v>
      </c>
      <c r="W640" s="11" t="s">
        <v>107</v>
      </c>
      <c r="X640" s="11" t="s">
        <v>108</v>
      </c>
      <c r="Y640" s="3" t="s">
        <v>89</v>
      </c>
      <c r="Z640" s="11" t="s">
        <v>108</v>
      </c>
      <c r="AA640" s="3" t="s">
        <v>109</v>
      </c>
      <c r="AB640" s="4">
        <v>45478</v>
      </c>
      <c r="AC640" s="3" t="s">
        <v>104</v>
      </c>
    </row>
    <row r="641" spans="1:29" ht="78.75" x14ac:dyDescent="0.25">
      <c r="A641" s="3">
        <v>2024</v>
      </c>
      <c r="B641" s="4">
        <v>45383</v>
      </c>
      <c r="C641" s="4">
        <v>45473</v>
      </c>
      <c r="D641" s="3" t="s">
        <v>75</v>
      </c>
      <c r="E641" s="5" t="s">
        <v>2530</v>
      </c>
      <c r="F641" s="6" t="s">
        <v>1325</v>
      </c>
      <c r="G641" s="16" t="s">
        <v>1326</v>
      </c>
      <c r="H641" s="7" t="s">
        <v>1327</v>
      </c>
      <c r="I641" s="8" t="s">
        <v>84</v>
      </c>
      <c r="J641" s="9" t="s">
        <v>2531</v>
      </c>
      <c r="K641" s="9" t="s">
        <v>181</v>
      </c>
      <c r="L641" s="9" t="s">
        <v>122</v>
      </c>
      <c r="M641" s="3" t="s">
        <v>86</v>
      </c>
      <c r="N641" s="3" t="s">
        <v>104</v>
      </c>
      <c r="O641" s="6">
        <v>1</v>
      </c>
      <c r="P641" s="10">
        <v>45414</v>
      </c>
      <c r="Q641" s="10">
        <f t="shared" si="42"/>
        <v>45779</v>
      </c>
      <c r="R641" s="3" t="s">
        <v>104</v>
      </c>
      <c r="S641" s="15" t="s">
        <v>2532</v>
      </c>
      <c r="T641" s="12">
        <v>180</v>
      </c>
      <c r="U641" s="12">
        <f t="shared" si="43"/>
        <v>180</v>
      </c>
      <c r="V641" s="15" t="s">
        <v>2533</v>
      </c>
      <c r="W641" s="11" t="s">
        <v>107</v>
      </c>
      <c r="X641" s="11" t="s">
        <v>108</v>
      </c>
      <c r="Y641" s="3" t="s">
        <v>89</v>
      </c>
      <c r="Z641" s="11" t="s">
        <v>108</v>
      </c>
      <c r="AA641" s="3" t="s">
        <v>109</v>
      </c>
      <c r="AB641" s="4">
        <v>45478</v>
      </c>
      <c r="AC641" s="3" t="s">
        <v>104</v>
      </c>
    </row>
    <row r="642" spans="1:29" ht="78.75" x14ac:dyDescent="0.25">
      <c r="A642" s="3">
        <v>2024</v>
      </c>
      <c r="B642" s="4">
        <v>45383</v>
      </c>
      <c r="C642" s="4">
        <v>45473</v>
      </c>
      <c r="D642" s="3" t="s">
        <v>75</v>
      </c>
      <c r="E642" s="5" t="s">
        <v>2534</v>
      </c>
      <c r="F642" s="6" t="s">
        <v>1325</v>
      </c>
      <c r="G642" s="16" t="s">
        <v>1326</v>
      </c>
      <c r="H642" s="7" t="s">
        <v>1327</v>
      </c>
      <c r="I642" s="8" t="s">
        <v>84</v>
      </c>
      <c r="J642" s="9" t="s">
        <v>2535</v>
      </c>
      <c r="K642" s="9" t="s">
        <v>420</v>
      </c>
      <c r="L642" s="9" t="s">
        <v>425</v>
      </c>
      <c r="M642" s="3" t="s">
        <v>86</v>
      </c>
      <c r="N642" s="3" t="s">
        <v>104</v>
      </c>
      <c r="O642" s="6">
        <v>1</v>
      </c>
      <c r="P642" s="10">
        <v>45420</v>
      </c>
      <c r="Q642" s="10">
        <f t="shared" si="42"/>
        <v>45785</v>
      </c>
      <c r="R642" s="3" t="s">
        <v>104</v>
      </c>
      <c r="S642" s="15" t="s">
        <v>2536</v>
      </c>
      <c r="T642" s="12">
        <v>308.47000000000003</v>
      </c>
      <c r="U642" s="12">
        <f>T642</f>
        <v>308.47000000000003</v>
      </c>
      <c r="V642" s="15" t="s">
        <v>886</v>
      </c>
      <c r="W642" s="11" t="s">
        <v>107</v>
      </c>
      <c r="X642" s="11" t="s">
        <v>108</v>
      </c>
      <c r="Y642" s="3" t="s">
        <v>89</v>
      </c>
      <c r="Z642" s="11" t="s">
        <v>108</v>
      </c>
      <c r="AA642" s="3" t="s">
        <v>109</v>
      </c>
      <c r="AB642" s="4">
        <v>45478</v>
      </c>
      <c r="AC642" s="3" t="s">
        <v>104</v>
      </c>
    </row>
    <row r="643" spans="1:29" ht="78.75" x14ac:dyDescent="0.25">
      <c r="A643" s="3">
        <v>2024</v>
      </c>
      <c r="B643" s="4">
        <v>45383</v>
      </c>
      <c r="C643" s="4">
        <v>45473</v>
      </c>
      <c r="D643" s="3" t="s">
        <v>75</v>
      </c>
      <c r="E643" s="5" t="s">
        <v>2537</v>
      </c>
      <c r="F643" s="6" t="s">
        <v>1325</v>
      </c>
      <c r="G643" s="16" t="s">
        <v>1326</v>
      </c>
      <c r="H643" s="7" t="s">
        <v>1327</v>
      </c>
      <c r="I643" s="8" t="s">
        <v>84</v>
      </c>
      <c r="J643" s="9" t="s">
        <v>364</v>
      </c>
      <c r="K643" s="9" t="s">
        <v>123</v>
      </c>
      <c r="L643" s="9" t="s">
        <v>207</v>
      </c>
      <c r="M643" s="3" t="s">
        <v>86</v>
      </c>
      <c r="N643" s="3" t="s">
        <v>104</v>
      </c>
      <c r="O643" s="6">
        <v>1</v>
      </c>
      <c r="P643" s="10">
        <v>45421</v>
      </c>
      <c r="Q643" s="10">
        <f t="shared" si="42"/>
        <v>45786</v>
      </c>
      <c r="R643" s="3" t="s">
        <v>104</v>
      </c>
      <c r="S643" s="15" t="s">
        <v>2538</v>
      </c>
      <c r="T643" s="12">
        <v>838.57</v>
      </c>
      <c r="U643" s="12">
        <f t="shared" si="43"/>
        <v>838.57</v>
      </c>
      <c r="V643" s="15" t="s">
        <v>890</v>
      </c>
      <c r="W643" s="11" t="s">
        <v>107</v>
      </c>
      <c r="X643" s="11" t="s">
        <v>108</v>
      </c>
      <c r="Y643" s="3" t="s">
        <v>89</v>
      </c>
      <c r="Z643" s="11" t="s">
        <v>108</v>
      </c>
      <c r="AA643" s="3" t="s">
        <v>109</v>
      </c>
      <c r="AB643" s="4">
        <v>45478</v>
      </c>
      <c r="AC643" s="3" t="s">
        <v>104</v>
      </c>
    </row>
    <row r="644" spans="1:29" ht="78.75" x14ac:dyDescent="0.25">
      <c r="A644" s="3">
        <v>2024</v>
      </c>
      <c r="B644" s="4">
        <v>45383</v>
      </c>
      <c r="C644" s="4">
        <v>45473</v>
      </c>
      <c r="D644" s="3" t="s">
        <v>75</v>
      </c>
      <c r="E644" s="5" t="s">
        <v>2539</v>
      </c>
      <c r="F644" s="6" t="s">
        <v>1325</v>
      </c>
      <c r="G644" s="16" t="s">
        <v>1326</v>
      </c>
      <c r="H644" s="7" t="s">
        <v>1327</v>
      </c>
      <c r="I644" s="8" t="s">
        <v>84</v>
      </c>
      <c r="J644" s="9" t="s">
        <v>2540</v>
      </c>
      <c r="K644" s="9" t="s">
        <v>217</v>
      </c>
      <c r="L644" s="9" t="s">
        <v>169</v>
      </c>
      <c r="M644" s="3" t="s">
        <v>87</v>
      </c>
      <c r="N644" s="3" t="s">
        <v>104</v>
      </c>
      <c r="O644" s="6">
        <v>1</v>
      </c>
      <c r="P644" s="10">
        <v>45421</v>
      </c>
      <c r="Q644" s="10">
        <f t="shared" si="42"/>
        <v>45786</v>
      </c>
      <c r="R644" s="3" t="s">
        <v>104</v>
      </c>
      <c r="S644" s="15" t="s">
        <v>2541</v>
      </c>
      <c r="T644" s="12">
        <v>488.22</v>
      </c>
      <c r="U644" s="12">
        <f t="shared" si="43"/>
        <v>488.22</v>
      </c>
      <c r="V644" s="15" t="s">
        <v>2542</v>
      </c>
      <c r="W644" s="11" t="s">
        <v>107</v>
      </c>
      <c r="X644" s="11" t="s">
        <v>108</v>
      </c>
      <c r="Y644" s="3" t="s">
        <v>89</v>
      </c>
      <c r="Z644" s="11" t="s">
        <v>108</v>
      </c>
      <c r="AA644" s="3" t="s">
        <v>109</v>
      </c>
      <c r="AB644" s="4">
        <v>45478</v>
      </c>
      <c r="AC644" s="3" t="s">
        <v>104</v>
      </c>
    </row>
    <row r="645" spans="1:29" ht="78.75" x14ac:dyDescent="0.25">
      <c r="A645" s="3">
        <v>2024</v>
      </c>
      <c r="B645" s="4">
        <v>45383</v>
      </c>
      <c r="C645" s="4">
        <v>45473</v>
      </c>
      <c r="D645" s="3" t="s">
        <v>75</v>
      </c>
      <c r="E645" s="5" t="s">
        <v>2543</v>
      </c>
      <c r="F645" s="6" t="s">
        <v>1325</v>
      </c>
      <c r="G645" s="16" t="s">
        <v>1326</v>
      </c>
      <c r="H645" s="7" t="s">
        <v>1327</v>
      </c>
      <c r="I645" s="8" t="s">
        <v>84</v>
      </c>
      <c r="J645" s="9" t="s">
        <v>390</v>
      </c>
      <c r="K645" s="9" t="s">
        <v>103</v>
      </c>
      <c r="L645" s="9" t="s">
        <v>2197</v>
      </c>
      <c r="M645" s="3" t="s">
        <v>87</v>
      </c>
      <c r="N645" s="3" t="s">
        <v>104</v>
      </c>
      <c r="O645" s="6">
        <v>1</v>
      </c>
      <c r="P645" s="10">
        <v>45421</v>
      </c>
      <c r="Q645" s="10">
        <f t="shared" si="42"/>
        <v>45786</v>
      </c>
      <c r="R645" s="3" t="s">
        <v>104</v>
      </c>
      <c r="S645" s="15" t="s">
        <v>2544</v>
      </c>
      <c r="T645" s="12">
        <v>664.9</v>
      </c>
      <c r="U645" s="12">
        <f t="shared" si="43"/>
        <v>664.9</v>
      </c>
      <c r="V645" s="11" t="s">
        <v>2545</v>
      </c>
      <c r="W645" s="11" t="s">
        <v>107</v>
      </c>
      <c r="X645" s="11" t="s">
        <v>108</v>
      </c>
      <c r="Y645" s="3" t="s">
        <v>89</v>
      </c>
      <c r="Z645" s="11" t="s">
        <v>108</v>
      </c>
      <c r="AA645" s="3" t="s">
        <v>109</v>
      </c>
      <c r="AB645" s="4">
        <v>45478</v>
      </c>
      <c r="AC645" s="3" t="s">
        <v>104</v>
      </c>
    </row>
    <row r="646" spans="1:29" ht="78.75" x14ac:dyDescent="0.25">
      <c r="A646" s="3">
        <v>2024</v>
      </c>
      <c r="B646" s="4">
        <v>45383</v>
      </c>
      <c r="C646" s="4">
        <v>45473</v>
      </c>
      <c r="D646" s="3" t="s">
        <v>75</v>
      </c>
      <c r="E646" s="5" t="s">
        <v>2546</v>
      </c>
      <c r="F646" s="6" t="s">
        <v>1325</v>
      </c>
      <c r="G646" s="16" t="s">
        <v>1326</v>
      </c>
      <c r="H646" s="7" t="s">
        <v>1327</v>
      </c>
      <c r="I646" s="8" t="s">
        <v>84</v>
      </c>
      <c r="J646" s="9" t="s">
        <v>2547</v>
      </c>
      <c r="K646" s="9" t="s">
        <v>207</v>
      </c>
      <c r="L646" s="9" t="s">
        <v>1317</v>
      </c>
      <c r="M646" s="3" t="s">
        <v>87</v>
      </c>
      <c r="N646" s="3" t="s">
        <v>104</v>
      </c>
      <c r="O646" s="6">
        <v>1</v>
      </c>
      <c r="P646" s="10">
        <v>45421</v>
      </c>
      <c r="Q646" s="10">
        <f t="shared" si="42"/>
        <v>45786</v>
      </c>
      <c r="R646" s="3" t="s">
        <v>104</v>
      </c>
      <c r="S646" s="15" t="s">
        <v>2548</v>
      </c>
      <c r="T646" s="12">
        <v>180</v>
      </c>
      <c r="U646" s="12">
        <f>T646</f>
        <v>180</v>
      </c>
      <c r="V646" s="15" t="s">
        <v>2549</v>
      </c>
      <c r="W646" s="11" t="s">
        <v>107</v>
      </c>
      <c r="X646" s="11" t="s">
        <v>108</v>
      </c>
      <c r="Y646" s="3" t="s">
        <v>89</v>
      </c>
      <c r="Z646" s="11" t="s">
        <v>108</v>
      </c>
      <c r="AA646" s="3" t="s">
        <v>109</v>
      </c>
      <c r="AB646" s="4">
        <v>45478</v>
      </c>
      <c r="AC646" s="3" t="s">
        <v>104</v>
      </c>
    </row>
    <row r="647" spans="1:29" ht="78.75" x14ac:dyDescent="0.25">
      <c r="A647" s="3">
        <v>2024</v>
      </c>
      <c r="B647" s="4">
        <v>45383</v>
      </c>
      <c r="C647" s="4">
        <v>45473</v>
      </c>
      <c r="D647" s="3" t="s">
        <v>75</v>
      </c>
      <c r="E647" s="5" t="s">
        <v>2550</v>
      </c>
      <c r="F647" s="6" t="s">
        <v>1325</v>
      </c>
      <c r="G647" s="16" t="s">
        <v>1326</v>
      </c>
      <c r="H647" s="7" t="s">
        <v>1327</v>
      </c>
      <c r="I647" s="8" t="s">
        <v>84</v>
      </c>
      <c r="J647" s="9" t="s">
        <v>433</v>
      </c>
      <c r="K647" s="9" t="s">
        <v>122</v>
      </c>
      <c r="L647" s="9" t="s">
        <v>391</v>
      </c>
      <c r="M647" s="3" t="s">
        <v>86</v>
      </c>
      <c r="N647" s="3" t="s">
        <v>104</v>
      </c>
      <c r="O647" s="6">
        <v>1</v>
      </c>
      <c r="P647" s="10">
        <v>45421</v>
      </c>
      <c r="Q647" s="10">
        <f t="shared" si="42"/>
        <v>45786</v>
      </c>
      <c r="R647" s="3" t="s">
        <v>104</v>
      </c>
      <c r="S647" s="15" t="s">
        <v>2551</v>
      </c>
      <c r="T647" s="12">
        <v>3000</v>
      </c>
      <c r="U647" s="12">
        <f>T647</f>
        <v>3000</v>
      </c>
      <c r="V647" s="15" t="s">
        <v>895</v>
      </c>
      <c r="W647" s="11" t="s">
        <v>107</v>
      </c>
      <c r="X647" s="11" t="s">
        <v>108</v>
      </c>
      <c r="Y647" s="3" t="s">
        <v>89</v>
      </c>
      <c r="Z647" s="11" t="s">
        <v>108</v>
      </c>
      <c r="AA647" s="3" t="s">
        <v>109</v>
      </c>
      <c r="AB647" s="4">
        <v>45478</v>
      </c>
      <c r="AC647" s="3" t="s">
        <v>104</v>
      </c>
    </row>
    <row r="648" spans="1:29" ht="78.75" x14ac:dyDescent="0.25">
      <c r="A648" s="3">
        <v>2024</v>
      </c>
      <c r="B648" s="4">
        <v>45383</v>
      </c>
      <c r="C648" s="4">
        <v>45473</v>
      </c>
      <c r="D648" s="3" t="s">
        <v>75</v>
      </c>
      <c r="E648" s="5" t="s">
        <v>2552</v>
      </c>
      <c r="F648" s="6" t="s">
        <v>1325</v>
      </c>
      <c r="G648" s="16" t="s">
        <v>1326</v>
      </c>
      <c r="H648" s="7" t="s">
        <v>1327</v>
      </c>
      <c r="I648" s="8" t="s">
        <v>84</v>
      </c>
      <c r="J648" s="9" t="s">
        <v>371</v>
      </c>
      <c r="K648" s="9" t="s">
        <v>897</v>
      </c>
      <c r="L648" s="9" t="s">
        <v>360</v>
      </c>
      <c r="M648" s="3" t="s">
        <v>87</v>
      </c>
      <c r="N648" s="3" t="s">
        <v>104</v>
      </c>
      <c r="O648" s="6">
        <v>1</v>
      </c>
      <c r="P648" s="10">
        <v>45427</v>
      </c>
      <c r="Q648" s="10">
        <f>P648+365</f>
        <v>45792</v>
      </c>
      <c r="R648" s="3" t="s">
        <v>104</v>
      </c>
      <c r="S648" s="15" t="s">
        <v>2553</v>
      </c>
      <c r="T648" s="12">
        <v>331.4</v>
      </c>
      <c r="U648" s="12">
        <f t="shared" si="43"/>
        <v>331.4</v>
      </c>
      <c r="V648" s="11" t="s">
        <v>899</v>
      </c>
      <c r="W648" s="11" t="s">
        <v>107</v>
      </c>
      <c r="X648" s="11" t="s">
        <v>108</v>
      </c>
      <c r="Y648" s="3" t="s">
        <v>89</v>
      </c>
      <c r="Z648" s="11" t="s">
        <v>108</v>
      </c>
      <c r="AA648" s="3" t="s">
        <v>109</v>
      </c>
      <c r="AB648" s="4">
        <v>45478</v>
      </c>
      <c r="AC648" s="3" t="s">
        <v>104</v>
      </c>
    </row>
    <row r="649" spans="1:29" ht="78.75" x14ac:dyDescent="0.25">
      <c r="A649" s="3">
        <v>2024</v>
      </c>
      <c r="B649" s="4">
        <v>45383</v>
      </c>
      <c r="C649" s="4">
        <v>45473</v>
      </c>
      <c r="D649" s="3" t="s">
        <v>75</v>
      </c>
      <c r="E649" s="5" t="s">
        <v>2554</v>
      </c>
      <c r="F649" s="6" t="s">
        <v>1325</v>
      </c>
      <c r="G649" s="16" t="s">
        <v>1326</v>
      </c>
      <c r="H649" s="7" t="s">
        <v>1327</v>
      </c>
      <c r="I649" s="8" t="s">
        <v>84</v>
      </c>
      <c r="J649" s="9" t="s">
        <v>2555</v>
      </c>
      <c r="K649" s="9" t="s">
        <v>181</v>
      </c>
      <c r="L649" s="9" t="s">
        <v>103</v>
      </c>
      <c r="M649" s="3" t="s">
        <v>87</v>
      </c>
      <c r="N649" s="3" t="s">
        <v>104</v>
      </c>
      <c r="O649" s="6">
        <v>1</v>
      </c>
      <c r="P649" s="10">
        <v>45427</v>
      </c>
      <c r="Q649" s="10">
        <f>P649+365</f>
        <v>45792</v>
      </c>
      <c r="R649" s="3" t="s">
        <v>104</v>
      </c>
      <c r="S649" s="15" t="s">
        <v>2556</v>
      </c>
      <c r="T649" s="12">
        <v>450</v>
      </c>
      <c r="U649" s="12">
        <f t="shared" si="43"/>
        <v>450</v>
      </c>
      <c r="V649" s="11" t="s">
        <v>2557</v>
      </c>
      <c r="W649" s="11" t="s">
        <v>107</v>
      </c>
      <c r="X649" s="11" t="s">
        <v>108</v>
      </c>
      <c r="Y649" s="3" t="s">
        <v>89</v>
      </c>
      <c r="Z649" s="11" t="s">
        <v>108</v>
      </c>
      <c r="AA649" s="3" t="s">
        <v>109</v>
      </c>
      <c r="AB649" s="4">
        <v>45478</v>
      </c>
      <c r="AC649" s="3" t="s">
        <v>104</v>
      </c>
    </row>
    <row r="650" spans="1:29" ht="78.75" x14ac:dyDescent="0.25">
      <c r="A650" s="3">
        <v>2024</v>
      </c>
      <c r="B650" s="4">
        <v>45383</v>
      </c>
      <c r="C650" s="4">
        <v>45473</v>
      </c>
      <c r="D650" s="3" t="s">
        <v>75</v>
      </c>
      <c r="E650" s="5" t="s">
        <v>2558</v>
      </c>
      <c r="F650" s="6" t="s">
        <v>1325</v>
      </c>
      <c r="G650" s="16" t="s">
        <v>1326</v>
      </c>
      <c r="H650" s="7" t="s">
        <v>1327</v>
      </c>
      <c r="I650" s="8" t="s">
        <v>84</v>
      </c>
      <c r="J650" s="9" t="s">
        <v>2559</v>
      </c>
      <c r="K650" s="9" t="s">
        <v>207</v>
      </c>
      <c r="L650" s="9" t="s">
        <v>198</v>
      </c>
      <c r="M650" s="3" t="s">
        <v>86</v>
      </c>
      <c r="N650" s="3" t="s">
        <v>104</v>
      </c>
      <c r="O650" s="6">
        <v>1</v>
      </c>
      <c r="P650" s="10">
        <v>45427</v>
      </c>
      <c r="Q650" s="10">
        <f t="shared" ref="Q650:Q660" si="44">P650+365</f>
        <v>45792</v>
      </c>
      <c r="R650" s="3" t="s">
        <v>104</v>
      </c>
      <c r="S650" s="15" t="s">
        <v>2560</v>
      </c>
      <c r="T650" s="12">
        <v>500</v>
      </c>
      <c r="U650" s="12">
        <f t="shared" si="43"/>
        <v>500</v>
      </c>
      <c r="V650" s="11" t="s">
        <v>902</v>
      </c>
      <c r="W650" s="11" t="s">
        <v>107</v>
      </c>
      <c r="X650" s="11" t="s">
        <v>108</v>
      </c>
      <c r="Y650" s="3" t="s">
        <v>89</v>
      </c>
      <c r="Z650" s="11" t="s">
        <v>108</v>
      </c>
      <c r="AA650" s="3" t="s">
        <v>109</v>
      </c>
      <c r="AB650" s="4">
        <v>45478</v>
      </c>
      <c r="AC650" s="3" t="s">
        <v>104</v>
      </c>
    </row>
    <row r="651" spans="1:29" ht="78.75" x14ac:dyDescent="0.25">
      <c r="A651" s="3">
        <v>2024</v>
      </c>
      <c r="B651" s="4">
        <v>45383</v>
      </c>
      <c r="C651" s="4">
        <v>45473</v>
      </c>
      <c r="D651" s="3" t="s">
        <v>75</v>
      </c>
      <c r="E651" s="5" t="s">
        <v>2561</v>
      </c>
      <c r="F651" s="6" t="s">
        <v>1325</v>
      </c>
      <c r="G651" s="16" t="s">
        <v>1326</v>
      </c>
      <c r="H651" s="7" t="s">
        <v>1327</v>
      </c>
      <c r="I651" s="8" t="s">
        <v>84</v>
      </c>
      <c r="J651" s="9" t="s">
        <v>2562</v>
      </c>
      <c r="K651" s="9" t="s">
        <v>103</v>
      </c>
      <c r="L651" s="9" t="s">
        <v>207</v>
      </c>
      <c r="M651" s="3" t="s">
        <v>87</v>
      </c>
      <c r="N651" s="3" t="s">
        <v>104</v>
      </c>
      <c r="O651" s="6">
        <v>1</v>
      </c>
      <c r="P651" s="10">
        <v>45427</v>
      </c>
      <c r="Q651" s="10">
        <f t="shared" si="44"/>
        <v>45792</v>
      </c>
      <c r="R651" s="3" t="s">
        <v>104</v>
      </c>
      <c r="S651" s="15" t="s">
        <v>2563</v>
      </c>
      <c r="T651" s="12">
        <v>1400.15</v>
      </c>
      <c r="U651" s="12">
        <f t="shared" si="43"/>
        <v>1400.15</v>
      </c>
      <c r="V651" s="11" t="s">
        <v>905</v>
      </c>
      <c r="W651" s="11" t="s">
        <v>107</v>
      </c>
      <c r="X651" s="11" t="s">
        <v>108</v>
      </c>
      <c r="Y651" s="3" t="s">
        <v>89</v>
      </c>
      <c r="Z651" s="11" t="s">
        <v>108</v>
      </c>
      <c r="AA651" s="3" t="s">
        <v>109</v>
      </c>
      <c r="AB651" s="4">
        <v>45478</v>
      </c>
      <c r="AC651" s="3" t="s">
        <v>104</v>
      </c>
    </row>
    <row r="652" spans="1:29" ht="78.75" x14ac:dyDescent="0.25">
      <c r="A652" s="3">
        <v>2024</v>
      </c>
      <c r="B652" s="4">
        <v>45383</v>
      </c>
      <c r="C652" s="4">
        <v>45473</v>
      </c>
      <c r="D652" s="3" t="s">
        <v>75</v>
      </c>
      <c r="E652" s="5" t="s">
        <v>2564</v>
      </c>
      <c r="F652" s="6" t="s">
        <v>1325</v>
      </c>
      <c r="G652" s="16" t="s">
        <v>1326</v>
      </c>
      <c r="H652" s="7" t="s">
        <v>1327</v>
      </c>
      <c r="I652" s="8" t="s">
        <v>84</v>
      </c>
      <c r="J652" s="9" t="s">
        <v>2565</v>
      </c>
      <c r="K652" s="9" t="s">
        <v>187</v>
      </c>
      <c r="L652" s="9" t="s">
        <v>122</v>
      </c>
      <c r="M652" s="3" t="s">
        <v>86</v>
      </c>
      <c r="N652" s="3" t="s">
        <v>104</v>
      </c>
      <c r="O652" s="6">
        <v>1</v>
      </c>
      <c r="P652" s="10">
        <v>45427</v>
      </c>
      <c r="Q652" s="10">
        <f t="shared" si="44"/>
        <v>45792</v>
      </c>
      <c r="R652" s="3" t="s">
        <v>104</v>
      </c>
      <c r="S652" s="15" t="s">
        <v>2566</v>
      </c>
      <c r="T652" s="12">
        <v>180</v>
      </c>
      <c r="U652" s="12">
        <f>T652</f>
        <v>180</v>
      </c>
      <c r="V652" s="15" t="s">
        <v>2567</v>
      </c>
      <c r="W652" s="11" t="s">
        <v>107</v>
      </c>
      <c r="X652" s="11" t="s">
        <v>108</v>
      </c>
      <c r="Y652" s="3" t="s">
        <v>89</v>
      </c>
      <c r="Z652" s="11" t="s">
        <v>108</v>
      </c>
      <c r="AA652" s="3" t="s">
        <v>109</v>
      </c>
      <c r="AB652" s="4">
        <v>45478</v>
      </c>
      <c r="AC652" s="3" t="s">
        <v>104</v>
      </c>
    </row>
    <row r="653" spans="1:29" ht="78.75" x14ac:dyDescent="0.25">
      <c r="A653" s="3">
        <v>2024</v>
      </c>
      <c r="B653" s="4">
        <v>45383</v>
      </c>
      <c r="C653" s="4">
        <v>45473</v>
      </c>
      <c r="D653" s="3" t="s">
        <v>75</v>
      </c>
      <c r="E653" s="5" t="s">
        <v>2568</v>
      </c>
      <c r="F653" s="6" t="s">
        <v>1325</v>
      </c>
      <c r="G653" s="16" t="s">
        <v>1326</v>
      </c>
      <c r="H653" s="7" t="s">
        <v>1327</v>
      </c>
      <c r="I653" s="8" t="s">
        <v>84</v>
      </c>
      <c r="J653" s="9" t="s">
        <v>2569</v>
      </c>
      <c r="K653" s="9" t="s">
        <v>2570</v>
      </c>
      <c r="L653" s="9" t="s">
        <v>170</v>
      </c>
      <c r="M653" s="3" t="s">
        <v>86</v>
      </c>
      <c r="N653" s="3" t="s">
        <v>104</v>
      </c>
      <c r="O653" s="6">
        <v>1</v>
      </c>
      <c r="P653" s="10">
        <v>45427</v>
      </c>
      <c r="Q653" s="10">
        <f t="shared" si="44"/>
        <v>45792</v>
      </c>
      <c r="R653" s="3" t="s">
        <v>104</v>
      </c>
      <c r="S653" s="15" t="s">
        <v>2571</v>
      </c>
      <c r="T653" s="12">
        <v>180</v>
      </c>
      <c r="U653" s="12">
        <f t="shared" si="43"/>
        <v>180</v>
      </c>
      <c r="V653" s="11" t="s">
        <v>2572</v>
      </c>
      <c r="W653" s="11" t="s">
        <v>107</v>
      </c>
      <c r="X653" s="11" t="s">
        <v>108</v>
      </c>
      <c r="Y653" s="3" t="s">
        <v>89</v>
      </c>
      <c r="Z653" s="11" t="s">
        <v>108</v>
      </c>
      <c r="AA653" s="3" t="s">
        <v>109</v>
      </c>
      <c r="AB653" s="4">
        <v>45478</v>
      </c>
      <c r="AC653" s="3" t="s">
        <v>104</v>
      </c>
    </row>
    <row r="654" spans="1:29" ht="78.75" x14ac:dyDescent="0.25">
      <c r="A654" s="3">
        <v>2024</v>
      </c>
      <c r="B654" s="4">
        <v>45383</v>
      </c>
      <c r="C654" s="4">
        <v>45473</v>
      </c>
      <c r="D654" s="3" t="s">
        <v>75</v>
      </c>
      <c r="E654" s="5" t="s">
        <v>2573</v>
      </c>
      <c r="F654" s="6" t="s">
        <v>1325</v>
      </c>
      <c r="G654" s="16" t="s">
        <v>1326</v>
      </c>
      <c r="H654" s="7" t="s">
        <v>1327</v>
      </c>
      <c r="I654" s="8" t="s">
        <v>84</v>
      </c>
      <c r="J654" s="9" t="s">
        <v>2574</v>
      </c>
      <c r="K654" s="9" t="s">
        <v>268</v>
      </c>
      <c r="L654" s="9" t="s">
        <v>2575</v>
      </c>
      <c r="M654" s="3" t="s">
        <v>86</v>
      </c>
      <c r="N654" s="3" t="s">
        <v>104</v>
      </c>
      <c r="O654" s="6">
        <v>1</v>
      </c>
      <c r="P654" s="10">
        <v>45428</v>
      </c>
      <c r="Q654" s="10">
        <f t="shared" si="44"/>
        <v>45793</v>
      </c>
      <c r="R654" s="3" t="s">
        <v>104</v>
      </c>
      <c r="S654" s="15" t="s">
        <v>2576</v>
      </c>
      <c r="T654" s="12">
        <v>180</v>
      </c>
      <c r="U654" s="12">
        <f>T654</f>
        <v>180</v>
      </c>
      <c r="V654" s="15" t="s">
        <v>2577</v>
      </c>
      <c r="W654" s="11" t="s">
        <v>107</v>
      </c>
      <c r="X654" s="11" t="s">
        <v>108</v>
      </c>
      <c r="Y654" s="3" t="s">
        <v>89</v>
      </c>
      <c r="Z654" s="11" t="s">
        <v>108</v>
      </c>
      <c r="AA654" s="3" t="s">
        <v>109</v>
      </c>
      <c r="AB654" s="4">
        <v>45478</v>
      </c>
      <c r="AC654" s="3" t="s">
        <v>104</v>
      </c>
    </row>
    <row r="655" spans="1:29" ht="78.75" x14ac:dyDescent="0.25">
      <c r="A655" s="3">
        <v>2024</v>
      </c>
      <c r="B655" s="4">
        <v>45383</v>
      </c>
      <c r="C655" s="4">
        <v>45473</v>
      </c>
      <c r="D655" s="3" t="s">
        <v>75</v>
      </c>
      <c r="E655" s="5" t="s">
        <v>2578</v>
      </c>
      <c r="F655" s="6" t="s">
        <v>1325</v>
      </c>
      <c r="G655" s="16" t="s">
        <v>1326</v>
      </c>
      <c r="H655" s="7" t="s">
        <v>1327</v>
      </c>
      <c r="I655" s="8" t="s">
        <v>84</v>
      </c>
      <c r="J655" s="9" t="s">
        <v>2574</v>
      </c>
      <c r="K655" s="9" t="s">
        <v>268</v>
      </c>
      <c r="L655" s="9" t="s">
        <v>2575</v>
      </c>
      <c r="M655" s="3" t="s">
        <v>86</v>
      </c>
      <c r="N655" s="3" t="s">
        <v>104</v>
      </c>
      <c r="O655" s="6">
        <v>1</v>
      </c>
      <c r="P655" s="10">
        <v>45428</v>
      </c>
      <c r="Q655" s="10">
        <f t="shared" si="44"/>
        <v>45793</v>
      </c>
      <c r="R655" s="3" t="s">
        <v>104</v>
      </c>
      <c r="S655" s="15" t="s">
        <v>2579</v>
      </c>
      <c r="T655" s="12">
        <v>180</v>
      </c>
      <c r="U655" s="12">
        <f>T655</f>
        <v>180</v>
      </c>
      <c r="V655" s="15" t="s">
        <v>2580</v>
      </c>
      <c r="W655" s="11" t="s">
        <v>107</v>
      </c>
      <c r="X655" s="11" t="s">
        <v>108</v>
      </c>
      <c r="Y655" s="3" t="s">
        <v>89</v>
      </c>
      <c r="Z655" s="11" t="s">
        <v>108</v>
      </c>
      <c r="AA655" s="3" t="s">
        <v>109</v>
      </c>
      <c r="AB655" s="4">
        <v>45478</v>
      </c>
      <c r="AC655" s="3" t="s">
        <v>104</v>
      </c>
    </row>
    <row r="656" spans="1:29" ht="78.75" x14ac:dyDescent="0.25">
      <c r="A656" s="3">
        <v>2024</v>
      </c>
      <c r="B656" s="4">
        <v>45383</v>
      </c>
      <c r="C656" s="4">
        <v>45473</v>
      </c>
      <c r="D656" s="3" t="s">
        <v>75</v>
      </c>
      <c r="E656" s="5" t="s">
        <v>2581</v>
      </c>
      <c r="F656" s="6" t="s">
        <v>1325</v>
      </c>
      <c r="G656" s="16" t="s">
        <v>1326</v>
      </c>
      <c r="H656" s="7" t="s">
        <v>1327</v>
      </c>
      <c r="I656" s="8" t="s">
        <v>84</v>
      </c>
      <c r="J656" s="9" t="s">
        <v>2582</v>
      </c>
      <c r="K656" s="9" t="s">
        <v>217</v>
      </c>
      <c r="L656" s="9" t="s">
        <v>217</v>
      </c>
      <c r="M656" s="3" t="s">
        <v>87</v>
      </c>
      <c r="N656" s="3" t="s">
        <v>104</v>
      </c>
      <c r="O656" s="6">
        <v>1</v>
      </c>
      <c r="P656" s="10">
        <v>45418</v>
      </c>
      <c r="Q656" s="10">
        <f t="shared" si="44"/>
        <v>45783</v>
      </c>
      <c r="R656" s="3" t="s">
        <v>104</v>
      </c>
      <c r="S656" s="15" t="s">
        <v>2583</v>
      </c>
      <c r="T656" s="12">
        <v>484.7</v>
      </c>
      <c r="U656" s="12">
        <f t="shared" si="43"/>
        <v>484.7</v>
      </c>
      <c r="V656" s="11" t="s">
        <v>844</v>
      </c>
      <c r="W656" s="11" t="s">
        <v>107</v>
      </c>
      <c r="X656" s="11" t="s">
        <v>108</v>
      </c>
      <c r="Y656" s="3" t="s">
        <v>89</v>
      </c>
      <c r="Z656" s="11" t="s">
        <v>108</v>
      </c>
      <c r="AA656" s="3" t="s">
        <v>109</v>
      </c>
      <c r="AB656" s="4">
        <v>45478</v>
      </c>
      <c r="AC656" s="3" t="s">
        <v>104</v>
      </c>
    </row>
    <row r="657" spans="1:29" ht="78.75" x14ac:dyDescent="0.25">
      <c r="A657" s="3">
        <v>2024</v>
      </c>
      <c r="B657" s="4">
        <v>45383</v>
      </c>
      <c r="C657" s="4">
        <v>45473</v>
      </c>
      <c r="D657" s="3" t="s">
        <v>75</v>
      </c>
      <c r="E657" s="5" t="s">
        <v>2584</v>
      </c>
      <c r="F657" s="6" t="s">
        <v>1325</v>
      </c>
      <c r="G657" s="16" t="s">
        <v>1326</v>
      </c>
      <c r="H657" s="7" t="s">
        <v>1327</v>
      </c>
      <c r="I657" s="8" t="s">
        <v>84</v>
      </c>
      <c r="J657" s="9" t="s">
        <v>2585</v>
      </c>
      <c r="K657" s="9" t="s">
        <v>1317</v>
      </c>
      <c r="L657" s="9" t="s">
        <v>481</v>
      </c>
      <c r="M657" s="3" t="s">
        <v>87</v>
      </c>
      <c r="N657" s="3" t="s">
        <v>104</v>
      </c>
      <c r="O657" s="6">
        <v>1</v>
      </c>
      <c r="P657" s="10">
        <v>45418</v>
      </c>
      <c r="Q657" s="10">
        <f t="shared" si="44"/>
        <v>45783</v>
      </c>
      <c r="R657" s="3" t="s">
        <v>104</v>
      </c>
      <c r="S657" s="15" t="s">
        <v>2586</v>
      </c>
      <c r="T657" s="12">
        <v>558.70000000000005</v>
      </c>
      <c r="U657" s="12">
        <f t="shared" si="43"/>
        <v>558.70000000000005</v>
      </c>
      <c r="V657" s="11" t="s">
        <v>847</v>
      </c>
      <c r="W657" s="11" t="s">
        <v>107</v>
      </c>
      <c r="X657" s="11" t="s">
        <v>108</v>
      </c>
      <c r="Y657" s="3" t="s">
        <v>89</v>
      </c>
      <c r="Z657" s="11" t="s">
        <v>108</v>
      </c>
      <c r="AA657" s="3" t="s">
        <v>109</v>
      </c>
      <c r="AB657" s="4">
        <v>45478</v>
      </c>
      <c r="AC657" s="3" t="s">
        <v>104</v>
      </c>
    </row>
    <row r="658" spans="1:29" ht="78.75" x14ac:dyDescent="0.25">
      <c r="A658" s="3">
        <v>2024</v>
      </c>
      <c r="B658" s="4">
        <v>45383</v>
      </c>
      <c r="C658" s="4">
        <v>45473</v>
      </c>
      <c r="D658" s="3" t="s">
        <v>75</v>
      </c>
      <c r="E658" s="5" t="s">
        <v>2587</v>
      </c>
      <c r="F658" s="6" t="s">
        <v>1325</v>
      </c>
      <c r="G658" s="16" t="s">
        <v>1326</v>
      </c>
      <c r="H658" s="7" t="s">
        <v>1327</v>
      </c>
      <c r="I658" s="8" t="s">
        <v>84</v>
      </c>
      <c r="J658" s="9" t="s">
        <v>2254</v>
      </c>
      <c r="K658" s="9" t="s">
        <v>181</v>
      </c>
      <c r="L658" s="9" t="s">
        <v>103</v>
      </c>
      <c r="M658" s="3" t="s">
        <v>87</v>
      </c>
      <c r="N658" s="3" t="s">
        <v>104</v>
      </c>
      <c r="O658" s="6">
        <v>1</v>
      </c>
      <c r="P658" s="10">
        <v>45418</v>
      </c>
      <c r="Q658" s="10">
        <f t="shared" si="44"/>
        <v>45783</v>
      </c>
      <c r="R658" s="3" t="s">
        <v>104</v>
      </c>
      <c r="S658" s="15" t="s">
        <v>2588</v>
      </c>
      <c r="T658" s="12">
        <v>721.52</v>
      </c>
      <c r="U658" s="12">
        <f t="shared" si="43"/>
        <v>721.52</v>
      </c>
      <c r="V658" s="11" t="s">
        <v>850</v>
      </c>
      <c r="W658" s="11" t="s">
        <v>107</v>
      </c>
      <c r="X658" s="11" t="s">
        <v>108</v>
      </c>
      <c r="Y658" s="3" t="s">
        <v>89</v>
      </c>
      <c r="Z658" s="11" t="s">
        <v>108</v>
      </c>
      <c r="AA658" s="3" t="s">
        <v>109</v>
      </c>
      <c r="AB658" s="4">
        <v>45478</v>
      </c>
      <c r="AC658" s="3" t="s">
        <v>104</v>
      </c>
    </row>
    <row r="659" spans="1:29" ht="78.75" x14ac:dyDescent="0.25">
      <c r="A659" s="3">
        <v>2024</v>
      </c>
      <c r="B659" s="4">
        <v>45383</v>
      </c>
      <c r="C659" s="4">
        <v>45473</v>
      </c>
      <c r="D659" s="3" t="s">
        <v>75</v>
      </c>
      <c r="E659" s="5" t="s">
        <v>2589</v>
      </c>
      <c r="F659" s="6" t="s">
        <v>1325</v>
      </c>
      <c r="G659" s="16" t="s">
        <v>1326</v>
      </c>
      <c r="H659" s="7" t="s">
        <v>1327</v>
      </c>
      <c r="I659" s="8" t="s">
        <v>84</v>
      </c>
      <c r="J659" s="9" t="s">
        <v>2254</v>
      </c>
      <c r="K659" s="9" t="s">
        <v>103</v>
      </c>
      <c r="L659" s="9" t="s">
        <v>181</v>
      </c>
      <c r="M659" s="3" t="s">
        <v>87</v>
      </c>
      <c r="N659" s="3" t="s">
        <v>104</v>
      </c>
      <c r="O659" s="6">
        <v>1</v>
      </c>
      <c r="P659" s="10">
        <v>45418</v>
      </c>
      <c r="Q659" s="10">
        <f t="shared" si="44"/>
        <v>45783</v>
      </c>
      <c r="R659" s="3" t="s">
        <v>104</v>
      </c>
      <c r="S659" s="15" t="s">
        <v>2590</v>
      </c>
      <c r="T659" s="12">
        <v>479.6</v>
      </c>
      <c r="U659" s="12">
        <f t="shared" si="43"/>
        <v>479.6</v>
      </c>
      <c r="V659" s="11" t="s">
        <v>853</v>
      </c>
      <c r="W659" s="11" t="s">
        <v>107</v>
      </c>
      <c r="X659" s="11" t="s">
        <v>108</v>
      </c>
      <c r="Y659" s="3" t="s">
        <v>89</v>
      </c>
      <c r="Z659" s="11" t="s">
        <v>108</v>
      </c>
      <c r="AA659" s="3" t="s">
        <v>109</v>
      </c>
      <c r="AB659" s="4">
        <v>45478</v>
      </c>
      <c r="AC659" s="3" t="s">
        <v>104</v>
      </c>
    </row>
    <row r="660" spans="1:29" ht="78.75" x14ac:dyDescent="0.25">
      <c r="A660" s="3">
        <v>2024</v>
      </c>
      <c r="B660" s="4">
        <v>45383</v>
      </c>
      <c r="C660" s="4">
        <v>45473</v>
      </c>
      <c r="D660" s="3" t="s">
        <v>75</v>
      </c>
      <c r="E660" s="5" t="s">
        <v>2591</v>
      </c>
      <c r="F660" s="6" t="s">
        <v>1325</v>
      </c>
      <c r="G660" s="16" t="s">
        <v>1326</v>
      </c>
      <c r="H660" s="7" t="s">
        <v>1327</v>
      </c>
      <c r="I660" s="8" t="s">
        <v>84</v>
      </c>
      <c r="J660" s="9" t="s">
        <v>437</v>
      </c>
      <c r="K660" s="9" t="s">
        <v>181</v>
      </c>
      <c r="L660" s="9" t="s">
        <v>714</v>
      </c>
      <c r="M660" s="3" t="s">
        <v>86</v>
      </c>
      <c r="N660" s="3" t="s">
        <v>104</v>
      </c>
      <c r="O660" s="6">
        <v>1</v>
      </c>
      <c r="P660" s="10">
        <v>45418</v>
      </c>
      <c r="Q660" s="10">
        <f t="shared" si="44"/>
        <v>45783</v>
      </c>
      <c r="R660" s="3" t="s">
        <v>104</v>
      </c>
      <c r="S660" s="15" t="s">
        <v>2592</v>
      </c>
      <c r="T660" s="12">
        <v>911.27</v>
      </c>
      <c r="U660" s="12">
        <f t="shared" si="43"/>
        <v>911.27</v>
      </c>
      <c r="V660" s="11" t="s">
        <v>856</v>
      </c>
      <c r="W660" s="11" t="s">
        <v>107</v>
      </c>
      <c r="X660" s="11" t="s">
        <v>108</v>
      </c>
      <c r="Y660" s="3" t="s">
        <v>89</v>
      </c>
      <c r="Z660" s="11" t="s">
        <v>108</v>
      </c>
      <c r="AA660" s="3" t="s">
        <v>109</v>
      </c>
      <c r="AB660" s="4">
        <v>45478</v>
      </c>
      <c r="AC660" s="3" t="s">
        <v>104</v>
      </c>
    </row>
    <row r="661" spans="1:29" ht="78.75" x14ac:dyDescent="0.25">
      <c r="A661" s="3">
        <v>2024</v>
      </c>
      <c r="B661" s="4">
        <v>45383</v>
      </c>
      <c r="C661" s="4">
        <v>45473</v>
      </c>
      <c r="D661" s="3" t="s">
        <v>75</v>
      </c>
      <c r="E661" s="5" t="s">
        <v>2593</v>
      </c>
      <c r="F661" s="6" t="s">
        <v>1325</v>
      </c>
      <c r="G661" s="16" t="s">
        <v>1326</v>
      </c>
      <c r="H661" s="7" t="s">
        <v>1327</v>
      </c>
      <c r="I661" s="8" t="s">
        <v>84</v>
      </c>
      <c r="J661" s="9" t="s">
        <v>2594</v>
      </c>
      <c r="K661" s="9" t="s">
        <v>181</v>
      </c>
      <c r="L661" s="9" t="s">
        <v>181</v>
      </c>
      <c r="M661" s="3" t="s">
        <v>87</v>
      </c>
      <c r="N661" s="3" t="s">
        <v>104</v>
      </c>
      <c r="O661" s="6">
        <v>1</v>
      </c>
      <c r="P661" s="10">
        <v>45418</v>
      </c>
      <c r="Q661" s="10">
        <f t="shared" si="42"/>
        <v>45783</v>
      </c>
      <c r="R661" s="3" t="s">
        <v>104</v>
      </c>
      <c r="S661" s="15" t="s">
        <v>2595</v>
      </c>
      <c r="T661" s="12">
        <v>105.95</v>
      </c>
      <c r="U661" s="12">
        <f t="shared" si="43"/>
        <v>105.95</v>
      </c>
      <c r="V661" s="11" t="s">
        <v>859</v>
      </c>
      <c r="W661" s="11" t="s">
        <v>107</v>
      </c>
      <c r="X661" s="11" t="s">
        <v>108</v>
      </c>
      <c r="Y661" s="3" t="s">
        <v>89</v>
      </c>
      <c r="Z661" s="11" t="s">
        <v>108</v>
      </c>
      <c r="AA661" s="3" t="s">
        <v>109</v>
      </c>
      <c r="AB661" s="4">
        <v>45478</v>
      </c>
      <c r="AC661" s="3" t="s">
        <v>104</v>
      </c>
    </row>
    <row r="662" spans="1:29" ht="78.75" x14ac:dyDescent="0.25">
      <c r="A662" s="3">
        <v>2024</v>
      </c>
      <c r="B662" s="4">
        <v>45383</v>
      </c>
      <c r="C662" s="4">
        <v>45473</v>
      </c>
      <c r="D662" s="3" t="s">
        <v>75</v>
      </c>
      <c r="E662" s="5" t="s">
        <v>2596</v>
      </c>
      <c r="F662" s="6" t="s">
        <v>1325</v>
      </c>
      <c r="G662" s="16" t="s">
        <v>1326</v>
      </c>
      <c r="H662" s="7" t="s">
        <v>1327</v>
      </c>
      <c r="I662" s="8" t="s">
        <v>84</v>
      </c>
      <c r="J662" s="9" t="s">
        <v>2594</v>
      </c>
      <c r="K662" s="9" t="s">
        <v>181</v>
      </c>
      <c r="L662" s="9" t="s">
        <v>181</v>
      </c>
      <c r="M662" s="3" t="s">
        <v>87</v>
      </c>
      <c r="N662" s="3" t="s">
        <v>104</v>
      </c>
      <c r="O662" s="6">
        <v>1</v>
      </c>
      <c r="P662" s="10">
        <v>45418</v>
      </c>
      <c r="Q662" s="10">
        <f t="shared" si="42"/>
        <v>45783</v>
      </c>
      <c r="R662" s="3" t="s">
        <v>104</v>
      </c>
      <c r="S662" s="15" t="s">
        <v>2597</v>
      </c>
      <c r="T662" s="12">
        <v>224.57</v>
      </c>
      <c r="U662" s="12">
        <f t="shared" si="43"/>
        <v>224.57</v>
      </c>
      <c r="V662" s="11" t="s">
        <v>862</v>
      </c>
      <c r="W662" s="11" t="s">
        <v>107</v>
      </c>
      <c r="X662" s="11" t="s">
        <v>108</v>
      </c>
      <c r="Y662" s="3" t="s">
        <v>89</v>
      </c>
      <c r="Z662" s="11" t="s">
        <v>108</v>
      </c>
      <c r="AA662" s="3" t="s">
        <v>109</v>
      </c>
      <c r="AB662" s="4">
        <v>45478</v>
      </c>
      <c r="AC662" s="3" t="s">
        <v>104</v>
      </c>
    </row>
    <row r="663" spans="1:29" ht="78.75" x14ac:dyDescent="0.25">
      <c r="A663" s="3">
        <v>2024</v>
      </c>
      <c r="B663" s="4">
        <v>45383</v>
      </c>
      <c r="C663" s="4">
        <v>45473</v>
      </c>
      <c r="D663" s="3" t="s">
        <v>75</v>
      </c>
      <c r="E663" s="5" t="s">
        <v>2598</v>
      </c>
      <c r="F663" s="6" t="s">
        <v>1325</v>
      </c>
      <c r="G663" s="16" t="s">
        <v>1326</v>
      </c>
      <c r="H663" s="7" t="s">
        <v>1327</v>
      </c>
      <c r="I663" s="8" t="s">
        <v>84</v>
      </c>
      <c r="J663" s="9" t="s">
        <v>2599</v>
      </c>
      <c r="K663" s="9" t="s">
        <v>207</v>
      </c>
      <c r="L663" s="9" t="s">
        <v>181</v>
      </c>
      <c r="M663" s="3" t="s">
        <v>86</v>
      </c>
      <c r="N663" s="3" t="s">
        <v>104</v>
      </c>
      <c r="O663" s="6">
        <v>1</v>
      </c>
      <c r="P663" s="10">
        <v>45418</v>
      </c>
      <c r="Q663" s="10">
        <f t="shared" si="42"/>
        <v>45783</v>
      </c>
      <c r="R663" s="3" t="s">
        <v>104</v>
      </c>
      <c r="S663" s="15" t="s">
        <v>2600</v>
      </c>
      <c r="T663" s="12">
        <v>374.9</v>
      </c>
      <c r="U663" s="12">
        <f t="shared" si="43"/>
        <v>374.9</v>
      </c>
      <c r="V663" s="11" t="s">
        <v>865</v>
      </c>
      <c r="W663" s="11" t="s">
        <v>107</v>
      </c>
      <c r="X663" s="11" t="s">
        <v>108</v>
      </c>
      <c r="Y663" s="3" t="s">
        <v>89</v>
      </c>
      <c r="Z663" s="11" t="s">
        <v>108</v>
      </c>
      <c r="AA663" s="3" t="s">
        <v>109</v>
      </c>
      <c r="AB663" s="4">
        <v>45478</v>
      </c>
      <c r="AC663" s="3" t="s">
        <v>104</v>
      </c>
    </row>
    <row r="664" spans="1:29" ht="78.75" x14ac:dyDescent="0.25">
      <c r="A664" s="3">
        <v>2024</v>
      </c>
      <c r="B664" s="4">
        <v>45383</v>
      </c>
      <c r="C664" s="4">
        <v>45473</v>
      </c>
      <c r="D664" s="3" t="s">
        <v>75</v>
      </c>
      <c r="E664" s="5" t="s">
        <v>2601</v>
      </c>
      <c r="F664" s="6" t="s">
        <v>1325</v>
      </c>
      <c r="G664" s="16" t="s">
        <v>1326</v>
      </c>
      <c r="H664" s="7" t="s">
        <v>1327</v>
      </c>
      <c r="I664" s="8" t="s">
        <v>84</v>
      </c>
      <c r="J664" s="9" t="s">
        <v>2602</v>
      </c>
      <c r="K664" s="9" t="s">
        <v>728</v>
      </c>
      <c r="L664" s="9" t="s">
        <v>269</v>
      </c>
      <c r="M664" s="3" t="s">
        <v>86</v>
      </c>
      <c r="N664" s="3" t="s">
        <v>104</v>
      </c>
      <c r="O664" s="6">
        <v>1</v>
      </c>
      <c r="P664" s="10">
        <v>45419</v>
      </c>
      <c r="Q664" s="10">
        <f t="shared" si="42"/>
        <v>45784</v>
      </c>
      <c r="R664" s="3" t="s">
        <v>104</v>
      </c>
      <c r="S664" s="15" t="s">
        <v>2603</v>
      </c>
      <c r="T664" s="12">
        <v>496.1</v>
      </c>
      <c r="U664" s="12">
        <f t="shared" si="43"/>
        <v>496.1</v>
      </c>
      <c r="V664" s="11" t="s">
        <v>869</v>
      </c>
      <c r="W664" s="11" t="s">
        <v>107</v>
      </c>
      <c r="X664" s="11" t="s">
        <v>108</v>
      </c>
      <c r="Y664" s="3" t="s">
        <v>89</v>
      </c>
      <c r="Z664" s="11" t="s">
        <v>108</v>
      </c>
      <c r="AA664" s="3" t="s">
        <v>109</v>
      </c>
      <c r="AB664" s="4">
        <v>45478</v>
      </c>
      <c r="AC664" s="3" t="s">
        <v>104</v>
      </c>
    </row>
    <row r="665" spans="1:29" ht="78.75" x14ac:dyDescent="0.25">
      <c r="A665" s="3">
        <v>2024</v>
      </c>
      <c r="B665" s="4">
        <v>45383</v>
      </c>
      <c r="C665" s="4">
        <v>45473</v>
      </c>
      <c r="D665" s="3" t="s">
        <v>75</v>
      </c>
      <c r="E665" s="5" t="s">
        <v>2604</v>
      </c>
      <c r="F665" s="6" t="s">
        <v>1325</v>
      </c>
      <c r="G665" s="16" t="s">
        <v>1326</v>
      </c>
      <c r="H665" s="7" t="s">
        <v>1327</v>
      </c>
      <c r="I665" s="8" t="s">
        <v>84</v>
      </c>
      <c r="J665" s="9" t="s">
        <v>1003</v>
      </c>
      <c r="K665" s="9" t="s">
        <v>198</v>
      </c>
      <c r="L665" s="9" t="s">
        <v>1004</v>
      </c>
      <c r="M665" s="3" t="s">
        <v>86</v>
      </c>
      <c r="N665" s="3" t="s">
        <v>104</v>
      </c>
      <c r="O665" s="6">
        <v>1</v>
      </c>
      <c r="P665" s="10">
        <v>45419</v>
      </c>
      <c r="Q665" s="10">
        <f t="shared" si="42"/>
        <v>45784</v>
      </c>
      <c r="R665" s="3" t="s">
        <v>104</v>
      </c>
      <c r="S665" s="15" t="s">
        <v>2605</v>
      </c>
      <c r="T665" s="12">
        <v>964.67</v>
      </c>
      <c r="U665" s="12">
        <f t="shared" si="43"/>
        <v>964.67</v>
      </c>
      <c r="V665" s="11" t="s">
        <v>873</v>
      </c>
      <c r="W665" s="11" t="s">
        <v>107</v>
      </c>
      <c r="X665" s="11" t="s">
        <v>108</v>
      </c>
      <c r="Y665" s="3" t="s">
        <v>89</v>
      </c>
      <c r="Z665" s="11" t="s">
        <v>108</v>
      </c>
      <c r="AA665" s="3" t="s">
        <v>109</v>
      </c>
      <c r="AB665" s="4">
        <v>45478</v>
      </c>
      <c r="AC665" s="3" t="s">
        <v>104</v>
      </c>
    </row>
    <row r="666" spans="1:29" ht="78.75" x14ac:dyDescent="0.25">
      <c r="A666" s="3">
        <v>2024</v>
      </c>
      <c r="B666" s="4">
        <v>45383</v>
      </c>
      <c r="C666" s="4">
        <v>45473</v>
      </c>
      <c r="D666" s="3" t="s">
        <v>75</v>
      </c>
      <c r="E666" s="5" t="s">
        <v>2606</v>
      </c>
      <c r="F666" s="6" t="s">
        <v>1325</v>
      </c>
      <c r="G666" s="16" t="s">
        <v>1326</v>
      </c>
      <c r="H666" s="7" t="s">
        <v>1327</v>
      </c>
      <c r="I666" s="8" t="s">
        <v>84</v>
      </c>
      <c r="J666" s="9" t="s">
        <v>2607</v>
      </c>
      <c r="K666" s="9" t="s">
        <v>402</v>
      </c>
      <c r="L666" s="9" t="s">
        <v>269</v>
      </c>
      <c r="M666" s="3" t="s">
        <v>86</v>
      </c>
      <c r="N666" s="3" t="s">
        <v>104</v>
      </c>
      <c r="O666" s="6">
        <v>1</v>
      </c>
      <c r="P666" s="10">
        <v>45419</v>
      </c>
      <c r="Q666" s="10">
        <f t="shared" si="42"/>
        <v>45784</v>
      </c>
      <c r="R666" s="3" t="s">
        <v>104</v>
      </c>
      <c r="S666" s="15" t="s">
        <v>2608</v>
      </c>
      <c r="T666" s="12">
        <v>498.52</v>
      </c>
      <c r="U666" s="12">
        <f>T666</f>
        <v>498.52</v>
      </c>
      <c r="V666" s="15" t="s">
        <v>876</v>
      </c>
      <c r="W666" s="11" t="s">
        <v>107</v>
      </c>
      <c r="X666" s="11" t="s">
        <v>108</v>
      </c>
      <c r="Y666" s="3" t="s">
        <v>89</v>
      </c>
      <c r="Z666" s="11" t="s">
        <v>108</v>
      </c>
      <c r="AA666" s="3" t="s">
        <v>109</v>
      </c>
      <c r="AB666" s="4">
        <v>45478</v>
      </c>
      <c r="AC666" s="3" t="s">
        <v>104</v>
      </c>
    </row>
    <row r="667" spans="1:29" ht="78.75" x14ac:dyDescent="0.25">
      <c r="A667" s="3">
        <v>2024</v>
      </c>
      <c r="B667" s="4">
        <v>45383</v>
      </c>
      <c r="C667" s="4">
        <v>45473</v>
      </c>
      <c r="D667" s="3" t="s">
        <v>75</v>
      </c>
      <c r="E667" s="5" t="s">
        <v>2609</v>
      </c>
      <c r="F667" s="6" t="s">
        <v>1325</v>
      </c>
      <c r="G667" s="16" t="s">
        <v>1326</v>
      </c>
      <c r="H667" s="7" t="s">
        <v>1327</v>
      </c>
      <c r="I667" s="8" t="s">
        <v>84</v>
      </c>
      <c r="J667" s="9" t="s">
        <v>2607</v>
      </c>
      <c r="K667" s="9" t="s">
        <v>402</v>
      </c>
      <c r="L667" s="9" t="s">
        <v>269</v>
      </c>
      <c r="M667" s="3" t="s">
        <v>86</v>
      </c>
      <c r="N667" s="3" t="s">
        <v>104</v>
      </c>
      <c r="O667" s="6">
        <v>1</v>
      </c>
      <c r="P667" s="10">
        <v>45419</v>
      </c>
      <c r="Q667" s="10">
        <f t="shared" si="42"/>
        <v>45784</v>
      </c>
      <c r="R667" s="3" t="s">
        <v>104</v>
      </c>
      <c r="S667" s="15" t="s">
        <v>2610</v>
      </c>
      <c r="T667" s="12">
        <v>1010.35</v>
      </c>
      <c r="U667" s="12">
        <f>T667</f>
        <v>1010.35</v>
      </c>
      <c r="V667" s="11" t="s">
        <v>879</v>
      </c>
      <c r="W667" s="11" t="s">
        <v>107</v>
      </c>
      <c r="X667" s="11" t="s">
        <v>108</v>
      </c>
      <c r="Y667" s="3" t="s">
        <v>89</v>
      </c>
      <c r="Z667" s="11" t="s">
        <v>108</v>
      </c>
      <c r="AA667" s="3" t="s">
        <v>109</v>
      </c>
      <c r="AB667" s="4">
        <v>45478</v>
      </c>
      <c r="AC667" s="3" t="s">
        <v>104</v>
      </c>
    </row>
    <row r="668" spans="1:29" ht="78.75" x14ac:dyDescent="0.25">
      <c r="A668" s="3">
        <v>2024</v>
      </c>
      <c r="B668" s="4">
        <v>45383</v>
      </c>
      <c r="C668" s="4">
        <v>45473</v>
      </c>
      <c r="D668" s="3" t="s">
        <v>75</v>
      </c>
      <c r="E668" s="5" t="s">
        <v>2611</v>
      </c>
      <c r="F668" s="6" t="s">
        <v>1325</v>
      </c>
      <c r="G668" s="16" t="s">
        <v>1326</v>
      </c>
      <c r="H668" s="7" t="s">
        <v>1327</v>
      </c>
      <c r="I668" s="8" t="s">
        <v>84</v>
      </c>
      <c r="J668" s="9" t="s">
        <v>2607</v>
      </c>
      <c r="K668" s="9" t="s">
        <v>402</v>
      </c>
      <c r="L668" s="9" t="s">
        <v>269</v>
      </c>
      <c r="M668" s="3" t="s">
        <v>86</v>
      </c>
      <c r="N668" s="3" t="s">
        <v>104</v>
      </c>
      <c r="O668" s="6">
        <v>1</v>
      </c>
      <c r="P668" s="10">
        <v>45419</v>
      </c>
      <c r="Q668" s="10">
        <f t="shared" si="42"/>
        <v>45784</v>
      </c>
      <c r="R668" s="3" t="s">
        <v>104</v>
      </c>
      <c r="S668" s="15" t="s">
        <v>2612</v>
      </c>
      <c r="T668" s="12">
        <v>1001.75</v>
      </c>
      <c r="U668" s="12">
        <f>T668</f>
        <v>1001.75</v>
      </c>
      <c r="V668" s="11" t="s">
        <v>882</v>
      </c>
      <c r="W668" s="11" t="s">
        <v>107</v>
      </c>
      <c r="X668" s="11" t="s">
        <v>108</v>
      </c>
      <c r="Y668" s="3" t="s">
        <v>89</v>
      </c>
      <c r="Z668" s="11" t="s">
        <v>108</v>
      </c>
      <c r="AA668" s="3" t="s">
        <v>109</v>
      </c>
      <c r="AB668" s="4">
        <v>45478</v>
      </c>
      <c r="AC668" s="3" t="s">
        <v>104</v>
      </c>
    </row>
    <row r="669" spans="1:29" ht="78.75" x14ac:dyDescent="0.25">
      <c r="A669" s="3">
        <v>2024</v>
      </c>
      <c r="B669" s="4">
        <v>45383</v>
      </c>
      <c r="C669" s="4">
        <v>45473</v>
      </c>
      <c r="D669" s="3" t="s">
        <v>75</v>
      </c>
      <c r="E669" s="5" t="s">
        <v>2613</v>
      </c>
      <c r="F669" s="6" t="s">
        <v>1325</v>
      </c>
      <c r="G669" s="16" t="s">
        <v>1326</v>
      </c>
      <c r="H669" s="7" t="s">
        <v>1327</v>
      </c>
      <c r="I669" s="8" t="s">
        <v>84</v>
      </c>
      <c r="J669" s="9" t="s">
        <v>1599</v>
      </c>
      <c r="K669" s="9" t="s">
        <v>1490</v>
      </c>
      <c r="L669" s="9" t="s">
        <v>2614</v>
      </c>
      <c r="M669" s="3" t="s">
        <v>87</v>
      </c>
      <c r="N669" s="3" t="s">
        <v>104</v>
      </c>
      <c r="O669" s="6">
        <v>1</v>
      </c>
      <c r="P669" s="10">
        <v>45420</v>
      </c>
      <c r="Q669" s="10">
        <f t="shared" si="42"/>
        <v>45785</v>
      </c>
      <c r="R669" s="3" t="s">
        <v>104</v>
      </c>
      <c r="S669" s="15" t="s">
        <v>2615</v>
      </c>
      <c r="T669" s="12">
        <v>180</v>
      </c>
      <c r="U669" s="12">
        <f t="shared" ref="U669:U682" si="45">T669</f>
        <v>180</v>
      </c>
      <c r="V669" s="15" t="s">
        <v>2616</v>
      </c>
      <c r="W669" s="11" t="s">
        <v>107</v>
      </c>
      <c r="X669" s="11" t="s">
        <v>108</v>
      </c>
      <c r="Y669" s="3" t="s">
        <v>89</v>
      </c>
      <c r="Z669" s="11" t="s">
        <v>108</v>
      </c>
      <c r="AA669" s="3" t="s">
        <v>109</v>
      </c>
      <c r="AB669" s="4">
        <v>45478</v>
      </c>
      <c r="AC669" s="3" t="s">
        <v>104</v>
      </c>
    </row>
    <row r="670" spans="1:29" ht="78.75" x14ac:dyDescent="0.25">
      <c r="A670" s="3">
        <v>2024</v>
      </c>
      <c r="B670" s="4">
        <v>45383</v>
      </c>
      <c r="C670" s="4">
        <v>45473</v>
      </c>
      <c r="D670" s="3" t="s">
        <v>75</v>
      </c>
      <c r="E670" s="5" t="s">
        <v>2617</v>
      </c>
      <c r="F670" s="6" t="s">
        <v>1325</v>
      </c>
      <c r="G670" s="16" t="s">
        <v>1326</v>
      </c>
      <c r="H670" s="7" t="s">
        <v>1327</v>
      </c>
      <c r="I670" s="8" t="s">
        <v>84</v>
      </c>
      <c r="J670" s="9" t="s">
        <v>1599</v>
      </c>
      <c r="K670" s="9" t="s">
        <v>1490</v>
      </c>
      <c r="L670" s="9" t="s">
        <v>2614</v>
      </c>
      <c r="M670" s="3" t="s">
        <v>87</v>
      </c>
      <c r="N670" s="3" t="s">
        <v>104</v>
      </c>
      <c r="O670" s="6">
        <v>1</v>
      </c>
      <c r="P670" s="10">
        <v>45420</v>
      </c>
      <c r="Q670" s="10">
        <f t="shared" si="42"/>
        <v>45785</v>
      </c>
      <c r="R670" s="3" t="s">
        <v>104</v>
      </c>
      <c r="S670" s="15" t="s">
        <v>2618</v>
      </c>
      <c r="T670" s="12">
        <v>180</v>
      </c>
      <c r="U670" s="12">
        <f t="shared" si="45"/>
        <v>180</v>
      </c>
      <c r="V670" s="15" t="s">
        <v>2619</v>
      </c>
      <c r="W670" s="11" t="s">
        <v>107</v>
      </c>
      <c r="X670" s="11" t="s">
        <v>108</v>
      </c>
      <c r="Y670" s="3" t="s">
        <v>89</v>
      </c>
      <c r="Z670" s="11" t="s">
        <v>108</v>
      </c>
      <c r="AA670" s="3" t="s">
        <v>109</v>
      </c>
      <c r="AB670" s="4">
        <v>45478</v>
      </c>
      <c r="AC670" s="3" t="s">
        <v>104</v>
      </c>
    </row>
    <row r="671" spans="1:29" ht="78.75" x14ac:dyDescent="0.25">
      <c r="A671" s="3">
        <v>2024</v>
      </c>
      <c r="B671" s="4">
        <v>45383</v>
      </c>
      <c r="C671" s="4">
        <v>45473</v>
      </c>
      <c r="D671" s="3" t="s">
        <v>75</v>
      </c>
      <c r="E671" s="5" t="s">
        <v>2620</v>
      </c>
      <c r="F671" s="6" t="s">
        <v>1325</v>
      </c>
      <c r="G671" s="16" t="s">
        <v>1326</v>
      </c>
      <c r="H671" s="7" t="s">
        <v>1327</v>
      </c>
      <c r="I671" s="8" t="s">
        <v>84</v>
      </c>
      <c r="J671" s="9" t="s">
        <v>2594</v>
      </c>
      <c r="K671" s="9" t="s">
        <v>181</v>
      </c>
      <c r="L671" s="9" t="s">
        <v>1490</v>
      </c>
      <c r="M671" s="3" t="s">
        <v>87</v>
      </c>
      <c r="N671" s="3" t="s">
        <v>104</v>
      </c>
      <c r="O671" s="6">
        <v>1</v>
      </c>
      <c r="P671" s="10">
        <v>45420</v>
      </c>
      <c r="Q671" s="10">
        <f t="shared" si="42"/>
        <v>45785</v>
      </c>
      <c r="R671" s="3" t="s">
        <v>104</v>
      </c>
      <c r="S671" s="15" t="s">
        <v>2621</v>
      </c>
      <c r="T671" s="12">
        <v>180</v>
      </c>
      <c r="U671" s="12">
        <f t="shared" si="45"/>
        <v>180</v>
      </c>
      <c r="V671" s="11" t="s">
        <v>2622</v>
      </c>
      <c r="W671" s="11" t="s">
        <v>107</v>
      </c>
      <c r="X671" s="11" t="s">
        <v>108</v>
      </c>
      <c r="Y671" s="3" t="s">
        <v>89</v>
      </c>
      <c r="Z671" s="11" t="s">
        <v>108</v>
      </c>
      <c r="AA671" s="3" t="s">
        <v>109</v>
      </c>
      <c r="AB671" s="4">
        <v>45478</v>
      </c>
      <c r="AC671" s="3" t="s">
        <v>104</v>
      </c>
    </row>
    <row r="672" spans="1:29" ht="78.75" x14ac:dyDescent="0.25">
      <c r="A672" s="3">
        <v>2024</v>
      </c>
      <c r="B672" s="4">
        <v>45383</v>
      </c>
      <c r="C672" s="4">
        <v>45473</v>
      </c>
      <c r="D672" s="3" t="s">
        <v>75</v>
      </c>
      <c r="E672" s="5" t="s">
        <v>2623</v>
      </c>
      <c r="F672" s="6" t="s">
        <v>1325</v>
      </c>
      <c r="G672" s="16" t="s">
        <v>1326</v>
      </c>
      <c r="H672" s="7" t="s">
        <v>1327</v>
      </c>
      <c r="I672" s="8" t="s">
        <v>84</v>
      </c>
      <c r="J672" s="9" t="s">
        <v>2624</v>
      </c>
      <c r="K672" s="9" t="s">
        <v>2625</v>
      </c>
      <c r="L672" s="9" t="s">
        <v>103</v>
      </c>
      <c r="M672" s="3" t="s">
        <v>87</v>
      </c>
      <c r="N672" s="3" t="s">
        <v>104</v>
      </c>
      <c r="O672" s="6">
        <v>1</v>
      </c>
      <c r="P672" s="10">
        <v>45425</v>
      </c>
      <c r="Q672" s="10">
        <f t="shared" si="42"/>
        <v>45790</v>
      </c>
      <c r="R672" s="3" t="s">
        <v>104</v>
      </c>
      <c r="S672" s="15" t="s">
        <v>2626</v>
      </c>
      <c r="T672" s="12">
        <v>180</v>
      </c>
      <c r="U672" s="12">
        <f t="shared" si="45"/>
        <v>180</v>
      </c>
      <c r="V672" s="15" t="s">
        <v>2627</v>
      </c>
      <c r="W672" s="11" t="s">
        <v>107</v>
      </c>
      <c r="X672" s="11" t="s">
        <v>108</v>
      </c>
      <c r="Y672" s="3" t="s">
        <v>89</v>
      </c>
      <c r="Z672" s="11" t="s">
        <v>108</v>
      </c>
      <c r="AA672" s="3" t="s">
        <v>109</v>
      </c>
      <c r="AB672" s="4">
        <v>45478</v>
      </c>
      <c r="AC672" s="3" t="s">
        <v>104</v>
      </c>
    </row>
    <row r="673" spans="1:29" ht="78.75" x14ac:dyDescent="0.25">
      <c r="A673" s="3">
        <v>2024</v>
      </c>
      <c r="B673" s="4">
        <v>45383</v>
      </c>
      <c r="C673" s="4">
        <v>45473</v>
      </c>
      <c r="D673" s="3" t="s">
        <v>75</v>
      </c>
      <c r="E673" s="5" t="s">
        <v>2628</v>
      </c>
      <c r="F673" s="6" t="s">
        <v>1325</v>
      </c>
      <c r="G673" s="16" t="s">
        <v>1326</v>
      </c>
      <c r="H673" s="7" t="s">
        <v>1327</v>
      </c>
      <c r="I673" s="8" t="s">
        <v>84</v>
      </c>
      <c r="J673" s="9" t="s">
        <v>2629</v>
      </c>
      <c r="K673" s="9" t="s">
        <v>2146</v>
      </c>
      <c r="L673" s="9" t="s">
        <v>2630</v>
      </c>
      <c r="M673" s="3" t="s">
        <v>86</v>
      </c>
      <c r="N673" s="3" t="s">
        <v>104</v>
      </c>
      <c r="O673" s="6">
        <v>1</v>
      </c>
      <c r="P673" s="10">
        <v>45425</v>
      </c>
      <c r="Q673" s="10">
        <f t="shared" si="42"/>
        <v>45790</v>
      </c>
      <c r="R673" s="3" t="s">
        <v>104</v>
      </c>
      <c r="S673" s="15" t="s">
        <v>2631</v>
      </c>
      <c r="T673" s="12">
        <v>1289.8</v>
      </c>
      <c r="U673" s="12">
        <f t="shared" si="45"/>
        <v>1289.8</v>
      </c>
      <c r="V673" s="11" t="s">
        <v>2632</v>
      </c>
      <c r="W673" s="11" t="s">
        <v>107</v>
      </c>
      <c r="X673" s="11" t="s">
        <v>108</v>
      </c>
      <c r="Y673" s="3" t="s">
        <v>89</v>
      </c>
      <c r="Z673" s="11" t="s">
        <v>108</v>
      </c>
      <c r="AA673" s="3" t="s">
        <v>109</v>
      </c>
      <c r="AB673" s="4">
        <v>45478</v>
      </c>
      <c r="AC673" s="3" t="s">
        <v>104</v>
      </c>
    </row>
    <row r="674" spans="1:29" ht="78.75" x14ac:dyDescent="0.25">
      <c r="A674" s="3">
        <v>2024</v>
      </c>
      <c r="B674" s="4">
        <v>45383</v>
      </c>
      <c r="C674" s="4">
        <v>45473</v>
      </c>
      <c r="D674" s="3" t="s">
        <v>75</v>
      </c>
      <c r="E674" s="5" t="s">
        <v>2633</v>
      </c>
      <c r="F674" s="6" t="s">
        <v>1325</v>
      </c>
      <c r="G674" s="16" t="s">
        <v>1326</v>
      </c>
      <c r="H674" s="7" t="s">
        <v>1327</v>
      </c>
      <c r="I674" s="8" t="s">
        <v>84</v>
      </c>
      <c r="J674" s="9" t="s">
        <v>2629</v>
      </c>
      <c r="K674" s="9" t="s">
        <v>2146</v>
      </c>
      <c r="L674" s="9" t="s">
        <v>2630</v>
      </c>
      <c r="M674" s="3" t="s">
        <v>86</v>
      </c>
      <c r="N674" s="3" t="s">
        <v>104</v>
      </c>
      <c r="O674" s="6">
        <v>1</v>
      </c>
      <c r="P674" s="10">
        <v>45425</v>
      </c>
      <c r="Q674" s="10">
        <f t="shared" si="42"/>
        <v>45790</v>
      </c>
      <c r="R674" s="3" t="s">
        <v>104</v>
      </c>
      <c r="S674" s="15" t="s">
        <v>2634</v>
      </c>
      <c r="T674" s="12">
        <v>271.26</v>
      </c>
      <c r="U674" s="12">
        <f t="shared" si="45"/>
        <v>271.26</v>
      </c>
      <c r="V674" s="15" t="s">
        <v>2635</v>
      </c>
      <c r="W674" s="11" t="s">
        <v>107</v>
      </c>
      <c r="X674" s="11" t="s">
        <v>108</v>
      </c>
      <c r="Y674" s="3" t="s">
        <v>89</v>
      </c>
      <c r="Z674" s="11" t="s">
        <v>108</v>
      </c>
      <c r="AA674" s="3" t="s">
        <v>109</v>
      </c>
      <c r="AB674" s="4">
        <v>45478</v>
      </c>
      <c r="AC674" s="3" t="s">
        <v>104</v>
      </c>
    </row>
    <row r="675" spans="1:29" ht="78.75" x14ac:dyDescent="0.25">
      <c r="A675" s="3">
        <v>2024</v>
      </c>
      <c r="B675" s="4">
        <v>45383</v>
      </c>
      <c r="C675" s="4">
        <v>45473</v>
      </c>
      <c r="D675" s="3" t="s">
        <v>75</v>
      </c>
      <c r="E675" s="5" t="s">
        <v>2636</v>
      </c>
      <c r="F675" s="6" t="s">
        <v>1325</v>
      </c>
      <c r="G675" s="16" t="s">
        <v>1326</v>
      </c>
      <c r="H675" s="7" t="s">
        <v>1327</v>
      </c>
      <c r="I675" s="8" t="s">
        <v>84</v>
      </c>
      <c r="J675" s="9" t="s">
        <v>2637</v>
      </c>
      <c r="K675" s="9" t="s">
        <v>102</v>
      </c>
      <c r="L675" s="9" t="s">
        <v>103</v>
      </c>
      <c r="M675" s="3" t="s">
        <v>86</v>
      </c>
      <c r="N675" s="3" t="s">
        <v>104</v>
      </c>
      <c r="O675" s="6">
        <v>1</v>
      </c>
      <c r="P675" s="10">
        <v>45426</v>
      </c>
      <c r="Q675" s="10">
        <f t="shared" si="42"/>
        <v>45791</v>
      </c>
      <c r="R675" s="3" t="s">
        <v>104</v>
      </c>
      <c r="S675" s="15" t="s">
        <v>2638</v>
      </c>
      <c r="T675" s="12">
        <v>2374.67</v>
      </c>
      <c r="U675" s="12">
        <f t="shared" si="45"/>
        <v>2374.67</v>
      </c>
      <c r="V675" s="11" t="s">
        <v>2639</v>
      </c>
      <c r="W675" s="11" t="s">
        <v>107</v>
      </c>
      <c r="X675" s="11" t="s">
        <v>108</v>
      </c>
      <c r="Y675" s="3" t="s">
        <v>89</v>
      </c>
      <c r="Z675" s="11" t="s">
        <v>108</v>
      </c>
      <c r="AA675" s="3" t="s">
        <v>109</v>
      </c>
      <c r="AB675" s="4">
        <v>45478</v>
      </c>
      <c r="AC675" s="3" t="s">
        <v>104</v>
      </c>
    </row>
    <row r="676" spans="1:29" ht="78.75" x14ac:dyDescent="0.25">
      <c r="A676" s="3">
        <v>2024</v>
      </c>
      <c r="B676" s="4">
        <v>45383</v>
      </c>
      <c r="C676" s="4">
        <v>45473</v>
      </c>
      <c r="D676" s="3" t="s">
        <v>75</v>
      </c>
      <c r="E676" s="5" t="s">
        <v>2640</v>
      </c>
      <c r="F676" s="6" t="s">
        <v>1325</v>
      </c>
      <c r="G676" s="16" t="s">
        <v>1326</v>
      </c>
      <c r="H676" s="7" t="s">
        <v>1327</v>
      </c>
      <c r="I676" s="8" t="s">
        <v>84</v>
      </c>
      <c r="J676" s="9" t="s">
        <v>2637</v>
      </c>
      <c r="K676" s="9" t="s">
        <v>102</v>
      </c>
      <c r="L676" s="9" t="s">
        <v>103</v>
      </c>
      <c r="M676" s="3" t="s">
        <v>86</v>
      </c>
      <c r="N676" s="3" t="s">
        <v>104</v>
      </c>
      <c r="O676" s="6">
        <v>1</v>
      </c>
      <c r="P676" s="10">
        <v>45426</v>
      </c>
      <c r="Q676" s="10">
        <f t="shared" si="42"/>
        <v>45791</v>
      </c>
      <c r="R676" s="3" t="s">
        <v>104</v>
      </c>
      <c r="S676" s="15" t="s">
        <v>2641</v>
      </c>
      <c r="T676" s="12">
        <v>700.85</v>
      </c>
      <c r="U676" s="12">
        <f t="shared" si="45"/>
        <v>700.85</v>
      </c>
      <c r="V676" s="11" t="s">
        <v>2642</v>
      </c>
      <c r="W676" s="11" t="s">
        <v>107</v>
      </c>
      <c r="X676" s="11" t="s">
        <v>108</v>
      </c>
      <c r="Y676" s="3" t="s">
        <v>89</v>
      </c>
      <c r="Z676" s="11" t="s">
        <v>108</v>
      </c>
      <c r="AA676" s="3" t="s">
        <v>109</v>
      </c>
      <c r="AB676" s="4">
        <v>45478</v>
      </c>
      <c r="AC676" s="3" t="s">
        <v>104</v>
      </c>
    </row>
    <row r="677" spans="1:29" ht="78.75" x14ac:dyDescent="0.25">
      <c r="A677" s="3">
        <v>2024</v>
      </c>
      <c r="B677" s="4">
        <v>45383</v>
      </c>
      <c r="C677" s="4">
        <v>45473</v>
      </c>
      <c r="D677" s="3" t="s">
        <v>75</v>
      </c>
      <c r="E677" s="5" t="s">
        <v>2643</v>
      </c>
      <c r="F677" s="6" t="s">
        <v>1325</v>
      </c>
      <c r="G677" s="16" t="s">
        <v>1326</v>
      </c>
      <c r="H677" s="7" t="s">
        <v>1327</v>
      </c>
      <c r="I677" s="8" t="s">
        <v>84</v>
      </c>
      <c r="J677" s="9" t="s">
        <v>528</v>
      </c>
      <c r="K677" s="9" t="s">
        <v>102</v>
      </c>
      <c r="L677" s="9" t="s">
        <v>103</v>
      </c>
      <c r="M677" s="3" t="s">
        <v>86</v>
      </c>
      <c r="N677" s="3" t="s">
        <v>104</v>
      </c>
      <c r="O677" s="6">
        <v>1</v>
      </c>
      <c r="P677" s="10">
        <v>45426</v>
      </c>
      <c r="Q677" s="10">
        <f t="shared" si="42"/>
        <v>45791</v>
      </c>
      <c r="R677" s="3" t="s">
        <v>104</v>
      </c>
      <c r="S677" s="15" t="s">
        <v>2644</v>
      </c>
      <c r="T677" s="12">
        <v>2383.27</v>
      </c>
      <c r="U677" s="12">
        <f>T677</f>
        <v>2383.27</v>
      </c>
      <c r="V677" s="11" t="s">
        <v>2645</v>
      </c>
      <c r="W677" s="11" t="s">
        <v>107</v>
      </c>
      <c r="X677" s="11" t="s">
        <v>108</v>
      </c>
      <c r="Y677" s="3" t="s">
        <v>89</v>
      </c>
      <c r="Z677" s="11" t="s">
        <v>108</v>
      </c>
      <c r="AA677" s="3" t="s">
        <v>109</v>
      </c>
      <c r="AB677" s="4">
        <v>45478</v>
      </c>
      <c r="AC677" s="3" t="s">
        <v>104</v>
      </c>
    </row>
    <row r="678" spans="1:29" ht="78.75" x14ac:dyDescent="0.25">
      <c r="A678" s="3">
        <v>2024</v>
      </c>
      <c r="B678" s="4">
        <v>45383</v>
      </c>
      <c r="C678" s="4">
        <v>45473</v>
      </c>
      <c r="D678" s="3" t="s">
        <v>75</v>
      </c>
      <c r="E678" s="5" t="s">
        <v>2646</v>
      </c>
      <c r="F678" s="6" t="s">
        <v>1325</v>
      </c>
      <c r="G678" s="16" t="s">
        <v>1326</v>
      </c>
      <c r="H678" s="7" t="s">
        <v>1327</v>
      </c>
      <c r="I678" s="8" t="s">
        <v>84</v>
      </c>
      <c r="J678" s="9" t="s">
        <v>941</v>
      </c>
      <c r="K678" s="9" t="s">
        <v>714</v>
      </c>
      <c r="L678" s="9" t="s">
        <v>794</v>
      </c>
      <c r="M678" s="3" t="s">
        <v>86</v>
      </c>
      <c r="N678" s="3" t="s">
        <v>104</v>
      </c>
      <c r="O678" s="6">
        <v>1</v>
      </c>
      <c r="P678" s="10">
        <v>45426</v>
      </c>
      <c r="Q678" s="10">
        <f t="shared" si="42"/>
        <v>45791</v>
      </c>
      <c r="R678" s="3" t="s">
        <v>104</v>
      </c>
      <c r="S678" s="15" t="s">
        <v>2647</v>
      </c>
      <c r="T678" s="12">
        <v>350</v>
      </c>
      <c r="U678" s="12">
        <f t="shared" si="45"/>
        <v>350</v>
      </c>
      <c r="V678" s="15" t="s">
        <v>943</v>
      </c>
      <c r="W678" s="11" t="s">
        <v>107</v>
      </c>
      <c r="X678" s="11" t="s">
        <v>108</v>
      </c>
      <c r="Y678" s="3" t="s">
        <v>89</v>
      </c>
      <c r="Z678" s="11" t="s">
        <v>108</v>
      </c>
      <c r="AA678" s="3" t="s">
        <v>109</v>
      </c>
      <c r="AB678" s="4">
        <v>45478</v>
      </c>
      <c r="AC678" s="3" t="s">
        <v>104</v>
      </c>
    </row>
    <row r="679" spans="1:29" ht="78.75" x14ac:dyDescent="0.25">
      <c r="A679" s="3">
        <v>2024</v>
      </c>
      <c r="B679" s="4">
        <v>45383</v>
      </c>
      <c r="C679" s="4">
        <v>45473</v>
      </c>
      <c r="D679" s="3" t="s">
        <v>75</v>
      </c>
      <c r="E679" s="5" t="s">
        <v>2648</v>
      </c>
      <c r="F679" s="6" t="s">
        <v>1325</v>
      </c>
      <c r="G679" s="16" t="s">
        <v>1326</v>
      </c>
      <c r="H679" s="7" t="s">
        <v>1327</v>
      </c>
      <c r="I679" s="8" t="s">
        <v>84</v>
      </c>
      <c r="J679" s="9" t="s">
        <v>941</v>
      </c>
      <c r="K679" s="9" t="s">
        <v>714</v>
      </c>
      <c r="L679" s="9" t="s">
        <v>794</v>
      </c>
      <c r="M679" s="3" t="s">
        <v>86</v>
      </c>
      <c r="N679" s="3" t="s">
        <v>104</v>
      </c>
      <c r="O679" s="6">
        <v>1</v>
      </c>
      <c r="P679" s="10">
        <v>45426</v>
      </c>
      <c r="Q679" s="10">
        <f>P679+365</f>
        <v>45791</v>
      </c>
      <c r="R679" s="3" t="s">
        <v>104</v>
      </c>
      <c r="S679" s="15" t="s">
        <v>2649</v>
      </c>
      <c r="T679" s="12">
        <v>365.7</v>
      </c>
      <c r="U679" s="12">
        <f t="shared" si="45"/>
        <v>365.7</v>
      </c>
      <c r="V679" s="15" t="s">
        <v>946</v>
      </c>
      <c r="W679" s="11" t="s">
        <v>107</v>
      </c>
      <c r="X679" s="11" t="s">
        <v>108</v>
      </c>
      <c r="Y679" s="3" t="s">
        <v>89</v>
      </c>
      <c r="Z679" s="11" t="s">
        <v>108</v>
      </c>
      <c r="AA679" s="3" t="s">
        <v>109</v>
      </c>
      <c r="AB679" s="4">
        <v>45478</v>
      </c>
      <c r="AC679" s="3" t="s">
        <v>104</v>
      </c>
    </row>
    <row r="680" spans="1:29" ht="78.75" x14ac:dyDescent="0.25">
      <c r="A680" s="3">
        <v>2024</v>
      </c>
      <c r="B680" s="4">
        <v>45383</v>
      </c>
      <c r="C680" s="4">
        <v>45473</v>
      </c>
      <c r="D680" s="3" t="s">
        <v>75</v>
      </c>
      <c r="E680" s="5" t="s">
        <v>2650</v>
      </c>
      <c r="F680" s="6" t="s">
        <v>1325</v>
      </c>
      <c r="G680" s="16" t="s">
        <v>1326</v>
      </c>
      <c r="H680" s="7" t="s">
        <v>1327</v>
      </c>
      <c r="I680" s="8" t="s">
        <v>84</v>
      </c>
      <c r="J680" s="9" t="s">
        <v>564</v>
      </c>
      <c r="K680" s="9" t="s">
        <v>207</v>
      </c>
      <c r="L680" s="9" t="s">
        <v>2651</v>
      </c>
      <c r="M680" s="3" t="s">
        <v>86</v>
      </c>
      <c r="N680" s="3" t="s">
        <v>104</v>
      </c>
      <c r="O680" s="6">
        <v>1</v>
      </c>
      <c r="P680" s="10">
        <v>45426</v>
      </c>
      <c r="Q680" s="10">
        <f>P680+365</f>
        <v>45791</v>
      </c>
      <c r="R680" s="3" t="s">
        <v>104</v>
      </c>
      <c r="S680" s="15" t="s">
        <v>2652</v>
      </c>
      <c r="T680" s="12">
        <v>500</v>
      </c>
      <c r="U680" s="12">
        <f t="shared" si="45"/>
        <v>500</v>
      </c>
      <c r="V680" s="15" t="s">
        <v>951</v>
      </c>
      <c r="W680" s="11" t="s">
        <v>107</v>
      </c>
      <c r="X680" s="11" t="s">
        <v>108</v>
      </c>
      <c r="Y680" s="3" t="s">
        <v>89</v>
      </c>
      <c r="Z680" s="11" t="s">
        <v>108</v>
      </c>
      <c r="AA680" s="3" t="s">
        <v>109</v>
      </c>
      <c r="AB680" s="4">
        <v>45478</v>
      </c>
      <c r="AC680" s="3" t="s">
        <v>104</v>
      </c>
    </row>
    <row r="681" spans="1:29" ht="78.75" x14ac:dyDescent="0.25">
      <c r="A681" s="3">
        <v>2024</v>
      </c>
      <c r="B681" s="4">
        <v>45383</v>
      </c>
      <c r="C681" s="4">
        <v>45473</v>
      </c>
      <c r="D681" s="3" t="s">
        <v>75</v>
      </c>
      <c r="E681" s="5" t="s">
        <v>2653</v>
      </c>
      <c r="F681" s="6" t="s">
        <v>1325</v>
      </c>
      <c r="G681" s="16" t="s">
        <v>1326</v>
      </c>
      <c r="H681" s="7" t="s">
        <v>1327</v>
      </c>
      <c r="I681" s="8" t="s">
        <v>84</v>
      </c>
      <c r="J681" s="9" t="s">
        <v>686</v>
      </c>
      <c r="K681" s="9" t="s">
        <v>2654</v>
      </c>
      <c r="L681" s="9" t="s">
        <v>360</v>
      </c>
      <c r="M681" s="3" t="s">
        <v>87</v>
      </c>
      <c r="N681" s="3" t="s">
        <v>104</v>
      </c>
      <c r="O681" s="6">
        <v>1</v>
      </c>
      <c r="P681" s="10">
        <v>45426</v>
      </c>
      <c r="Q681" s="10">
        <f t="shared" ref="Q681:Q738" si="46">P681+365</f>
        <v>45791</v>
      </c>
      <c r="R681" s="3" t="s">
        <v>104</v>
      </c>
      <c r="S681" s="15" t="s">
        <v>2655</v>
      </c>
      <c r="T681" s="12">
        <v>526.32000000000005</v>
      </c>
      <c r="U681" s="12">
        <f t="shared" si="45"/>
        <v>526.32000000000005</v>
      </c>
      <c r="V681" s="15" t="s">
        <v>956</v>
      </c>
      <c r="W681" s="11" t="s">
        <v>107</v>
      </c>
      <c r="X681" s="11" t="s">
        <v>108</v>
      </c>
      <c r="Y681" s="3" t="s">
        <v>89</v>
      </c>
      <c r="Z681" s="11" t="s">
        <v>108</v>
      </c>
      <c r="AA681" s="3" t="s">
        <v>109</v>
      </c>
      <c r="AB681" s="4">
        <v>45478</v>
      </c>
      <c r="AC681" s="3" t="s">
        <v>104</v>
      </c>
    </row>
    <row r="682" spans="1:29" ht="78.75" x14ac:dyDescent="0.25">
      <c r="A682" s="3">
        <v>2024</v>
      </c>
      <c r="B682" s="4">
        <v>45383</v>
      </c>
      <c r="C682" s="4">
        <v>45473</v>
      </c>
      <c r="D682" s="3" t="s">
        <v>75</v>
      </c>
      <c r="E682" s="5" t="s">
        <v>2656</v>
      </c>
      <c r="F682" s="6" t="s">
        <v>1325</v>
      </c>
      <c r="G682" s="16" t="s">
        <v>1326</v>
      </c>
      <c r="H682" s="7" t="s">
        <v>1327</v>
      </c>
      <c r="I682" s="8" t="s">
        <v>84</v>
      </c>
      <c r="J682" s="9" t="s">
        <v>2657</v>
      </c>
      <c r="K682" s="9" t="s">
        <v>2658</v>
      </c>
      <c r="L682" s="9" t="s">
        <v>122</v>
      </c>
      <c r="M682" s="3" t="s">
        <v>87</v>
      </c>
      <c r="N682" s="3" t="s">
        <v>104</v>
      </c>
      <c r="O682" s="6">
        <v>1</v>
      </c>
      <c r="P682" s="10">
        <v>45426</v>
      </c>
      <c r="Q682" s="10">
        <f t="shared" si="46"/>
        <v>45791</v>
      </c>
      <c r="R682" s="3" t="s">
        <v>104</v>
      </c>
      <c r="S682" s="15" t="s">
        <v>2659</v>
      </c>
      <c r="T682" s="12">
        <v>1440</v>
      </c>
      <c r="U682" s="12">
        <f t="shared" si="45"/>
        <v>1440</v>
      </c>
      <c r="V682" s="15" t="s">
        <v>2660</v>
      </c>
      <c r="W682" s="11" t="s">
        <v>107</v>
      </c>
      <c r="X682" s="11" t="s">
        <v>108</v>
      </c>
      <c r="Y682" s="3" t="s">
        <v>89</v>
      </c>
      <c r="Z682" s="11" t="s">
        <v>108</v>
      </c>
      <c r="AA682" s="3" t="s">
        <v>109</v>
      </c>
      <c r="AB682" s="4">
        <v>45478</v>
      </c>
      <c r="AC682" s="3" t="s">
        <v>104</v>
      </c>
    </row>
    <row r="683" spans="1:29" ht="78.75" x14ac:dyDescent="0.25">
      <c r="A683" s="3">
        <v>2024</v>
      </c>
      <c r="B683" s="4">
        <v>45383</v>
      </c>
      <c r="C683" s="4">
        <v>45473</v>
      </c>
      <c r="D683" s="3" t="s">
        <v>75</v>
      </c>
      <c r="E683" s="5" t="s">
        <v>2661</v>
      </c>
      <c r="F683" s="6" t="s">
        <v>1325</v>
      </c>
      <c r="G683" s="16" t="s">
        <v>1326</v>
      </c>
      <c r="H683" s="7" t="s">
        <v>1327</v>
      </c>
      <c r="I683" s="8" t="s">
        <v>84</v>
      </c>
      <c r="J683" s="9" t="s">
        <v>2574</v>
      </c>
      <c r="K683" s="9" t="s">
        <v>268</v>
      </c>
      <c r="L683" s="9" t="s">
        <v>2575</v>
      </c>
      <c r="M683" s="3" t="s">
        <v>86</v>
      </c>
      <c r="N683" s="3" t="s">
        <v>104</v>
      </c>
      <c r="O683" s="6">
        <v>1</v>
      </c>
      <c r="P683" s="10">
        <v>45428</v>
      </c>
      <c r="Q683" s="10">
        <f t="shared" si="46"/>
        <v>45793</v>
      </c>
      <c r="R683" s="3" t="s">
        <v>104</v>
      </c>
      <c r="S683" s="15" t="s">
        <v>2662</v>
      </c>
      <c r="T683" s="12">
        <v>180</v>
      </c>
      <c r="U683" s="12">
        <f>T683</f>
        <v>180</v>
      </c>
      <c r="V683" s="15" t="s">
        <v>2663</v>
      </c>
      <c r="W683" s="11" t="s">
        <v>107</v>
      </c>
      <c r="X683" s="11" t="s">
        <v>108</v>
      </c>
      <c r="Y683" s="3" t="s">
        <v>89</v>
      </c>
      <c r="Z683" s="11" t="s">
        <v>108</v>
      </c>
      <c r="AA683" s="3" t="s">
        <v>109</v>
      </c>
      <c r="AB683" s="4">
        <v>45478</v>
      </c>
      <c r="AC683" s="3" t="s">
        <v>104</v>
      </c>
    </row>
    <row r="684" spans="1:29" ht="78.75" x14ac:dyDescent="0.25">
      <c r="A684" s="3">
        <v>2024</v>
      </c>
      <c r="B684" s="4">
        <v>45383</v>
      </c>
      <c r="C684" s="4">
        <v>45473</v>
      </c>
      <c r="D684" s="3" t="s">
        <v>75</v>
      </c>
      <c r="E684" s="5" t="s">
        <v>2664</v>
      </c>
      <c r="F684" s="6" t="s">
        <v>1325</v>
      </c>
      <c r="G684" s="16" t="s">
        <v>1326</v>
      </c>
      <c r="H684" s="7" t="s">
        <v>1327</v>
      </c>
      <c r="I684" s="8" t="s">
        <v>84</v>
      </c>
      <c r="J684" s="9" t="s">
        <v>2574</v>
      </c>
      <c r="K684" s="9" t="s">
        <v>268</v>
      </c>
      <c r="L684" s="9" t="s">
        <v>2575</v>
      </c>
      <c r="M684" s="3" t="s">
        <v>86</v>
      </c>
      <c r="N684" s="3" t="s">
        <v>104</v>
      </c>
      <c r="O684" s="6">
        <v>1</v>
      </c>
      <c r="P684" s="10">
        <v>45428</v>
      </c>
      <c r="Q684" s="10">
        <f t="shared" si="46"/>
        <v>45793</v>
      </c>
      <c r="R684" s="3" t="s">
        <v>104</v>
      </c>
      <c r="S684" s="15" t="s">
        <v>2665</v>
      </c>
      <c r="T684" s="12">
        <v>180</v>
      </c>
      <c r="U684" s="12">
        <f>T684</f>
        <v>180</v>
      </c>
      <c r="V684" s="15" t="s">
        <v>2666</v>
      </c>
      <c r="W684" s="11" t="s">
        <v>107</v>
      </c>
      <c r="X684" s="11" t="s">
        <v>108</v>
      </c>
      <c r="Y684" s="3" t="s">
        <v>89</v>
      </c>
      <c r="Z684" s="11" t="s">
        <v>108</v>
      </c>
      <c r="AA684" s="3" t="s">
        <v>109</v>
      </c>
      <c r="AB684" s="4">
        <v>45478</v>
      </c>
      <c r="AC684" s="3" t="s">
        <v>104</v>
      </c>
    </row>
    <row r="685" spans="1:29" ht="78.75" x14ac:dyDescent="0.25">
      <c r="A685" s="3">
        <v>2024</v>
      </c>
      <c r="B685" s="4">
        <v>45383</v>
      </c>
      <c r="C685" s="4">
        <v>45473</v>
      </c>
      <c r="D685" s="3" t="s">
        <v>75</v>
      </c>
      <c r="E685" s="5" t="s">
        <v>2667</v>
      </c>
      <c r="F685" s="6" t="s">
        <v>1325</v>
      </c>
      <c r="G685" s="16" t="s">
        <v>1326</v>
      </c>
      <c r="H685" s="7" t="s">
        <v>1327</v>
      </c>
      <c r="I685" s="8" t="s">
        <v>84</v>
      </c>
      <c r="J685" s="9" t="s">
        <v>2574</v>
      </c>
      <c r="K685" s="9" t="s">
        <v>268</v>
      </c>
      <c r="L685" s="9" t="s">
        <v>2575</v>
      </c>
      <c r="M685" s="3" t="s">
        <v>86</v>
      </c>
      <c r="N685" s="3" t="s">
        <v>104</v>
      </c>
      <c r="O685" s="6">
        <v>1</v>
      </c>
      <c r="P685" s="10">
        <v>45428</v>
      </c>
      <c r="Q685" s="10">
        <f t="shared" si="46"/>
        <v>45793</v>
      </c>
      <c r="R685" s="3" t="s">
        <v>104</v>
      </c>
      <c r="S685" s="15" t="s">
        <v>2668</v>
      </c>
      <c r="T685" s="12">
        <v>180</v>
      </c>
      <c r="U685" s="12">
        <f>T685</f>
        <v>180</v>
      </c>
      <c r="V685" s="15" t="s">
        <v>2669</v>
      </c>
      <c r="W685" s="11" t="s">
        <v>107</v>
      </c>
      <c r="X685" s="11" t="s">
        <v>108</v>
      </c>
      <c r="Y685" s="3" t="s">
        <v>89</v>
      </c>
      <c r="Z685" s="11" t="s">
        <v>108</v>
      </c>
      <c r="AA685" s="3" t="s">
        <v>109</v>
      </c>
      <c r="AB685" s="4">
        <v>45478</v>
      </c>
      <c r="AC685" s="3" t="s">
        <v>104</v>
      </c>
    </row>
    <row r="686" spans="1:29" ht="78.75" x14ac:dyDescent="0.25">
      <c r="A686" s="3">
        <v>2024</v>
      </c>
      <c r="B686" s="4">
        <v>45383</v>
      </c>
      <c r="C686" s="4">
        <v>45473</v>
      </c>
      <c r="D686" s="3" t="s">
        <v>75</v>
      </c>
      <c r="E686" s="5" t="s">
        <v>2670</v>
      </c>
      <c r="F686" s="6" t="s">
        <v>1325</v>
      </c>
      <c r="G686" s="16" t="s">
        <v>1326</v>
      </c>
      <c r="H686" s="7" t="s">
        <v>1327</v>
      </c>
      <c r="I686" s="8" t="s">
        <v>84</v>
      </c>
      <c r="J686" s="9" t="s">
        <v>2574</v>
      </c>
      <c r="K686" s="9" t="s">
        <v>268</v>
      </c>
      <c r="L686" s="9" t="s">
        <v>2575</v>
      </c>
      <c r="M686" s="3" t="s">
        <v>86</v>
      </c>
      <c r="N686" s="3" t="s">
        <v>104</v>
      </c>
      <c r="O686" s="6">
        <v>1</v>
      </c>
      <c r="P686" s="10">
        <v>45428</v>
      </c>
      <c r="Q686" s="10">
        <f t="shared" si="46"/>
        <v>45793</v>
      </c>
      <c r="R686" s="3" t="s">
        <v>104</v>
      </c>
      <c r="S686" s="15" t="s">
        <v>2671</v>
      </c>
      <c r="T686" s="12">
        <v>180</v>
      </c>
      <c r="U686" s="12">
        <f>T686</f>
        <v>180</v>
      </c>
      <c r="V686" s="15" t="s">
        <v>2672</v>
      </c>
      <c r="W686" s="11" t="s">
        <v>107</v>
      </c>
      <c r="X686" s="11" t="s">
        <v>108</v>
      </c>
      <c r="Y686" s="3" t="s">
        <v>89</v>
      </c>
      <c r="Z686" s="11" t="s">
        <v>108</v>
      </c>
      <c r="AA686" s="3" t="s">
        <v>109</v>
      </c>
      <c r="AB686" s="4">
        <v>45478</v>
      </c>
      <c r="AC686" s="3" t="s">
        <v>104</v>
      </c>
    </row>
    <row r="687" spans="1:29" ht="78.75" x14ac:dyDescent="0.25">
      <c r="A687" s="3">
        <v>2024</v>
      </c>
      <c r="B687" s="4">
        <v>45383</v>
      </c>
      <c r="C687" s="4">
        <v>45473</v>
      </c>
      <c r="D687" s="3" t="s">
        <v>75</v>
      </c>
      <c r="E687" s="5" t="s">
        <v>2673</v>
      </c>
      <c r="F687" s="6" t="s">
        <v>1325</v>
      </c>
      <c r="G687" s="16" t="s">
        <v>1326</v>
      </c>
      <c r="H687" s="7" t="s">
        <v>1327</v>
      </c>
      <c r="I687" s="8" t="s">
        <v>84</v>
      </c>
      <c r="J687" s="9" t="s">
        <v>2574</v>
      </c>
      <c r="K687" s="9" t="s">
        <v>268</v>
      </c>
      <c r="L687" s="9" t="s">
        <v>2575</v>
      </c>
      <c r="M687" s="3" t="s">
        <v>86</v>
      </c>
      <c r="N687" s="3" t="s">
        <v>104</v>
      </c>
      <c r="O687" s="6">
        <v>1</v>
      </c>
      <c r="P687" s="10">
        <v>45428</v>
      </c>
      <c r="Q687" s="10">
        <f t="shared" si="46"/>
        <v>45793</v>
      </c>
      <c r="R687" s="3" t="s">
        <v>104</v>
      </c>
      <c r="S687" s="15" t="s">
        <v>2674</v>
      </c>
      <c r="T687" s="12">
        <v>180</v>
      </c>
      <c r="U687" s="12">
        <f>T687</f>
        <v>180</v>
      </c>
      <c r="V687" s="15" t="s">
        <v>2675</v>
      </c>
      <c r="W687" s="11" t="s">
        <v>107</v>
      </c>
      <c r="X687" s="11" t="s">
        <v>108</v>
      </c>
      <c r="Y687" s="3" t="s">
        <v>89</v>
      </c>
      <c r="Z687" s="11" t="s">
        <v>108</v>
      </c>
      <c r="AA687" s="3" t="s">
        <v>109</v>
      </c>
      <c r="AB687" s="4">
        <v>45478</v>
      </c>
      <c r="AC687" s="3" t="s">
        <v>104</v>
      </c>
    </row>
    <row r="688" spans="1:29" ht="78.75" x14ac:dyDescent="0.25">
      <c r="A688" s="3">
        <v>2024</v>
      </c>
      <c r="B688" s="4">
        <v>45383</v>
      </c>
      <c r="C688" s="4">
        <v>45473</v>
      </c>
      <c r="D688" s="3" t="s">
        <v>75</v>
      </c>
      <c r="E688" s="5" t="s">
        <v>2676</v>
      </c>
      <c r="F688" s="6" t="s">
        <v>1325</v>
      </c>
      <c r="G688" s="16" t="s">
        <v>1326</v>
      </c>
      <c r="H688" s="7" t="s">
        <v>1327</v>
      </c>
      <c r="I688" s="8" t="s">
        <v>84</v>
      </c>
      <c r="J688" s="9" t="s">
        <v>2574</v>
      </c>
      <c r="K688" s="9" t="s">
        <v>268</v>
      </c>
      <c r="L688" s="9" t="s">
        <v>2575</v>
      </c>
      <c r="M688" s="3" t="s">
        <v>86</v>
      </c>
      <c r="N688" s="3" t="s">
        <v>104</v>
      </c>
      <c r="O688" s="6">
        <v>1</v>
      </c>
      <c r="P688" s="10">
        <v>45428</v>
      </c>
      <c r="Q688" s="10">
        <f t="shared" si="46"/>
        <v>45793</v>
      </c>
      <c r="R688" s="3" t="s">
        <v>104</v>
      </c>
      <c r="S688" s="15" t="s">
        <v>2677</v>
      </c>
      <c r="T688" s="12">
        <v>180</v>
      </c>
      <c r="U688" s="12">
        <f t="shared" ref="U688:U731" si="47">T688</f>
        <v>180</v>
      </c>
      <c r="V688" s="15" t="s">
        <v>2678</v>
      </c>
      <c r="W688" s="11" t="s">
        <v>107</v>
      </c>
      <c r="X688" s="11" t="s">
        <v>108</v>
      </c>
      <c r="Y688" s="3" t="s">
        <v>89</v>
      </c>
      <c r="Z688" s="11" t="s">
        <v>108</v>
      </c>
      <c r="AA688" s="3" t="s">
        <v>109</v>
      </c>
      <c r="AB688" s="4">
        <v>45478</v>
      </c>
      <c r="AC688" s="3" t="s">
        <v>104</v>
      </c>
    </row>
    <row r="689" spans="1:29" ht="78.75" x14ac:dyDescent="0.25">
      <c r="A689" s="3">
        <v>2024</v>
      </c>
      <c r="B689" s="4">
        <v>45383</v>
      </c>
      <c r="C689" s="4">
        <v>45473</v>
      </c>
      <c r="D689" s="3" t="s">
        <v>75</v>
      </c>
      <c r="E689" s="5" t="s">
        <v>2679</v>
      </c>
      <c r="F689" s="6" t="s">
        <v>1325</v>
      </c>
      <c r="G689" s="16" t="s">
        <v>1326</v>
      </c>
      <c r="H689" s="7" t="s">
        <v>1327</v>
      </c>
      <c r="I689" s="8" t="s">
        <v>84</v>
      </c>
      <c r="J689" s="9" t="s">
        <v>2574</v>
      </c>
      <c r="K689" s="9" t="s">
        <v>268</v>
      </c>
      <c r="L689" s="9" t="s">
        <v>2575</v>
      </c>
      <c r="M689" s="3" t="s">
        <v>86</v>
      </c>
      <c r="N689" s="3" t="s">
        <v>104</v>
      </c>
      <c r="O689" s="6">
        <v>1</v>
      </c>
      <c r="P689" s="10">
        <v>45428</v>
      </c>
      <c r="Q689" s="10">
        <f t="shared" si="46"/>
        <v>45793</v>
      </c>
      <c r="R689" s="3" t="s">
        <v>104</v>
      </c>
      <c r="S689" s="15" t="s">
        <v>2680</v>
      </c>
      <c r="T689" s="12">
        <v>180</v>
      </c>
      <c r="U689" s="12">
        <f t="shared" si="47"/>
        <v>180</v>
      </c>
      <c r="V689" s="15" t="s">
        <v>2681</v>
      </c>
      <c r="W689" s="11" t="s">
        <v>107</v>
      </c>
      <c r="X689" s="11" t="s">
        <v>108</v>
      </c>
      <c r="Y689" s="3" t="s">
        <v>89</v>
      </c>
      <c r="Z689" s="11" t="s">
        <v>108</v>
      </c>
      <c r="AA689" s="3" t="s">
        <v>109</v>
      </c>
      <c r="AB689" s="4">
        <v>45478</v>
      </c>
      <c r="AC689" s="3" t="s">
        <v>104</v>
      </c>
    </row>
    <row r="690" spans="1:29" ht="78.75" x14ac:dyDescent="0.25">
      <c r="A690" s="3">
        <v>2024</v>
      </c>
      <c r="B690" s="4">
        <v>45383</v>
      </c>
      <c r="C690" s="4">
        <v>45473</v>
      </c>
      <c r="D690" s="3" t="s">
        <v>75</v>
      </c>
      <c r="E690" s="5" t="s">
        <v>2682</v>
      </c>
      <c r="F690" s="6" t="s">
        <v>1325</v>
      </c>
      <c r="G690" s="16" t="s">
        <v>1326</v>
      </c>
      <c r="H690" s="7" t="s">
        <v>1327</v>
      </c>
      <c r="I690" s="8" t="s">
        <v>84</v>
      </c>
      <c r="J690" s="9" t="s">
        <v>2574</v>
      </c>
      <c r="K690" s="9" t="s">
        <v>268</v>
      </c>
      <c r="L690" s="9" t="s">
        <v>2575</v>
      </c>
      <c r="M690" s="3" t="s">
        <v>86</v>
      </c>
      <c r="N690" s="3" t="s">
        <v>104</v>
      </c>
      <c r="O690" s="6">
        <v>1</v>
      </c>
      <c r="P690" s="10">
        <v>45428</v>
      </c>
      <c r="Q690" s="10">
        <f t="shared" si="46"/>
        <v>45793</v>
      </c>
      <c r="R690" s="3" t="s">
        <v>104</v>
      </c>
      <c r="S690" s="15" t="s">
        <v>2683</v>
      </c>
      <c r="T690" s="12">
        <v>180</v>
      </c>
      <c r="U690" s="12">
        <f t="shared" si="47"/>
        <v>180</v>
      </c>
      <c r="V690" s="15" t="s">
        <v>2684</v>
      </c>
      <c r="W690" s="11" t="s">
        <v>107</v>
      </c>
      <c r="X690" s="11" t="s">
        <v>108</v>
      </c>
      <c r="Y690" s="3" t="s">
        <v>89</v>
      </c>
      <c r="Z690" s="11" t="s">
        <v>108</v>
      </c>
      <c r="AA690" s="3" t="s">
        <v>109</v>
      </c>
      <c r="AB690" s="4">
        <v>45478</v>
      </c>
      <c r="AC690" s="3" t="s">
        <v>104</v>
      </c>
    </row>
    <row r="691" spans="1:29" ht="78.75" x14ac:dyDescent="0.25">
      <c r="A691" s="3">
        <v>2024</v>
      </c>
      <c r="B691" s="4">
        <v>45383</v>
      </c>
      <c r="C691" s="4">
        <v>45473</v>
      </c>
      <c r="D691" s="3" t="s">
        <v>75</v>
      </c>
      <c r="E691" s="5" t="s">
        <v>2685</v>
      </c>
      <c r="F691" s="6" t="s">
        <v>1325</v>
      </c>
      <c r="G691" s="16" t="s">
        <v>1326</v>
      </c>
      <c r="H691" s="7" t="s">
        <v>1327</v>
      </c>
      <c r="I691" s="8" t="s">
        <v>84</v>
      </c>
      <c r="J691" s="9" t="s">
        <v>2574</v>
      </c>
      <c r="K691" s="9" t="s">
        <v>268</v>
      </c>
      <c r="L691" s="9" t="s">
        <v>2575</v>
      </c>
      <c r="M691" s="3" t="s">
        <v>86</v>
      </c>
      <c r="N691" s="3" t="s">
        <v>104</v>
      </c>
      <c r="O691" s="6">
        <v>1</v>
      </c>
      <c r="P691" s="10">
        <v>45428</v>
      </c>
      <c r="Q691" s="10">
        <f t="shared" si="46"/>
        <v>45793</v>
      </c>
      <c r="R691" s="3" t="s">
        <v>104</v>
      </c>
      <c r="S691" s="15" t="s">
        <v>2686</v>
      </c>
      <c r="T691" s="12">
        <v>180</v>
      </c>
      <c r="U691" s="12">
        <f t="shared" si="47"/>
        <v>180</v>
      </c>
      <c r="V691" s="15" t="s">
        <v>2687</v>
      </c>
      <c r="W691" s="11" t="s">
        <v>107</v>
      </c>
      <c r="X691" s="11" t="s">
        <v>108</v>
      </c>
      <c r="Y691" s="3" t="s">
        <v>89</v>
      </c>
      <c r="Z691" s="11" t="s">
        <v>108</v>
      </c>
      <c r="AA691" s="3" t="s">
        <v>109</v>
      </c>
      <c r="AB691" s="4">
        <v>45478</v>
      </c>
      <c r="AC691" s="3" t="s">
        <v>104</v>
      </c>
    </row>
    <row r="692" spans="1:29" ht="78.75" x14ac:dyDescent="0.25">
      <c r="A692" s="3">
        <v>2024</v>
      </c>
      <c r="B692" s="4">
        <v>45383</v>
      </c>
      <c r="C692" s="4">
        <v>45473</v>
      </c>
      <c r="D692" s="3" t="s">
        <v>75</v>
      </c>
      <c r="E692" s="5" t="s">
        <v>2688</v>
      </c>
      <c r="F692" s="6" t="s">
        <v>1325</v>
      </c>
      <c r="G692" s="16" t="s">
        <v>1326</v>
      </c>
      <c r="H692" s="7" t="s">
        <v>1327</v>
      </c>
      <c r="I692" s="8" t="s">
        <v>84</v>
      </c>
      <c r="J692" s="9" t="s">
        <v>2574</v>
      </c>
      <c r="K692" s="9" t="s">
        <v>268</v>
      </c>
      <c r="L692" s="9" t="s">
        <v>2575</v>
      </c>
      <c r="M692" s="3" t="s">
        <v>86</v>
      </c>
      <c r="N692" s="3" t="s">
        <v>104</v>
      </c>
      <c r="O692" s="6">
        <v>1</v>
      </c>
      <c r="P692" s="10">
        <v>45428</v>
      </c>
      <c r="Q692" s="10">
        <f t="shared" si="46"/>
        <v>45793</v>
      </c>
      <c r="R692" s="3" t="s">
        <v>104</v>
      </c>
      <c r="S692" s="15" t="s">
        <v>2689</v>
      </c>
      <c r="T692" s="12">
        <v>180</v>
      </c>
      <c r="U692" s="12">
        <f t="shared" si="47"/>
        <v>180</v>
      </c>
      <c r="V692" s="15" t="s">
        <v>2690</v>
      </c>
      <c r="W692" s="11" t="s">
        <v>107</v>
      </c>
      <c r="X692" s="11" t="s">
        <v>108</v>
      </c>
      <c r="Y692" s="3" t="s">
        <v>89</v>
      </c>
      <c r="Z692" s="11" t="s">
        <v>108</v>
      </c>
      <c r="AA692" s="3" t="s">
        <v>109</v>
      </c>
      <c r="AB692" s="4">
        <v>45478</v>
      </c>
      <c r="AC692" s="3" t="s">
        <v>104</v>
      </c>
    </row>
    <row r="693" spans="1:29" ht="78.75" x14ac:dyDescent="0.25">
      <c r="A693" s="3">
        <v>2024</v>
      </c>
      <c r="B693" s="4">
        <v>45383</v>
      </c>
      <c r="C693" s="4">
        <v>45473</v>
      </c>
      <c r="D693" s="3" t="s">
        <v>75</v>
      </c>
      <c r="E693" s="5" t="s">
        <v>2691</v>
      </c>
      <c r="F693" s="6" t="s">
        <v>1325</v>
      </c>
      <c r="G693" s="16" t="s">
        <v>1326</v>
      </c>
      <c r="H693" s="7" t="s">
        <v>1327</v>
      </c>
      <c r="I693" s="8" t="s">
        <v>84</v>
      </c>
      <c r="J693" s="9" t="s">
        <v>2574</v>
      </c>
      <c r="K693" s="9" t="s">
        <v>268</v>
      </c>
      <c r="L693" s="9" t="s">
        <v>2575</v>
      </c>
      <c r="M693" s="3" t="s">
        <v>86</v>
      </c>
      <c r="N693" s="3" t="s">
        <v>104</v>
      </c>
      <c r="O693" s="6">
        <v>1</v>
      </c>
      <c r="P693" s="10">
        <v>45428</v>
      </c>
      <c r="Q693" s="10">
        <f t="shared" si="46"/>
        <v>45793</v>
      </c>
      <c r="R693" s="3" t="s">
        <v>104</v>
      </c>
      <c r="S693" s="15" t="s">
        <v>2692</v>
      </c>
      <c r="T693" s="12">
        <v>180</v>
      </c>
      <c r="U693" s="12">
        <f t="shared" si="47"/>
        <v>180</v>
      </c>
      <c r="V693" s="15" t="s">
        <v>2693</v>
      </c>
      <c r="W693" s="11" t="s">
        <v>107</v>
      </c>
      <c r="X693" s="11" t="s">
        <v>108</v>
      </c>
      <c r="Y693" s="3" t="s">
        <v>89</v>
      </c>
      <c r="Z693" s="11" t="s">
        <v>108</v>
      </c>
      <c r="AA693" s="3" t="s">
        <v>109</v>
      </c>
      <c r="AB693" s="4">
        <v>45478</v>
      </c>
      <c r="AC693" s="3" t="s">
        <v>104</v>
      </c>
    </row>
    <row r="694" spans="1:29" ht="78.75" x14ac:dyDescent="0.25">
      <c r="A694" s="3">
        <v>2024</v>
      </c>
      <c r="B694" s="4">
        <v>45383</v>
      </c>
      <c r="C694" s="4">
        <v>45473</v>
      </c>
      <c r="D694" s="3" t="s">
        <v>75</v>
      </c>
      <c r="E694" s="5" t="s">
        <v>2694</v>
      </c>
      <c r="F694" s="6" t="s">
        <v>1325</v>
      </c>
      <c r="G694" s="16" t="s">
        <v>1326</v>
      </c>
      <c r="H694" s="7" t="s">
        <v>1327</v>
      </c>
      <c r="I694" s="8" t="s">
        <v>84</v>
      </c>
      <c r="J694" s="9" t="s">
        <v>2574</v>
      </c>
      <c r="K694" s="9" t="s">
        <v>268</v>
      </c>
      <c r="L694" s="9" t="s">
        <v>2575</v>
      </c>
      <c r="M694" s="3" t="s">
        <v>86</v>
      </c>
      <c r="N694" s="3" t="s">
        <v>104</v>
      </c>
      <c r="O694" s="6">
        <v>1</v>
      </c>
      <c r="P694" s="10">
        <v>45428</v>
      </c>
      <c r="Q694" s="10">
        <f t="shared" si="46"/>
        <v>45793</v>
      </c>
      <c r="R694" s="3" t="s">
        <v>104</v>
      </c>
      <c r="S694" s="15" t="s">
        <v>2695</v>
      </c>
      <c r="T694" s="12">
        <v>180</v>
      </c>
      <c r="U694" s="12">
        <f t="shared" si="47"/>
        <v>180</v>
      </c>
      <c r="V694" s="15" t="s">
        <v>2696</v>
      </c>
      <c r="W694" s="11" t="s">
        <v>107</v>
      </c>
      <c r="X694" s="11" t="s">
        <v>108</v>
      </c>
      <c r="Y694" s="3" t="s">
        <v>89</v>
      </c>
      <c r="Z694" s="11" t="s">
        <v>108</v>
      </c>
      <c r="AA694" s="3" t="s">
        <v>109</v>
      </c>
      <c r="AB694" s="4">
        <v>45478</v>
      </c>
      <c r="AC694" s="3" t="s">
        <v>104</v>
      </c>
    </row>
    <row r="695" spans="1:29" ht="78.75" x14ac:dyDescent="0.25">
      <c r="A695" s="3">
        <v>2024</v>
      </c>
      <c r="B695" s="4">
        <v>45383</v>
      </c>
      <c r="C695" s="4">
        <v>45473</v>
      </c>
      <c r="D695" s="3" t="s">
        <v>75</v>
      </c>
      <c r="E695" s="5" t="s">
        <v>2697</v>
      </c>
      <c r="F695" s="6" t="s">
        <v>1325</v>
      </c>
      <c r="G695" s="16" t="s">
        <v>1326</v>
      </c>
      <c r="H695" s="7" t="s">
        <v>1327</v>
      </c>
      <c r="I695" s="8" t="s">
        <v>84</v>
      </c>
      <c r="J695" s="9" t="s">
        <v>2574</v>
      </c>
      <c r="K695" s="9" t="s">
        <v>268</v>
      </c>
      <c r="L695" s="9" t="s">
        <v>2575</v>
      </c>
      <c r="M695" s="3" t="s">
        <v>86</v>
      </c>
      <c r="N695" s="3" t="s">
        <v>104</v>
      </c>
      <c r="O695" s="6">
        <v>1</v>
      </c>
      <c r="P695" s="10">
        <v>45428</v>
      </c>
      <c r="Q695" s="10">
        <f t="shared" si="46"/>
        <v>45793</v>
      </c>
      <c r="R695" s="3" t="s">
        <v>104</v>
      </c>
      <c r="S695" s="15" t="s">
        <v>2698</v>
      </c>
      <c r="T695" s="12">
        <v>180</v>
      </c>
      <c r="U695" s="12">
        <f t="shared" si="47"/>
        <v>180</v>
      </c>
      <c r="V695" s="15" t="s">
        <v>2699</v>
      </c>
      <c r="W695" s="11" t="s">
        <v>107</v>
      </c>
      <c r="X695" s="11" t="s">
        <v>108</v>
      </c>
      <c r="Y695" s="3" t="s">
        <v>89</v>
      </c>
      <c r="Z695" s="11" t="s">
        <v>108</v>
      </c>
      <c r="AA695" s="3" t="s">
        <v>109</v>
      </c>
      <c r="AB695" s="4">
        <v>45478</v>
      </c>
      <c r="AC695" s="3" t="s">
        <v>104</v>
      </c>
    </row>
    <row r="696" spans="1:29" ht="78.75" x14ac:dyDescent="0.25">
      <c r="A696" s="3">
        <v>2024</v>
      </c>
      <c r="B696" s="4">
        <v>45383</v>
      </c>
      <c r="C696" s="4">
        <v>45473</v>
      </c>
      <c r="D696" s="3" t="s">
        <v>75</v>
      </c>
      <c r="E696" s="5" t="s">
        <v>2700</v>
      </c>
      <c r="F696" s="6" t="s">
        <v>1325</v>
      </c>
      <c r="G696" s="16" t="s">
        <v>1326</v>
      </c>
      <c r="H696" s="7" t="s">
        <v>1327</v>
      </c>
      <c r="I696" s="8" t="s">
        <v>84</v>
      </c>
      <c r="J696" s="9" t="s">
        <v>2574</v>
      </c>
      <c r="K696" s="9" t="s">
        <v>268</v>
      </c>
      <c r="L696" s="9" t="s">
        <v>2575</v>
      </c>
      <c r="M696" s="3" t="s">
        <v>86</v>
      </c>
      <c r="N696" s="3" t="s">
        <v>104</v>
      </c>
      <c r="O696" s="6">
        <v>1</v>
      </c>
      <c r="P696" s="10">
        <v>45428</v>
      </c>
      <c r="Q696" s="10">
        <f t="shared" si="46"/>
        <v>45793</v>
      </c>
      <c r="R696" s="3" t="s">
        <v>104</v>
      </c>
      <c r="S696" s="15" t="s">
        <v>2701</v>
      </c>
      <c r="T696" s="12">
        <v>180</v>
      </c>
      <c r="U696" s="12">
        <f t="shared" si="47"/>
        <v>180</v>
      </c>
      <c r="V696" s="15" t="s">
        <v>2702</v>
      </c>
      <c r="W696" s="11" t="s">
        <v>107</v>
      </c>
      <c r="X696" s="11" t="s">
        <v>108</v>
      </c>
      <c r="Y696" s="3" t="s">
        <v>89</v>
      </c>
      <c r="Z696" s="11" t="s">
        <v>108</v>
      </c>
      <c r="AA696" s="3" t="s">
        <v>109</v>
      </c>
      <c r="AB696" s="4">
        <v>45478</v>
      </c>
      <c r="AC696" s="3" t="s">
        <v>104</v>
      </c>
    </row>
    <row r="697" spans="1:29" ht="78.75" x14ac:dyDescent="0.25">
      <c r="A697" s="3">
        <v>2024</v>
      </c>
      <c r="B697" s="4">
        <v>45383</v>
      </c>
      <c r="C697" s="4">
        <v>45473</v>
      </c>
      <c r="D697" s="3" t="s">
        <v>75</v>
      </c>
      <c r="E697" s="5" t="s">
        <v>2703</v>
      </c>
      <c r="F697" s="6" t="s">
        <v>1325</v>
      </c>
      <c r="G697" s="16" t="s">
        <v>1326</v>
      </c>
      <c r="H697" s="7" t="s">
        <v>1327</v>
      </c>
      <c r="I697" s="8" t="s">
        <v>84</v>
      </c>
      <c r="J697" s="9" t="s">
        <v>2574</v>
      </c>
      <c r="K697" s="9" t="s">
        <v>268</v>
      </c>
      <c r="L697" s="9" t="s">
        <v>2575</v>
      </c>
      <c r="M697" s="3" t="s">
        <v>86</v>
      </c>
      <c r="N697" s="3" t="s">
        <v>104</v>
      </c>
      <c r="O697" s="6">
        <v>1</v>
      </c>
      <c r="P697" s="10">
        <v>45428</v>
      </c>
      <c r="Q697" s="10">
        <f t="shared" si="46"/>
        <v>45793</v>
      </c>
      <c r="R697" s="3" t="s">
        <v>104</v>
      </c>
      <c r="S697" s="15" t="s">
        <v>2704</v>
      </c>
      <c r="T697" s="12">
        <v>180</v>
      </c>
      <c r="U697" s="12">
        <f t="shared" si="47"/>
        <v>180</v>
      </c>
      <c r="V697" s="15" t="s">
        <v>2705</v>
      </c>
      <c r="W697" s="11" t="s">
        <v>107</v>
      </c>
      <c r="X697" s="11" t="s">
        <v>108</v>
      </c>
      <c r="Y697" s="3" t="s">
        <v>89</v>
      </c>
      <c r="Z697" s="11" t="s">
        <v>108</v>
      </c>
      <c r="AA697" s="3" t="s">
        <v>109</v>
      </c>
      <c r="AB697" s="4">
        <v>45478</v>
      </c>
      <c r="AC697" s="3" t="s">
        <v>104</v>
      </c>
    </row>
    <row r="698" spans="1:29" ht="78.75" x14ac:dyDescent="0.25">
      <c r="A698" s="3">
        <v>2024</v>
      </c>
      <c r="B698" s="4">
        <v>45383</v>
      </c>
      <c r="C698" s="4">
        <v>45473</v>
      </c>
      <c r="D698" s="3" t="s">
        <v>75</v>
      </c>
      <c r="E698" s="5" t="s">
        <v>2706</v>
      </c>
      <c r="F698" s="6" t="s">
        <v>1325</v>
      </c>
      <c r="G698" s="16" t="s">
        <v>1326</v>
      </c>
      <c r="H698" s="7" t="s">
        <v>1327</v>
      </c>
      <c r="I698" s="8" t="s">
        <v>84</v>
      </c>
      <c r="J698" s="9" t="s">
        <v>2594</v>
      </c>
      <c r="K698" s="9" t="s">
        <v>999</v>
      </c>
      <c r="L698" s="9" t="s">
        <v>269</v>
      </c>
      <c r="M698" s="3" t="s">
        <v>87</v>
      </c>
      <c r="N698" s="3" t="s">
        <v>104</v>
      </c>
      <c r="O698" s="6">
        <v>1</v>
      </c>
      <c r="P698" s="10">
        <v>45414</v>
      </c>
      <c r="Q698" s="10">
        <f t="shared" si="46"/>
        <v>45779</v>
      </c>
      <c r="R698" s="3" t="s">
        <v>104</v>
      </c>
      <c r="S698" s="15" t="s">
        <v>2707</v>
      </c>
      <c r="T698" s="12">
        <v>180</v>
      </c>
      <c r="U698" s="12">
        <f t="shared" si="47"/>
        <v>180</v>
      </c>
      <c r="V698" s="15" t="s">
        <v>2708</v>
      </c>
      <c r="W698" s="11" t="s">
        <v>107</v>
      </c>
      <c r="X698" s="11" t="s">
        <v>108</v>
      </c>
      <c r="Y698" s="3" t="s">
        <v>89</v>
      </c>
      <c r="Z698" s="11" t="s">
        <v>108</v>
      </c>
      <c r="AA698" s="3" t="s">
        <v>109</v>
      </c>
      <c r="AB698" s="4">
        <v>45478</v>
      </c>
      <c r="AC698" s="3" t="s">
        <v>104</v>
      </c>
    </row>
    <row r="699" spans="1:29" ht="78.75" x14ac:dyDescent="0.25">
      <c r="A699" s="3">
        <v>2024</v>
      </c>
      <c r="B699" s="4">
        <v>45383</v>
      </c>
      <c r="C699" s="4">
        <v>45473</v>
      </c>
      <c r="D699" s="3" t="s">
        <v>75</v>
      </c>
      <c r="E699" s="5" t="s">
        <v>2709</v>
      </c>
      <c r="F699" s="6" t="s">
        <v>1325</v>
      </c>
      <c r="G699" s="16" t="s">
        <v>1326</v>
      </c>
      <c r="H699" s="7" t="s">
        <v>1327</v>
      </c>
      <c r="I699" s="8" t="s">
        <v>84</v>
      </c>
      <c r="J699" s="9" t="s">
        <v>2710</v>
      </c>
      <c r="K699" s="9" t="s">
        <v>999</v>
      </c>
      <c r="L699" s="9" t="s">
        <v>269</v>
      </c>
      <c r="M699" s="3" t="s">
        <v>87</v>
      </c>
      <c r="N699" s="3" t="s">
        <v>104</v>
      </c>
      <c r="O699" s="6">
        <v>1</v>
      </c>
      <c r="P699" s="10">
        <v>45414</v>
      </c>
      <c r="Q699" s="10">
        <f t="shared" si="46"/>
        <v>45779</v>
      </c>
      <c r="R699" s="3" t="s">
        <v>104</v>
      </c>
      <c r="S699" s="15" t="s">
        <v>2711</v>
      </c>
      <c r="T699" s="12">
        <v>180</v>
      </c>
      <c r="U699" s="12">
        <f t="shared" si="47"/>
        <v>180</v>
      </c>
      <c r="V699" s="15" t="s">
        <v>2712</v>
      </c>
      <c r="W699" s="11" t="s">
        <v>107</v>
      </c>
      <c r="X699" s="11" t="s">
        <v>108</v>
      </c>
      <c r="Y699" s="3" t="s">
        <v>89</v>
      </c>
      <c r="Z699" s="11" t="s">
        <v>108</v>
      </c>
      <c r="AA699" s="3" t="s">
        <v>109</v>
      </c>
      <c r="AB699" s="4">
        <v>45478</v>
      </c>
      <c r="AC699" s="3" t="s">
        <v>104</v>
      </c>
    </row>
    <row r="700" spans="1:29" ht="78.75" x14ac:dyDescent="0.25">
      <c r="A700" s="3">
        <v>2024</v>
      </c>
      <c r="B700" s="4">
        <v>45383</v>
      </c>
      <c r="C700" s="4">
        <v>45473</v>
      </c>
      <c r="D700" s="3" t="s">
        <v>75</v>
      </c>
      <c r="E700" s="5" t="s">
        <v>2713</v>
      </c>
      <c r="F700" s="6" t="s">
        <v>1325</v>
      </c>
      <c r="G700" s="16" t="s">
        <v>1326</v>
      </c>
      <c r="H700" s="7" t="s">
        <v>1327</v>
      </c>
      <c r="I700" s="8" t="s">
        <v>84</v>
      </c>
      <c r="J700" s="9" t="s">
        <v>1715</v>
      </c>
      <c r="K700" s="9" t="s">
        <v>714</v>
      </c>
      <c r="L700" s="9" t="s">
        <v>999</v>
      </c>
      <c r="M700" s="3" t="s">
        <v>86</v>
      </c>
      <c r="N700" s="3" t="s">
        <v>104</v>
      </c>
      <c r="O700" s="6">
        <v>1</v>
      </c>
      <c r="P700" s="10">
        <v>45414</v>
      </c>
      <c r="Q700" s="10">
        <f t="shared" si="46"/>
        <v>45779</v>
      </c>
      <c r="R700" s="3" t="s">
        <v>104</v>
      </c>
      <c r="S700" s="15" t="s">
        <v>2714</v>
      </c>
      <c r="T700" s="12">
        <v>180</v>
      </c>
      <c r="U700" s="12">
        <f t="shared" si="47"/>
        <v>180</v>
      </c>
      <c r="V700" s="15" t="s">
        <v>2715</v>
      </c>
      <c r="W700" s="11" t="s">
        <v>107</v>
      </c>
      <c r="X700" s="11" t="s">
        <v>108</v>
      </c>
      <c r="Y700" s="3" t="s">
        <v>89</v>
      </c>
      <c r="Z700" s="11" t="s">
        <v>108</v>
      </c>
      <c r="AA700" s="3" t="s">
        <v>109</v>
      </c>
      <c r="AB700" s="4">
        <v>45478</v>
      </c>
      <c r="AC700" s="3" t="s">
        <v>104</v>
      </c>
    </row>
    <row r="701" spans="1:29" ht="78.75" x14ac:dyDescent="0.25">
      <c r="A701" s="3">
        <v>2024</v>
      </c>
      <c r="B701" s="4">
        <v>45383</v>
      </c>
      <c r="C701" s="4">
        <v>45473</v>
      </c>
      <c r="D701" s="3" t="s">
        <v>75</v>
      </c>
      <c r="E701" s="5" t="s">
        <v>2716</v>
      </c>
      <c r="F701" s="6" t="s">
        <v>1325</v>
      </c>
      <c r="G701" s="16" t="s">
        <v>1326</v>
      </c>
      <c r="H701" s="7" t="s">
        <v>1327</v>
      </c>
      <c r="I701" s="8" t="s">
        <v>84</v>
      </c>
      <c r="J701" s="9" t="s">
        <v>2717</v>
      </c>
      <c r="K701" s="9" t="s">
        <v>420</v>
      </c>
      <c r="L701" s="9" t="s">
        <v>999</v>
      </c>
      <c r="M701" s="3" t="s">
        <v>86</v>
      </c>
      <c r="N701" s="3" t="s">
        <v>104</v>
      </c>
      <c r="O701" s="6">
        <v>1</v>
      </c>
      <c r="P701" s="10">
        <v>45414</v>
      </c>
      <c r="Q701" s="10">
        <f t="shared" si="46"/>
        <v>45779</v>
      </c>
      <c r="R701" s="3" t="s">
        <v>104</v>
      </c>
      <c r="S701" s="15" t="s">
        <v>2718</v>
      </c>
      <c r="T701" s="12">
        <v>180</v>
      </c>
      <c r="U701" s="12">
        <f t="shared" si="47"/>
        <v>180</v>
      </c>
      <c r="V701" s="15" t="s">
        <v>2719</v>
      </c>
      <c r="W701" s="11" t="s">
        <v>107</v>
      </c>
      <c r="X701" s="11" t="s">
        <v>108</v>
      </c>
      <c r="Y701" s="3" t="s">
        <v>89</v>
      </c>
      <c r="Z701" s="11" t="s">
        <v>108</v>
      </c>
      <c r="AA701" s="3" t="s">
        <v>109</v>
      </c>
      <c r="AB701" s="4">
        <v>45478</v>
      </c>
      <c r="AC701" s="3" t="s">
        <v>104</v>
      </c>
    </row>
    <row r="702" spans="1:29" ht="78.75" x14ac:dyDescent="0.25">
      <c r="A702" s="3">
        <v>2024</v>
      </c>
      <c r="B702" s="4">
        <v>45383</v>
      </c>
      <c r="C702" s="4">
        <v>45473</v>
      </c>
      <c r="D702" s="3" t="s">
        <v>75</v>
      </c>
      <c r="E702" s="5" t="s">
        <v>2720</v>
      </c>
      <c r="F702" s="6" t="s">
        <v>1325</v>
      </c>
      <c r="G702" s="16" t="s">
        <v>1326</v>
      </c>
      <c r="H702" s="7" t="s">
        <v>1327</v>
      </c>
      <c r="I702" s="8" t="s">
        <v>84</v>
      </c>
      <c r="J702" s="9" t="s">
        <v>626</v>
      </c>
      <c r="K702" s="9" t="s">
        <v>207</v>
      </c>
      <c r="L702" s="9" t="s">
        <v>181</v>
      </c>
      <c r="M702" s="3" t="s">
        <v>86</v>
      </c>
      <c r="N702" s="3" t="s">
        <v>104</v>
      </c>
      <c r="O702" s="6">
        <v>1</v>
      </c>
      <c r="P702" s="10">
        <v>45414</v>
      </c>
      <c r="Q702" s="10">
        <f t="shared" si="46"/>
        <v>45779</v>
      </c>
      <c r="R702" s="3" t="s">
        <v>104</v>
      </c>
      <c r="S702" s="15" t="s">
        <v>2721</v>
      </c>
      <c r="T702" s="12">
        <v>180</v>
      </c>
      <c r="U702" s="12">
        <f t="shared" si="47"/>
        <v>180</v>
      </c>
      <c r="V702" s="15" t="s">
        <v>2722</v>
      </c>
      <c r="W702" s="11" t="s">
        <v>107</v>
      </c>
      <c r="X702" s="11" t="s">
        <v>108</v>
      </c>
      <c r="Y702" s="3" t="s">
        <v>89</v>
      </c>
      <c r="Z702" s="11" t="s">
        <v>108</v>
      </c>
      <c r="AA702" s="3" t="s">
        <v>109</v>
      </c>
      <c r="AB702" s="4">
        <v>45478</v>
      </c>
      <c r="AC702" s="3" t="s">
        <v>104</v>
      </c>
    </row>
    <row r="703" spans="1:29" ht="78.75" x14ac:dyDescent="0.25">
      <c r="A703" s="3">
        <v>2024</v>
      </c>
      <c r="B703" s="4">
        <v>45383</v>
      </c>
      <c r="C703" s="4">
        <v>45473</v>
      </c>
      <c r="D703" s="3" t="s">
        <v>75</v>
      </c>
      <c r="E703" s="5" t="s">
        <v>2723</v>
      </c>
      <c r="F703" s="6" t="s">
        <v>1325</v>
      </c>
      <c r="G703" s="16" t="s">
        <v>1326</v>
      </c>
      <c r="H703" s="7" t="s">
        <v>1327</v>
      </c>
      <c r="I703" s="8" t="s">
        <v>84</v>
      </c>
      <c r="J703" s="9" t="s">
        <v>2724</v>
      </c>
      <c r="K703" s="9" t="s">
        <v>425</v>
      </c>
      <c r="L703" s="9" t="s">
        <v>392</v>
      </c>
      <c r="M703" s="3" t="s">
        <v>87</v>
      </c>
      <c r="N703" s="3" t="s">
        <v>104</v>
      </c>
      <c r="O703" s="6">
        <v>1</v>
      </c>
      <c r="P703" s="10">
        <v>45414</v>
      </c>
      <c r="Q703" s="10">
        <f t="shared" si="46"/>
        <v>45779</v>
      </c>
      <c r="R703" s="3" t="s">
        <v>104</v>
      </c>
      <c r="S703" s="15" t="s">
        <v>2725</v>
      </c>
      <c r="T703" s="12">
        <v>198</v>
      </c>
      <c r="U703" s="12">
        <f t="shared" si="47"/>
        <v>198</v>
      </c>
      <c r="V703" s="15" t="s">
        <v>2726</v>
      </c>
      <c r="W703" s="11" t="s">
        <v>107</v>
      </c>
      <c r="X703" s="11" t="s">
        <v>108</v>
      </c>
      <c r="Y703" s="3" t="s">
        <v>89</v>
      </c>
      <c r="Z703" s="11" t="s">
        <v>108</v>
      </c>
      <c r="AA703" s="3" t="s">
        <v>109</v>
      </c>
      <c r="AB703" s="4">
        <v>45478</v>
      </c>
      <c r="AC703" s="3" t="s">
        <v>104</v>
      </c>
    </row>
    <row r="704" spans="1:29" ht="78.75" x14ac:dyDescent="0.25">
      <c r="A704" s="3">
        <v>2024</v>
      </c>
      <c r="B704" s="4">
        <v>45383</v>
      </c>
      <c r="C704" s="4">
        <v>45473</v>
      </c>
      <c r="D704" s="3" t="s">
        <v>75</v>
      </c>
      <c r="E704" s="5" t="s">
        <v>2727</v>
      </c>
      <c r="F704" s="6" t="s">
        <v>1325</v>
      </c>
      <c r="G704" s="16" t="s">
        <v>1326</v>
      </c>
      <c r="H704" s="7" t="s">
        <v>1327</v>
      </c>
      <c r="I704" s="8" t="s">
        <v>84</v>
      </c>
      <c r="J704" s="9" t="s">
        <v>2728</v>
      </c>
      <c r="K704" s="9" t="s">
        <v>248</v>
      </c>
      <c r="L704" s="9" t="s">
        <v>2197</v>
      </c>
      <c r="M704" s="3" t="s">
        <v>86</v>
      </c>
      <c r="N704" s="3" t="s">
        <v>104</v>
      </c>
      <c r="O704" s="6">
        <v>1</v>
      </c>
      <c r="P704" s="10">
        <v>45414</v>
      </c>
      <c r="Q704" s="10">
        <f t="shared" si="46"/>
        <v>45779</v>
      </c>
      <c r="R704" s="3" t="s">
        <v>104</v>
      </c>
      <c r="S704" s="15" t="s">
        <v>2729</v>
      </c>
      <c r="T704" s="12">
        <v>180</v>
      </c>
      <c r="U704" s="12">
        <f t="shared" si="47"/>
        <v>180</v>
      </c>
      <c r="V704" s="15" t="s">
        <v>2730</v>
      </c>
      <c r="W704" s="11" t="s">
        <v>107</v>
      </c>
      <c r="X704" s="11" t="s">
        <v>108</v>
      </c>
      <c r="Y704" s="3" t="s">
        <v>89</v>
      </c>
      <c r="Z704" s="11" t="s">
        <v>108</v>
      </c>
      <c r="AA704" s="3" t="s">
        <v>109</v>
      </c>
      <c r="AB704" s="4">
        <v>45478</v>
      </c>
      <c r="AC704" s="3" t="s">
        <v>104</v>
      </c>
    </row>
    <row r="705" spans="1:29" ht="78.75" x14ac:dyDescent="0.25">
      <c r="A705" s="3">
        <v>2024</v>
      </c>
      <c r="B705" s="4">
        <v>45383</v>
      </c>
      <c r="C705" s="4">
        <v>45473</v>
      </c>
      <c r="D705" s="3" t="s">
        <v>75</v>
      </c>
      <c r="E705" s="5" t="s">
        <v>2731</v>
      </c>
      <c r="F705" s="6" t="s">
        <v>1325</v>
      </c>
      <c r="G705" s="16" t="s">
        <v>1326</v>
      </c>
      <c r="H705" s="7" t="s">
        <v>1327</v>
      </c>
      <c r="I705" s="8" t="s">
        <v>84</v>
      </c>
      <c r="J705" s="9" t="s">
        <v>500</v>
      </c>
      <c r="K705" s="9" t="s">
        <v>170</v>
      </c>
      <c r="L705" s="9" t="s">
        <v>103</v>
      </c>
      <c r="M705" s="3" t="s">
        <v>86</v>
      </c>
      <c r="N705" s="3" t="s">
        <v>104</v>
      </c>
      <c r="O705" s="6">
        <v>1</v>
      </c>
      <c r="P705" s="10">
        <v>45414</v>
      </c>
      <c r="Q705" s="10">
        <f t="shared" si="46"/>
        <v>45779</v>
      </c>
      <c r="R705" s="3" t="s">
        <v>104</v>
      </c>
      <c r="S705" s="15" t="s">
        <v>2732</v>
      </c>
      <c r="T705" s="12">
        <v>180</v>
      </c>
      <c r="U705" s="12">
        <f t="shared" si="47"/>
        <v>180</v>
      </c>
      <c r="V705" s="15" t="s">
        <v>2733</v>
      </c>
      <c r="W705" s="11" t="s">
        <v>107</v>
      </c>
      <c r="X705" s="11" t="s">
        <v>108</v>
      </c>
      <c r="Y705" s="3" t="s">
        <v>89</v>
      </c>
      <c r="Z705" s="11" t="s">
        <v>108</v>
      </c>
      <c r="AA705" s="3" t="s">
        <v>109</v>
      </c>
      <c r="AB705" s="4">
        <v>45478</v>
      </c>
      <c r="AC705" s="3" t="s">
        <v>104</v>
      </c>
    </row>
    <row r="706" spans="1:29" ht="78.75" x14ac:dyDescent="0.25">
      <c r="A706" s="3">
        <v>2024</v>
      </c>
      <c r="B706" s="4">
        <v>45383</v>
      </c>
      <c r="C706" s="4">
        <v>45473</v>
      </c>
      <c r="D706" s="3" t="s">
        <v>75</v>
      </c>
      <c r="E706" s="5" t="s">
        <v>2734</v>
      </c>
      <c r="F706" s="6" t="s">
        <v>1325</v>
      </c>
      <c r="G706" s="16" t="s">
        <v>1326</v>
      </c>
      <c r="H706" s="7" t="s">
        <v>1327</v>
      </c>
      <c r="I706" s="8" t="s">
        <v>84</v>
      </c>
      <c r="J706" s="9" t="s">
        <v>1838</v>
      </c>
      <c r="K706" s="9" t="s">
        <v>207</v>
      </c>
      <c r="L706" s="9" t="s">
        <v>103</v>
      </c>
      <c r="M706" s="3" t="s">
        <v>86</v>
      </c>
      <c r="N706" s="3" t="s">
        <v>104</v>
      </c>
      <c r="O706" s="6">
        <v>1</v>
      </c>
      <c r="P706" s="10">
        <v>45414</v>
      </c>
      <c r="Q706" s="10">
        <f t="shared" si="46"/>
        <v>45779</v>
      </c>
      <c r="R706" s="3" t="s">
        <v>104</v>
      </c>
      <c r="S706" s="15" t="s">
        <v>2735</v>
      </c>
      <c r="T706" s="12">
        <v>180</v>
      </c>
      <c r="U706" s="12">
        <f t="shared" si="47"/>
        <v>180</v>
      </c>
      <c r="V706" s="15" t="s">
        <v>2736</v>
      </c>
      <c r="W706" s="11" t="s">
        <v>107</v>
      </c>
      <c r="X706" s="11" t="s">
        <v>108</v>
      </c>
      <c r="Y706" s="3" t="s">
        <v>89</v>
      </c>
      <c r="Z706" s="11" t="s">
        <v>108</v>
      </c>
      <c r="AA706" s="3" t="s">
        <v>109</v>
      </c>
      <c r="AB706" s="4">
        <v>45478</v>
      </c>
      <c r="AC706" s="3" t="s">
        <v>104</v>
      </c>
    </row>
    <row r="707" spans="1:29" ht="78.75" x14ac:dyDescent="0.25">
      <c r="A707" s="3">
        <v>2024</v>
      </c>
      <c r="B707" s="4">
        <v>45383</v>
      </c>
      <c r="C707" s="4">
        <v>45473</v>
      </c>
      <c r="D707" s="3" t="s">
        <v>75</v>
      </c>
      <c r="E707" s="5" t="s">
        <v>2737</v>
      </c>
      <c r="F707" s="6" t="s">
        <v>1325</v>
      </c>
      <c r="G707" s="16" t="s">
        <v>1326</v>
      </c>
      <c r="H707" s="7" t="s">
        <v>1327</v>
      </c>
      <c r="I707" s="8" t="s">
        <v>84</v>
      </c>
      <c r="J707" s="9" t="s">
        <v>2738</v>
      </c>
      <c r="K707" s="9" t="s">
        <v>999</v>
      </c>
      <c r="L707" s="9" t="s">
        <v>269</v>
      </c>
      <c r="M707" s="3" t="s">
        <v>86</v>
      </c>
      <c r="N707" s="3" t="s">
        <v>104</v>
      </c>
      <c r="O707" s="6">
        <v>1</v>
      </c>
      <c r="P707" s="10">
        <v>45411</v>
      </c>
      <c r="Q707" s="10">
        <f t="shared" si="46"/>
        <v>45776</v>
      </c>
      <c r="R707" s="3" t="s">
        <v>104</v>
      </c>
      <c r="S707" s="15" t="s">
        <v>2739</v>
      </c>
      <c r="T707" s="12">
        <v>180</v>
      </c>
      <c r="U707" s="12">
        <f t="shared" si="47"/>
        <v>180</v>
      </c>
      <c r="V707" s="15" t="s">
        <v>2740</v>
      </c>
      <c r="W707" s="11" t="s">
        <v>107</v>
      </c>
      <c r="X707" s="11" t="s">
        <v>108</v>
      </c>
      <c r="Y707" s="3" t="s">
        <v>89</v>
      </c>
      <c r="Z707" s="11" t="s">
        <v>108</v>
      </c>
      <c r="AA707" s="3" t="s">
        <v>109</v>
      </c>
      <c r="AB707" s="4">
        <v>45478</v>
      </c>
      <c r="AC707" s="3" t="s">
        <v>104</v>
      </c>
    </row>
    <row r="708" spans="1:29" ht="78.75" x14ac:dyDescent="0.25">
      <c r="A708" s="3">
        <v>2024</v>
      </c>
      <c r="B708" s="4">
        <v>45383</v>
      </c>
      <c r="C708" s="4">
        <v>45473</v>
      </c>
      <c r="D708" s="3" t="s">
        <v>75</v>
      </c>
      <c r="E708" s="5" t="s">
        <v>2741</v>
      </c>
      <c r="F708" s="6" t="s">
        <v>1325</v>
      </c>
      <c r="G708" s="16" t="s">
        <v>1326</v>
      </c>
      <c r="H708" s="7" t="s">
        <v>1327</v>
      </c>
      <c r="I708" s="8" t="s">
        <v>84</v>
      </c>
      <c r="J708" s="9" t="s">
        <v>2742</v>
      </c>
      <c r="K708" s="9" t="s">
        <v>2413</v>
      </c>
      <c r="L708" s="9" t="s">
        <v>207</v>
      </c>
      <c r="M708" s="3" t="s">
        <v>86</v>
      </c>
      <c r="N708" s="3" t="s">
        <v>104</v>
      </c>
      <c r="O708" s="6">
        <v>1</v>
      </c>
      <c r="P708" s="10">
        <v>45414</v>
      </c>
      <c r="Q708" s="10">
        <f t="shared" si="46"/>
        <v>45779</v>
      </c>
      <c r="R708" s="3" t="s">
        <v>104</v>
      </c>
      <c r="S708" s="15" t="s">
        <v>2743</v>
      </c>
      <c r="T708" s="12">
        <v>180</v>
      </c>
      <c r="U708" s="12">
        <f t="shared" si="47"/>
        <v>180</v>
      </c>
      <c r="V708" s="15" t="s">
        <v>2744</v>
      </c>
      <c r="W708" s="11" t="s">
        <v>107</v>
      </c>
      <c r="X708" s="11" t="s">
        <v>108</v>
      </c>
      <c r="Y708" s="3" t="s">
        <v>89</v>
      </c>
      <c r="Z708" s="11" t="s">
        <v>108</v>
      </c>
      <c r="AA708" s="3" t="s">
        <v>109</v>
      </c>
      <c r="AB708" s="4">
        <v>45478</v>
      </c>
      <c r="AC708" s="3" t="s">
        <v>104</v>
      </c>
    </row>
    <row r="709" spans="1:29" ht="78.75" x14ac:dyDescent="0.25">
      <c r="A709" s="3">
        <v>2024</v>
      </c>
      <c r="B709" s="4">
        <v>45383</v>
      </c>
      <c r="C709" s="4">
        <v>45473</v>
      </c>
      <c r="D709" s="3" t="s">
        <v>75</v>
      </c>
      <c r="E709" s="5" t="s">
        <v>2745</v>
      </c>
      <c r="F709" s="6" t="s">
        <v>1325</v>
      </c>
      <c r="G709" s="16" t="s">
        <v>1326</v>
      </c>
      <c r="H709" s="7" t="s">
        <v>1327</v>
      </c>
      <c r="I709" s="8" t="s">
        <v>84</v>
      </c>
      <c r="J709" s="9" t="s">
        <v>2746</v>
      </c>
      <c r="K709" s="9" t="s">
        <v>188</v>
      </c>
      <c r="L709" s="9" t="s">
        <v>198</v>
      </c>
      <c r="M709" s="3" t="s">
        <v>86</v>
      </c>
      <c r="N709" s="3" t="s">
        <v>104</v>
      </c>
      <c r="O709" s="6">
        <v>1</v>
      </c>
      <c r="P709" s="10">
        <v>45414</v>
      </c>
      <c r="Q709" s="10">
        <f t="shared" si="46"/>
        <v>45779</v>
      </c>
      <c r="R709" s="3" t="s">
        <v>104</v>
      </c>
      <c r="S709" s="15" t="s">
        <v>2747</v>
      </c>
      <c r="T709" s="12">
        <v>180</v>
      </c>
      <c r="U709" s="12">
        <f t="shared" si="47"/>
        <v>180</v>
      </c>
      <c r="V709" s="15" t="s">
        <v>2748</v>
      </c>
      <c r="W709" s="11" t="s">
        <v>107</v>
      </c>
      <c r="X709" s="11" t="s">
        <v>108</v>
      </c>
      <c r="Y709" s="3" t="s">
        <v>89</v>
      </c>
      <c r="Z709" s="11" t="s">
        <v>108</v>
      </c>
      <c r="AA709" s="3" t="s">
        <v>109</v>
      </c>
      <c r="AB709" s="4">
        <v>45478</v>
      </c>
      <c r="AC709" s="3" t="s">
        <v>104</v>
      </c>
    </row>
    <row r="710" spans="1:29" ht="78.75" x14ac:dyDescent="0.25">
      <c r="A710" s="3">
        <v>2024</v>
      </c>
      <c r="B710" s="4">
        <v>45383</v>
      </c>
      <c r="C710" s="4">
        <v>45473</v>
      </c>
      <c r="D710" s="3" t="s">
        <v>75</v>
      </c>
      <c r="E710" s="5" t="s">
        <v>2749</v>
      </c>
      <c r="F710" s="6" t="s">
        <v>1325</v>
      </c>
      <c r="G710" s="16" t="s">
        <v>1326</v>
      </c>
      <c r="H710" s="7" t="s">
        <v>1327</v>
      </c>
      <c r="I710" s="8" t="s">
        <v>84</v>
      </c>
      <c r="J710" s="9" t="s">
        <v>2750</v>
      </c>
      <c r="K710" s="9" t="s">
        <v>2413</v>
      </c>
      <c r="L710" s="9" t="s">
        <v>207</v>
      </c>
      <c r="M710" s="3" t="s">
        <v>87</v>
      </c>
      <c r="N710" s="3" t="s">
        <v>104</v>
      </c>
      <c r="O710" s="6">
        <v>1</v>
      </c>
      <c r="P710" s="10">
        <v>45414</v>
      </c>
      <c r="Q710" s="10">
        <f t="shared" si="46"/>
        <v>45779</v>
      </c>
      <c r="R710" s="3" t="s">
        <v>104</v>
      </c>
      <c r="S710" s="15" t="s">
        <v>2751</v>
      </c>
      <c r="T710" s="12">
        <v>180</v>
      </c>
      <c r="U710" s="12">
        <f t="shared" si="47"/>
        <v>180</v>
      </c>
      <c r="V710" s="15" t="s">
        <v>2752</v>
      </c>
      <c r="W710" s="11" t="s">
        <v>107</v>
      </c>
      <c r="X710" s="11" t="s">
        <v>108</v>
      </c>
      <c r="Y710" s="3" t="s">
        <v>89</v>
      </c>
      <c r="Z710" s="11" t="s">
        <v>108</v>
      </c>
      <c r="AA710" s="3" t="s">
        <v>109</v>
      </c>
      <c r="AB710" s="4">
        <v>45478</v>
      </c>
      <c r="AC710" s="3" t="s">
        <v>104</v>
      </c>
    </row>
    <row r="711" spans="1:29" ht="78.75" x14ac:dyDescent="0.25">
      <c r="A711" s="3">
        <v>2024</v>
      </c>
      <c r="B711" s="4">
        <v>45383</v>
      </c>
      <c r="C711" s="4">
        <v>45473</v>
      </c>
      <c r="D711" s="3" t="s">
        <v>75</v>
      </c>
      <c r="E711" s="5" t="s">
        <v>2753</v>
      </c>
      <c r="F711" s="6" t="s">
        <v>1325</v>
      </c>
      <c r="G711" s="16" t="s">
        <v>1326</v>
      </c>
      <c r="H711" s="7" t="s">
        <v>1327</v>
      </c>
      <c r="I711" s="8" t="s">
        <v>84</v>
      </c>
      <c r="J711" s="9" t="s">
        <v>2220</v>
      </c>
      <c r="K711" s="9" t="s">
        <v>360</v>
      </c>
      <c r="L711" s="9" t="s">
        <v>1534</v>
      </c>
      <c r="M711" s="3" t="s">
        <v>86</v>
      </c>
      <c r="N711" s="3" t="s">
        <v>104</v>
      </c>
      <c r="O711" s="6">
        <v>1</v>
      </c>
      <c r="P711" s="10">
        <v>45414</v>
      </c>
      <c r="Q711" s="10">
        <f t="shared" si="46"/>
        <v>45779</v>
      </c>
      <c r="R711" s="3" t="s">
        <v>104</v>
      </c>
      <c r="S711" s="15" t="s">
        <v>2754</v>
      </c>
      <c r="T711" s="12">
        <v>180</v>
      </c>
      <c r="U711" s="12">
        <f t="shared" si="47"/>
        <v>180</v>
      </c>
      <c r="V711" s="15" t="s">
        <v>2222</v>
      </c>
      <c r="W711" s="11" t="s">
        <v>107</v>
      </c>
      <c r="X711" s="11" t="s">
        <v>108</v>
      </c>
      <c r="Y711" s="3" t="s">
        <v>89</v>
      </c>
      <c r="Z711" s="11" t="s">
        <v>108</v>
      </c>
      <c r="AA711" s="3" t="s">
        <v>109</v>
      </c>
      <c r="AB711" s="4">
        <v>45478</v>
      </c>
      <c r="AC711" s="3" t="s">
        <v>104</v>
      </c>
    </row>
    <row r="712" spans="1:29" ht="78.75" x14ac:dyDescent="0.25">
      <c r="A712" s="3">
        <v>2024</v>
      </c>
      <c r="B712" s="4">
        <v>45383</v>
      </c>
      <c r="C712" s="4">
        <v>45473</v>
      </c>
      <c r="D712" s="3" t="s">
        <v>75</v>
      </c>
      <c r="E712" s="5" t="s">
        <v>2755</v>
      </c>
      <c r="F712" s="6" t="s">
        <v>1325</v>
      </c>
      <c r="G712" s="16" t="s">
        <v>1326</v>
      </c>
      <c r="H712" s="7" t="s">
        <v>1327</v>
      </c>
      <c r="I712" s="8" t="s">
        <v>84</v>
      </c>
      <c r="J712" s="9" t="s">
        <v>2756</v>
      </c>
      <c r="K712" s="9" t="s">
        <v>610</v>
      </c>
      <c r="L712" s="9" t="s">
        <v>102</v>
      </c>
      <c r="M712" s="3" t="s">
        <v>86</v>
      </c>
      <c r="N712" s="3" t="s">
        <v>104</v>
      </c>
      <c r="O712" s="6">
        <v>1</v>
      </c>
      <c r="P712" s="10">
        <v>45414</v>
      </c>
      <c r="Q712" s="10">
        <f t="shared" si="46"/>
        <v>45779</v>
      </c>
      <c r="R712" s="3" t="s">
        <v>104</v>
      </c>
      <c r="S712" s="15" t="s">
        <v>2757</v>
      </c>
      <c r="T712" s="12">
        <v>180</v>
      </c>
      <c r="U712" s="12">
        <f t="shared" si="47"/>
        <v>180</v>
      </c>
      <c r="V712" s="15" t="s">
        <v>2758</v>
      </c>
      <c r="W712" s="11" t="s">
        <v>107</v>
      </c>
      <c r="X712" s="11" t="s">
        <v>108</v>
      </c>
      <c r="Y712" s="3" t="s">
        <v>89</v>
      </c>
      <c r="Z712" s="11" t="s">
        <v>108</v>
      </c>
      <c r="AA712" s="3" t="s">
        <v>109</v>
      </c>
      <c r="AB712" s="4">
        <v>45478</v>
      </c>
      <c r="AC712" s="3" t="s">
        <v>104</v>
      </c>
    </row>
    <row r="713" spans="1:29" ht="78.75" x14ac:dyDescent="0.25">
      <c r="A713" s="3">
        <v>2024</v>
      </c>
      <c r="B713" s="4">
        <v>45383</v>
      </c>
      <c r="C713" s="4">
        <v>45473</v>
      </c>
      <c r="D713" s="3" t="s">
        <v>75</v>
      </c>
      <c r="E713" s="5" t="s">
        <v>2759</v>
      </c>
      <c r="F713" s="6" t="s">
        <v>1325</v>
      </c>
      <c r="G713" s="16" t="s">
        <v>1326</v>
      </c>
      <c r="H713" s="7" t="s">
        <v>1327</v>
      </c>
      <c r="I713" s="8" t="s">
        <v>84</v>
      </c>
      <c r="J713" s="9" t="s">
        <v>2254</v>
      </c>
      <c r="K713" s="9" t="s">
        <v>181</v>
      </c>
      <c r="L713" s="9" t="s">
        <v>152</v>
      </c>
      <c r="M713" s="3" t="s">
        <v>87</v>
      </c>
      <c r="N713" s="3" t="s">
        <v>104</v>
      </c>
      <c r="O713" s="6">
        <v>1</v>
      </c>
      <c r="P713" s="10">
        <v>45414</v>
      </c>
      <c r="Q713" s="10">
        <f t="shared" si="46"/>
        <v>45779</v>
      </c>
      <c r="R713" s="3" t="s">
        <v>104</v>
      </c>
      <c r="S713" s="15" t="s">
        <v>2760</v>
      </c>
      <c r="T713" s="12">
        <v>180</v>
      </c>
      <c r="U713" s="12">
        <f t="shared" si="47"/>
        <v>180</v>
      </c>
      <c r="V713" s="15" t="s">
        <v>2761</v>
      </c>
      <c r="W713" s="11" t="s">
        <v>107</v>
      </c>
      <c r="X713" s="11" t="s">
        <v>108</v>
      </c>
      <c r="Y713" s="3" t="s">
        <v>89</v>
      </c>
      <c r="Z713" s="11" t="s">
        <v>108</v>
      </c>
      <c r="AA713" s="3" t="s">
        <v>109</v>
      </c>
      <c r="AB713" s="4">
        <v>45478</v>
      </c>
      <c r="AC713" s="3" t="s">
        <v>104</v>
      </c>
    </row>
    <row r="714" spans="1:29" ht="78.75" x14ac:dyDescent="0.25">
      <c r="A714" s="3">
        <v>2024</v>
      </c>
      <c r="B714" s="4">
        <v>45383</v>
      </c>
      <c r="C714" s="4">
        <v>45473</v>
      </c>
      <c r="D714" s="3" t="s">
        <v>75</v>
      </c>
      <c r="E714" s="5" t="s">
        <v>2762</v>
      </c>
      <c r="F714" s="6" t="s">
        <v>1325</v>
      </c>
      <c r="G714" s="16" t="s">
        <v>1326</v>
      </c>
      <c r="H714" s="7" t="s">
        <v>1327</v>
      </c>
      <c r="I714" s="8" t="s">
        <v>84</v>
      </c>
      <c r="J714" s="9" t="s">
        <v>2763</v>
      </c>
      <c r="K714" s="9" t="s">
        <v>391</v>
      </c>
      <c r="L714" s="9" t="s">
        <v>296</v>
      </c>
      <c r="M714" s="3" t="s">
        <v>87</v>
      </c>
      <c r="N714" s="3" t="s">
        <v>104</v>
      </c>
      <c r="O714" s="6">
        <v>1</v>
      </c>
      <c r="P714" s="10">
        <v>45414</v>
      </c>
      <c r="Q714" s="10">
        <f t="shared" si="46"/>
        <v>45779</v>
      </c>
      <c r="R714" s="3" t="s">
        <v>104</v>
      </c>
      <c r="S714" s="15" t="s">
        <v>2764</v>
      </c>
      <c r="T714" s="12">
        <v>180</v>
      </c>
      <c r="U714" s="12">
        <f t="shared" si="47"/>
        <v>180</v>
      </c>
      <c r="V714" s="15" t="s">
        <v>2765</v>
      </c>
      <c r="W714" s="11" t="s">
        <v>107</v>
      </c>
      <c r="X714" s="11" t="s">
        <v>108</v>
      </c>
      <c r="Y714" s="3" t="s">
        <v>89</v>
      </c>
      <c r="Z714" s="11" t="s">
        <v>108</v>
      </c>
      <c r="AA714" s="3" t="s">
        <v>109</v>
      </c>
      <c r="AB714" s="4">
        <v>45478</v>
      </c>
      <c r="AC714" s="3" t="s">
        <v>104</v>
      </c>
    </row>
    <row r="715" spans="1:29" ht="78.75" x14ac:dyDescent="0.25">
      <c r="A715" s="3">
        <v>2024</v>
      </c>
      <c r="B715" s="4">
        <v>45383</v>
      </c>
      <c r="C715" s="4">
        <v>45473</v>
      </c>
      <c r="D715" s="3" t="s">
        <v>75</v>
      </c>
      <c r="E715" s="5" t="s">
        <v>2766</v>
      </c>
      <c r="F715" s="6" t="s">
        <v>1325</v>
      </c>
      <c r="G715" s="16" t="s">
        <v>1326</v>
      </c>
      <c r="H715" s="7" t="s">
        <v>1327</v>
      </c>
      <c r="I715" s="8" t="s">
        <v>84</v>
      </c>
      <c r="J715" s="9" t="s">
        <v>2250</v>
      </c>
      <c r="K715" s="9" t="s">
        <v>682</v>
      </c>
      <c r="L715" s="9" t="s">
        <v>103</v>
      </c>
      <c r="M715" s="3" t="s">
        <v>87</v>
      </c>
      <c r="N715" s="3" t="s">
        <v>104</v>
      </c>
      <c r="O715" s="6">
        <v>1</v>
      </c>
      <c r="P715" s="10">
        <v>45414</v>
      </c>
      <c r="Q715" s="10">
        <f t="shared" si="46"/>
        <v>45779</v>
      </c>
      <c r="R715" s="3" t="s">
        <v>104</v>
      </c>
      <c r="S715" s="15" t="s">
        <v>2767</v>
      </c>
      <c r="T715" s="12">
        <v>180</v>
      </c>
      <c r="U715" s="12">
        <f t="shared" si="47"/>
        <v>180</v>
      </c>
      <c r="V715" s="15" t="s">
        <v>2252</v>
      </c>
      <c r="W715" s="11" t="s">
        <v>107</v>
      </c>
      <c r="X715" s="11" t="s">
        <v>108</v>
      </c>
      <c r="Y715" s="3" t="s">
        <v>89</v>
      </c>
      <c r="Z715" s="11" t="s">
        <v>108</v>
      </c>
      <c r="AA715" s="3" t="s">
        <v>109</v>
      </c>
      <c r="AB715" s="4">
        <v>45478</v>
      </c>
      <c r="AC715" s="3" t="s">
        <v>104</v>
      </c>
    </row>
    <row r="716" spans="1:29" ht="78.75" x14ac:dyDescent="0.25">
      <c r="A716" s="3">
        <v>2024</v>
      </c>
      <c r="B716" s="4">
        <v>45383</v>
      </c>
      <c r="C716" s="4">
        <v>45473</v>
      </c>
      <c r="D716" s="3" t="s">
        <v>75</v>
      </c>
      <c r="E716" s="5" t="s">
        <v>2768</v>
      </c>
      <c r="F716" s="6" t="s">
        <v>1325</v>
      </c>
      <c r="G716" s="16" t="s">
        <v>1326</v>
      </c>
      <c r="H716" s="7" t="s">
        <v>1327</v>
      </c>
      <c r="I716" s="8" t="s">
        <v>84</v>
      </c>
      <c r="J716" s="9" t="s">
        <v>2769</v>
      </c>
      <c r="K716" s="9" t="s">
        <v>682</v>
      </c>
      <c r="L716" s="9" t="s">
        <v>122</v>
      </c>
      <c r="M716" s="3" t="s">
        <v>86</v>
      </c>
      <c r="N716" s="3" t="s">
        <v>104</v>
      </c>
      <c r="O716" s="6">
        <v>1</v>
      </c>
      <c r="P716" s="10">
        <v>45414</v>
      </c>
      <c r="Q716" s="10">
        <f t="shared" si="46"/>
        <v>45779</v>
      </c>
      <c r="R716" s="3" t="s">
        <v>104</v>
      </c>
      <c r="S716" s="15" t="s">
        <v>2770</v>
      </c>
      <c r="T716" s="12">
        <v>180</v>
      </c>
      <c r="U716" s="12">
        <f t="shared" si="47"/>
        <v>180</v>
      </c>
      <c r="V716" s="15" t="s">
        <v>2771</v>
      </c>
      <c r="W716" s="11" t="s">
        <v>107</v>
      </c>
      <c r="X716" s="11" t="s">
        <v>108</v>
      </c>
      <c r="Y716" s="3" t="s">
        <v>89</v>
      </c>
      <c r="Z716" s="11" t="s">
        <v>108</v>
      </c>
      <c r="AA716" s="3" t="s">
        <v>109</v>
      </c>
      <c r="AB716" s="4">
        <v>45478</v>
      </c>
      <c r="AC716" s="3" t="s">
        <v>104</v>
      </c>
    </row>
    <row r="717" spans="1:29" ht="78.75" x14ac:dyDescent="0.25">
      <c r="A717" s="3">
        <v>2024</v>
      </c>
      <c r="B717" s="4">
        <v>45383</v>
      </c>
      <c r="C717" s="4">
        <v>45473</v>
      </c>
      <c r="D717" s="3" t="s">
        <v>75</v>
      </c>
      <c r="E717" s="5" t="s">
        <v>2772</v>
      </c>
      <c r="F717" s="6" t="s">
        <v>1325</v>
      </c>
      <c r="G717" s="16" t="s">
        <v>1326</v>
      </c>
      <c r="H717" s="7" t="s">
        <v>1327</v>
      </c>
      <c r="I717" s="8" t="s">
        <v>84</v>
      </c>
      <c r="J717" s="9" t="s">
        <v>2773</v>
      </c>
      <c r="K717" s="9" t="s">
        <v>682</v>
      </c>
      <c r="L717" s="9" t="s">
        <v>103</v>
      </c>
      <c r="M717" s="3" t="s">
        <v>87</v>
      </c>
      <c r="N717" s="3" t="s">
        <v>104</v>
      </c>
      <c r="O717" s="6">
        <v>1</v>
      </c>
      <c r="P717" s="10">
        <v>45414</v>
      </c>
      <c r="Q717" s="10">
        <f t="shared" si="46"/>
        <v>45779</v>
      </c>
      <c r="R717" s="3" t="s">
        <v>104</v>
      </c>
      <c r="S717" s="15" t="s">
        <v>2774</v>
      </c>
      <c r="T717" s="12">
        <v>180</v>
      </c>
      <c r="U717" s="12">
        <f t="shared" si="47"/>
        <v>180</v>
      </c>
      <c r="V717" s="15" t="s">
        <v>2775</v>
      </c>
      <c r="W717" s="11" t="s">
        <v>107</v>
      </c>
      <c r="X717" s="11" t="s">
        <v>108</v>
      </c>
      <c r="Y717" s="3" t="s">
        <v>89</v>
      </c>
      <c r="Z717" s="11" t="s">
        <v>108</v>
      </c>
      <c r="AA717" s="3" t="s">
        <v>109</v>
      </c>
      <c r="AB717" s="4">
        <v>45478</v>
      </c>
      <c r="AC717" s="3" t="s">
        <v>104</v>
      </c>
    </row>
    <row r="718" spans="1:29" ht="78.75" x14ac:dyDescent="0.25">
      <c r="A718" s="3">
        <v>2024</v>
      </c>
      <c r="B718" s="4">
        <v>45383</v>
      </c>
      <c r="C718" s="4">
        <v>45473</v>
      </c>
      <c r="D718" s="3" t="s">
        <v>75</v>
      </c>
      <c r="E718" s="5" t="s">
        <v>2776</v>
      </c>
      <c r="F718" s="6" t="s">
        <v>1325</v>
      </c>
      <c r="G718" s="16" t="s">
        <v>1326</v>
      </c>
      <c r="H718" s="7" t="s">
        <v>1327</v>
      </c>
      <c r="I718" s="8" t="s">
        <v>84</v>
      </c>
      <c r="J718" s="9" t="s">
        <v>2777</v>
      </c>
      <c r="K718" s="9" t="s">
        <v>682</v>
      </c>
      <c r="L718" s="9" t="s">
        <v>181</v>
      </c>
      <c r="M718" s="3" t="s">
        <v>86</v>
      </c>
      <c r="N718" s="3" t="s">
        <v>104</v>
      </c>
      <c r="O718" s="6">
        <v>1</v>
      </c>
      <c r="P718" s="10">
        <v>45414</v>
      </c>
      <c r="Q718" s="10">
        <f t="shared" si="46"/>
        <v>45779</v>
      </c>
      <c r="R718" s="3" t="s">
        <v>104</v>
      </c>
      <c r="S718" s="15" t="s">
        <v>2778</v>
      </c>
      <c r="T718" s="12">
        <v>180</v>
      </c>
      <c r="U718" s="12">
        <f t="shared" si="47"/>
        <v>180</v>
      </c>
      <c r="V718" s="15" t="s">
        <v>2779</v>
      </c>
      <c r="W718" s="11" t="s">
        <v>107</v>
      </c>
      <c r="X718" s="11" t="s">
        <v>108</v>
      </c>
      <c r="Y718" s="3" t="s">
        <v>89</v>
      </c>
      <c r="Z718" s="11" t="s">
        <v>108</v>
      </c>
      <c r="AA718" s="3" t="s">
        <v>109</v>
      </c>
      <c r="AB718" s="4">
        <v>45478</v>
      </c>
      <c r="AC718" s="3" t="s">
        <v>104</v>
      </c>
    </row>
    <row r="719" spans="1:29" ht="78.75" x14ac:dyDescent="0.25">
      <c r="A719" s="3">
        <v>2024</v>
      </c>
      <c r="B719" s="4">
        <v>45383</v>
      </c>
      <c r="C719" s="4">
        <v>45473</v>
      </c>
      <c r="D719" s="3" t="s">
        <v>75</v>
      </c>
      <c r="E719" s="5" t="s">
        <v>2780</v>
      </c>
      <c r="F719" s="6" t="s">
        <v>1325</v>
      </c>
      <c r="G719" s="16" t="s">
        <v>1326</v>
      </c>
      <c r="H719" s="7" t="s">
        <v>1327</v>
      </c>
      <c r="I719" s="8" t="s">
        <v>84</v>
      </c>
      <c r="J719" s="9" t="s">
        <v>2781</v>
      </c>
      <c r="K719" s="9" t="s">
        <v>103</v>
      </c>
      <c r="L719" s="9" t="s">
        <v>152</v>
      </c>
      <c r="M719" s="3" t="s">
        <v>87</v>
      </c>
      <c r="N719" s="3" t="s">
        <v>104</v>
      </c>
      <c r="O719" s="6">
        <v>1</v>
      </c>
      <c r="P719" s="10">
        <v>45414</v>
      </c>
      <c r="Q719" s="10">
        <f t="shared" si="46"/>
        <v>45779</v>
      </c>
      <c r="R719" s="3" t="s">
        <v>104</v>
      </c>
      <c r="S719" s="15" t="s">
        <v>2782</v>
      </c>
      <c r="T719" s="12">
        <v>180</v>
      </c>
      <c r="U719" s="12">
        <f t="shared" si="47"/>
        <v>180</v>
      </c>
      <c r="V719" s="15" t="s">
        <v>2783</v>
      </c>
      <c r="W719" s="11" t="s">
        <v>107</v>
      </c>
      <c r="X719" s="11" t="s">
        <v>108</v>
      </c>
      <c r="Y719" s="3" t="s">
        <v>89</v>
      </c>
      <c r="Z719" s="11" t="s">
        <v>108</v>
      </c>
      <c r="AA719" s="3" t="s">
        <v>109</v>
      </c>
      <c r="AB719" s="4">
        <v>45478</v>
      </c>
      <c r="AC719" s="3" t="s">
        <v>104</v>
      </c>
    </row>
    <row r="720" spans="1:29" ht="78.75" x14ac:dyDescent="0.25">
      <c r="A720" s="3">
        <v>2024</v>
      </c>
      <c r="B720" s="4">
        <v>45383</v>
      </c>
      <c r="C720" s="4">
        <v>45473</v>
      </c>
      <c r="D720" s="3" t="s">
        <v>75</v>
      </c>
      <c r="E720" s="5" t="s">
        <v>2784</v>
      </c>
      <c r="F720" s="6" t="s">
        <v>1325</v>
      </c>
      <c r="G720" s="16" t="s">
        <v>1326</v>
      </c>
      <c r="H720" s="7" t="s">
        <v>1327</v>
      </c>
      <c r="I720" s="8" t="s">
        <v>84</v>
      </c>
      <c r="J720" s="9" t="s">
        <v>2785</v>
      </c>
      <c r="K720" s="9" t="s">
        <v>2279</v>
      </c>
      <c r="L720" s="9" t="s">
        <v>2280</v>
      </c>
      <c r="M720" s="3" t="s">
        <v>86</v>
      </c>
      <c r="N720" s="3" t="s">
        <v>104</v>
      </c>
      <c r="O720" s="6">
        <v>1</v>
      </c>
      <c r="P720" s="10">
        <v>45414</v>
      </c>
      <c r="Q720" s="10">
        <f t="shared" si="46"/>
        <v>45779</v>
      </c>
      <c r="R720" s="3" t="s">
        <v>104</v>
      </c>
      <c r="S720" s="15" t="s">
        <v>2786</v>
      </c>
      <c r="T720" s="12">
        <v>180</v>
      </c>
      <c r="U720" s="12">
        <f t="shared" si="47"/>
        <v>180</v>
      </c>
      <c r="V720" s="15" t="s">
        <v>2787</v>
      </c>
      <c r="W720" s="11" t="s">
        <v>107</v>
      </c>
      <c r="X720" s="11" t="s">
        <v>108</v>
      </c>
      <c r="Y720" s="3" t="s">
        <v>89</v>
      </c>
      <c r="Z720" s="11" t="s">
        <v>108</v>
      </c>
      <c r="AA720" s="3" t="s">
        <v>109</v>
      </c>
      <c r="AB720" s="4">
        <v>45478</v>
      </c>
      <c r="AC720" s="3" t="s">
        <v>104</v>
      </c>
    </row>
    <row r="721" spans="1:29" ht="78.75" x14ac:dyDescent="0.25">
      <c r="A721" s="3">
        <v>2024</v>
      </c>
      <c r="B721" s="4">
        <v>45383</v>
      </c>
      <c r="C721" s="4">
        <v>45473</v>
      </c>
      <c r="D721" s="3" t="s">
        <v>75</v>
      </c>
      <c r="E721" s="5" t="s">
        <v>2788</v>
      </c>
      <c r="F721" s="6" t="s">
        <v>1325</v>
      </c>
      <c r="G721" s="16" t="s">
        <v>1326</v>
      </c>
      <c r="H721" s="7" t="s">
        <v>1327</v>
      </c>
      <c r="I721" s="8" t="s">
        <v>84</v>
      </c>
      <c r="J721" s="9" t="s">
        <v>2789</v>
      </c>
      <c r="K721" s="9" t="s">
        <v>103</v>
      </c>
      <c r="L721" s="9" t="s">
        <v>682</v>
      </c>
      <c r="M721" s="3" t="s">
        <v>87</v>
      </c>
      <c r="N721" s="3" t="s">
        <v>104</v>
      </c>
      <c r="O721" s="6">
        <v>1</v>
      </c>
      <c r="P721" s="10">
        <v>45414</v>
      </c>
      <c r="Q721" s="10">
        <f t="shared" si="46"/>
        <v>45779</v>
      </c>
      <c r="R721" s="3" t="s">
        <v>104</v>
      </c>
      <c r="S721" s="15" t="s">
        <v>2790</v>
      </c>
      <c r="T721" s="12">
        <v>180</v>
      </c>
      <c r="U721" s="12">
        <f t="shared" si="47"/>
        <v>180</v>
      </c>
      <c r="V721" s="15" t="s">
        <v>2791</v>
      </c>
      <c r="W721" s="11" t="s">
        <v>107</v>
      </c>
      <c r="X721" s="11" t="s">
        <v>108</v>
      </c>
      <c r="Y721" s="3" t="s">
        <v>89</v>
      </c>
      <c r="Z721" s="11" t="s">
        <v>108</v>
      </c>
      <c r="AA721" s="3" t="s">
        <v>109</v>
      </c>
      <c r="AB721" s="4">
        <v>45478</v>
      </c>
      <c r="AC721" s="3" t="s">
        <v>104</v>
      </c>
    </row>
    <row r="722" spans="1:29" ht="78.75" x14ac:dyDescent="0.25">
      <c r="A722" s="3">
        <v>2024</v>
      </c>
      <c r="B722" s="4">
        <v>45383</v>
      </c>
      <c r="C722" s="4">
        <v>45473</v>
      </c>
      <c r="D722" s="3" t="s">
        <v>75</v>
      </c>
      <c r="E722" s="5" t="s">
        <v>2792</v>
      </c>
      <c r="F722" s="6" t="s">
        <v>1325</v>
      </c>
      <c r="G722" s="16" t="s">
        <v>1326</v>
      </c>
      <c r="H722" s="7" t="s">
        <v>1327</v>
      </c>
      <c r="I722" s="8" t="s">
        <v>84</v>
      </c>
      <c r="J722" s="9" t="s">
        <v>2793</v>
      </c>
      <c r="K722" s="9" t="s">
        <v>682</v>
      </c>
      <c r="L722" s="9" t="s">
        <v>122</v>
      </c>
      <c r="M722" s="3" t="s">
        <v>86</v>
      </c>
      <c r="N722" s="3" t="s">
        <v>104</v>
      </c>
      <c r="O722" s="6">
        <v>1</v>
      </c>
      <c r="P722" s="10">
        <v>45414</v>
      </c>
      <c r="Q722" s="10">
        <f t="shared" si="46"/>
        <v>45779</v>
      </c>
      <c r="R722" s="3" t="s">
        <v>104</v>
      </c>
      <c r="S722" s="15" t="s">
        <v>2794</v>
      </c>
      <c r="T722" s="12">
        <v>180</v>
      </c>
      <c r="U722" s="12">
        <f t="shared" si="47"/>
        <v>180</v>
      </c>
      <c r="V722" s="15" t="s">
        <v>2795</v>
      </c>
      <c r="W722" s="11" t="s">
        <v>107</v>
      </c>
      <c r="X722" s="11" t="s">
        <v>108</v>
      </c>
      <c r="Y722" s="3" t="s">
        <v>89</v>
      </c>
      <c r="Z722" s="11" t="s">
        <v>108</v>
      </c>
      <c r="AA722" s="3" t="s">
        <v>109</v>
      </c>
      <c r="AB722" s="4">
        <v>45478</v>
      </c>
      <c r="AC722" s="3" t="s">
        <v>104</v>
      </c>
    </row>
    <row r="723" spans="1:29" ht="78.75" x14ac:dyDescent="0.25">
      <c r="A723" s="3">
        <v>2024</v>
      </c>
      <c r="B723" s="4">
        <v>45383</v>
      </c>
      <c r="C723" s="4">
        <v>45473</v>
      </c>
      <c r="D723" s="3" t="s">
        <v>75</v>
      </c>
      <c r="E723" s="5" t="s">
        <v>2796</v>
      </c>
      <c r="F723" s="6" t="s">
        <v>1325</v>
      </c>
      <c r="G723" s="16" t="s">
        <v>1326</v>
      </c>
      <c r="H723" s="7" t="s">
        <v>1327</v>
      </c>
      <c r="I723" s="8" t="s">
        <v>84</v>
      </c>
      <c r="J723" s="9" t="s">
        <v>2797</v>
      </c>
      <c r="K723" s="9" t="s">
        <v>103</v>
      </c>
      <c r="L723" s="9" t="s">
        <v>682</v>
      </c>
      <c r="M723" s="3" t="s">
        <v>86</v>
      </c>
      <c r="N723" s="3" t="s">
        <v>104</v>
      </c>
      <c r="O723" s="6">
        <v>1</v>
      </c>
      <c r="P723" s="10">
        <v>45414</v>
      </c>
      <c r="Q723" s="10">
        <f t="shared" si="46"/>
        <v>45779</v>
      </c>
      <c r="R723" s="3" t="s">
        <v>104</v>
      </c>
      <c r="S723" s="15" t="s">
        <v>2798</v>
      </c>
      <c r="T723" s="12">
        <v>180</v>
      </c>
      <c r="U723" s="12">
        <f t="shared" si="47"/>
        <v>180</v>
      </c>
      <c r="V723" s="15" t="s">
        <v>2799</v>
      </c>
      <c r="W723" s="11" t="s">
        <v>107</v>
      </c>
      <c r="X723" s="11" t="s">
        <v>108</v>
      </c>
      <c r="Y723" s="3" t="s">
        <v>89</v>
      </c>
      <c r="Z723" s="11" t="s">
        <v>108</v>
      </c>
      <c r="AA723" s="3" t="s">
        <v>109</v>
      </c>
      <c r="AB723" s="4">
        <v>45478</v>
      </c>
      <c r="AC723" s="3" t="s">
        <v>104</v>
      </c>
    </row>
    <row r="724" spans="1:29" ht="78.75" x14ac:dyDescent="0.25">
      <c r="A724" s="3">
        <v>2024</v>
      </c>
      <c r="B724" s="4">
        <v>45383</v>
      </c>
      <c r="C724" s="4">
        <v>45473</v>
      </c>
      <c r="D724" s="3" t="s">
        <v>75</v>
      </c>
      <c r="E724" s="5" t="s">
        <v>2800</v>
      </c>
      <c r="F724" s="6" t="s">
        <v>1325</v>
      </c>
      <c r="G724" s="16" t="s">
        <v>1326</v>
      </c>
      <c r="H724" s="7" t="s">
        <v>1327</v>
      </c>
      <c r="I724" s="8" t="s">
        <v>84</v>
      </c>
      <c r="J724" s="9" t="s">
        <v>1768</v>
      </c>
      <c r="K724" s="9" t="s">
        <v>682</v>
      </c>
      <c r="L724" s="9" t="s">
        <v>103</v>
      </c>
      <c r="M724" s="3" t="s">
        <v>87</v>
      </c>
      <c r="N724" s="3" t="s">
        <v>104</v>
      </c>
      <c r="O724" s="6">
        <v>1</v>
      </c>
      <c r="P724" s="10">
        <v>45414</v>
      </c>
      <c r="Q724" s="10">
        <f t="shared" si="46"/>
        <v>45779</v>
      </c>
      <c r="R724" s="3" t="s">
        <v>104</v>
      </c>
      <c r="S724" s="15" t="s">
        <v>2801</v>
      </c>
      <c r="T724" s="12">
        <v>180</v>
      </c>
      <c r="U724" s="12">
        <f t="shared" si="47"/>
        <v>180</v>
      </c>
      <c r="V724" s="15" t="s">
        <v>2802</v>
      </c>
      <c r="W724" s="11" t="s">
        <v>107</v>
      </c>
      <c r="X724" s="11" t="s">
        <v>108</v>
      </c>
      <c r="Y724" s="3" t="s">
        <v>89</v>
      </c>
      <c r="Z724" s="11" t="s">
        <v>108</v>
      </c>
      <c r="AA724" s="3" t="s">
        <v>109</v>
      </c>
      <c r="AB724" s="4">
        <v>45478</v>
      </c>
      <c r="AC724" s="3" t="s">
        <v>104</v>
      </c>
    </row>
    <row r="725" spans="1:29" ht="78.75" x14ac:dyDescent="0.25">
      <c r="A725" s="3">
        <v>2024</v>
      </c>
      <c r="B725" s="4">
        <v>45383</v>
      </c>
      <c r="C725" s="4">
        <v>45473</v>
      </c>
      <c r="D725" s="3" t="s">
        <v>75</v>
      </c>
      <c r="E725" s="5" t="s">
        <v>2803</v>
      </c>
      <c r="F725" s="6" t="s">
        <v>1325</v>
      </c>
      <c r="G725" s="16" t="s">
        <v>1326</v>
      </c>
      <c r="H725" s="7" t="s">
        <v>1327</v>
      </c>
      <c r="I725" s="8" t="s">
        <v>84</v>
      </c>
      <c r="J725" s="9" t="s">
        <v>2804</v>
      </c>
      <c r="K725" s="9" t="s">
        <v>2805</v>
      </c>
      <c r="L725" s="9" t="s">
        <v>122</v>
      </c>
      <c r="M725" s="3" t="s">
        <v>86</v>
      </c>
      <c r="N725" s="3" t="s">
        <v>104</v>
      </c>
      <c r="O725" s="6">
        <v>1</v>
      </c>
      <c r="P725" s="10">
        <v>45414</v>
      </c>
      <c r="Q725" s="10">
        <f t="shared" si="46"/>
        <v>45779</v>
      </c>
      <c r="R725" s="3" t="s">
        <v>104</v>
      </c>
      <c r="S725" s="15" t="s">
        <v>2806</v>
      </c>
      <c r="T725" s="12">
        <v>180</v>
      </c>
      <c r="U725" s="12">
        <f t="shared" si="47"/>
        <v>180</v>
      </c>
      <c r="V725" s="15" t="s">
        <v>2807</v>
      </c>
      <c r="W725" s="11" t="s">
        <v>107</v>
      </c>
      <c r="X725" s="11" t="s">
        <v>108</v>
      </c>
      <c r="Y725" s="3" t="s">
        <v>89</v>
      </c>
      <c r="Z725" s="11" t="s">
        <v>108</v>
      </c>
      <c r="AA725" s="3" t="s">
        <v>109</v>
      </c>
      <c r="AB725" s="4">
        <v>45478</v>
      </c>
      <c r="AC725" s="3" t="s">
        <v>104</v>
      </c>
    </row>
    <row r="726" spans="1:29" ht="78.75" x14ac:dyDescent="0.25">
      <c r="A726" s="3">
        <v>2024</v>
      </c>
      <c r="B726" s="4">
        <v>45383</v>
      </c>
      <c r="C726" s="4">
        <v>45473</v>
      </c>
      <c r="D726" s="3" t="s">
        <v>75</v>
      </c>
      <c r="E726" s="5" t="s">
        <v>2808</v>
      </c>
      <c r="F726" s="6" t="s">
        <v>1325</v>
      </c>
      <c r="G726" s="16" t="s">
        <v>1326</v>
      </c>
      <c r="H726" s="7" t="s">
        <v>1327</v>
      </c>
      <c r="I726" s="8" t="s">
        <v>84</v>
      </c>
      <c r="J726" s="9" t="s">
        <v>2756</v>
      </c>
      <c r="K726" s="9" t="s">
        <v>610</v>
      </c>
      <c r="L726" s="9" t="s">
        <v>102</v>
      </c>
      <c r="M726" s="3" t="s">
        <v>86</v>
      </c>
      <c r="N726" s="3" t="s">
        <v>104</v>
      </c>
      <c r="O726" s="6">
        <v>1</v>
      </c>
      <c r="P726" s="10">
        <v>45414</v>
      </c>
      <c r="Q726" s="10">
        <f t="shared" si="46"/>
        <v>45779</v>
      </c>
      <c r="R726" s="3" t="s">
        <v>104</v>
      </c>
      <c r="S726" s="15" t="s">
        <v>2809</v>
      </c>
      <c r="T726" s="12">
        <v>180</v>
      </c>
      <c r="U726" s="12">
        <f t="shared" si="47"/>
        <v>180</v>
      </c>
      <c r="V726" s="15" t="s">
        <v>2810</v>
      </c>
      <c r="W726" s="11" t="s">
        <v>107</v>
      </c>
      <c r="X726" s="11" t="s">
        <v>108</v>
      </c>
      <c r="Y726" s="3" t="s">
        <v>89</v>
      </c>
      <c r="Z726" s="11" t="s">
        <v>108</v>
      </c>
      <c r="AA726" s="3" t="s">
        <v>109</v>
      </c>
      <c r="AB726" s="4">
        <v>45478</v>
      </c>
      <c r="AC726" s="3" t="s">
        <v>104</v>
      </c>
    </row>
    <row r="727" spans="1:29" ht="78.75" x14ac:dyDescent="0.25">
      <c r="A727" s="3">
        <v>2024</v>
      </c>
      <c r="B727" s="4">
        <v>45383</v>
      </c>
      <c r="C727" s="4">
        <v>45473</v>
      </c>
      <c r="D727" s="3" t="s">
        <v>75</v>
      </c>
      <c r="E727" s="5" t="s">
        <v>2811</v>
      </c>
      <c r="F727" s="6" t="s">
        <v>1325</v>
      </c>
      <c r="G727" s="16" t="s">
        <v>1326</v>
      </c>
      <c r="H727" s="7" t="s">
        <v>1327</v>
      </c>
      <c r="I727" s="8" t="s">
        <v>84</v>
      </c>
      <c r="J727" s="9" t="s">
        <v>2812</v>
      </c>
      <c r="K727" s="9" t="s">
        <v>103</v>
      </c>
      <c r="L727" s="9" t="s">
        <v>188</v>
      </c>
      <c r="M727" s="3" t="s">
        <v>87</v>
      </c>
      <c r="N727" s="3" t="s">
        <v>104</v>
      </c>
      <c r="O727" s="6">
        <v>1</v>
      </c>
      <c r="P727" s="10">
        <v>45414</v>
      </c>
      <c r="Q727" s="10">
        <f t="shared" si="46"/>
        <v>45779</v>
      </c>
      <c r="R727" s="3" t="s">
        <v>104</v>
      </c>
      <c r="S727" s="15" t="s">
        <v>2813</v>
      </c>
      <c r="T727" s="12">
        <v>180</v>
      </c>
      <c r="U727" s="12">
        <f t="shared" si="47"/>
        <v>180</v>
      </c>
      <c r="V727" s="15" t="s">
        <v>2814</v>
      </c>
      <c r="W727" s="11" t="s">
        <v>107</v>
      </c>
      <c r="X727" s="11" t="s">
        <v>108</v>
      </c>
      <c r="Y727" s="3" t="s">
        <v>89</v>
      </c>
      <c r="Z727" s="11" t="s">
        <v>108</v>
      </c>
      <c r="AA727" s="3" t="s">
        <v>109</v>
      </c>
      <c r="AB727" s="4">
        <v>45478</v>
      </c>
      <c r="AC727" s="3" t="s">
        <v>104</v>
      </c>
    </row>
    <row r="728" spans="1:29" ht="78.75" x14ac:dyDescent="0.25">
      <c r="A728" s="3">
        <v>2024</v>
      </c>
      <c r="B728" s="4">
        <v>45383</v>
      </c>
      <c r="C728" s="4">
        <v>45473</v>
      </c>
      <c r="D728" s="3" t="s">
        <v>75</v>
      </c>
      <c r="E728" s="5" t="s">
        <v>2815</v>
      </c>
      <c r="F728" s="6" t="s">
        <v>1325</v>
      </c>
      <c r="G728" s="16" t="s">
        <v>1326</v>
      </c>
      <c r="H728" s="7" t="s">
        <v>1327</v>
      </c>
      <c r="I728" s="8" t="s">
        <v>84</v>
      </c>
      <c r="J728" s="9" t="s">
        <v>2816</v>
      </c>
      <c r="K728" s="9" t="s">
        <v>146</v>
      </c>
      <c r="L728" s="9" t="s">
        <v>146</v>
      </c>
      <c r="M728" s="3" t="s">
        <v>87</v>
      </c>
      <c r="N728" s="3" t="s">
        <v>104</v>
      </c>
      <c r="O728" s="6">
        <v>1</v>
      </c>
      <c r="P728" s="10">
        <v>45414</v>
      </c>
      <c r="Q728" s="10">
        <f t="shared" si="46"/>
        <v>45779</v>
      </c>
      <c r="R728" s="3" t="s">
        <v>104</v>
      </c>
      <c r="S728" s="15" t="s">
        <v>2817</v>
      </c>
      <c r="T728" s="12">
        <v>180</v>
      </c>
      <c r="U728" s="12">
        <f t="shared" si="47"/>
        <v>180</v>
      </c>
      <c r="V728" s="15" t="s">
        <v>2818</v>
      </c>
      <c r="W728" s="11" t="s">
        <v>107</v>
      </c>
      <c r="X728" s="11" t="s">
        <v>108</v>
      </c>
      <c r="Y728" s="3" t="s">
        <v>89</v>
      </c>
      <c r="Z728" s="11" t="s">
        <v>108</v>
      </c>
      <c r="AA728" s="3" t="s">
        <v>109</v>
      </c>
      <c r="AB728" s="4">
        <v>45478</v>
      </c>
      <c r="AC728" s="3" t="s">
        <v>104</v>
      </c>
    </row>
    <row r="729" spans="1:29" ht="78.75" x14ac:dyDescent="0.25">
      <c r="A729" s="3">
        <v>2024</v>
      </c>
      <c r="B729" s="4">
        <v>45383</v>
      </c>
      <c r="C729" s="4">
        <v>45473</v>
      </c>
      <c r="D729" s="3" t="s">
        <v>75</v>
      </c>
      <c r="E729" s="5" t="s">
        <v>2819</v>
      </c>
      <c r="F729" s="6" t="s">
        <v>1325</v>
      </c>
      <c r="G729" s="16" t="s">
        <v>1326</v>
      </c>
      <c r="H729" s="7" t="s">
        <v>1327</v>
      </c>
      <c r="I729" s="8" t="s">
        <v>84</v>
      </c>
      <c r="J729" s="9" t="s">
        <v>2820</v>
      </c>
      <c r="K729" s="9" t="s">
        <v>198</v>
      </c>
      <c r="L729" s="9" t="s">
        <v>2052</v>
      </c>
      <c r="M729" s="3" t="s">
        <v>87</v>
      </c>
      <c r="N729" s="3" t="s">
        <v>104</v>
      </c>
      <c r="O729" s="6">
        <v>1</v>
      </c>
      <c r="P729" s="10">
        <v>45414</v>
      </c>
      <c r="Q729" s="10">
        <f t="shared" si="46"/>
        <v>45779</v>
      </c>
      <c r="R729" s="3" t="s">
        <v>104</v>
      </c>
      <c r="S729" s="15" t="s">
        <v>2821</v>
      </c>
      <c r="T729" s="12">
        <v>180</v>
      </c>
      <c r="U729" s="12">
        <f t="shared" si="47"/>
        <v>180</v>
      </c>
      <c r="V729" s="15" t="s">
        <v>2822</v>
      </c>
      <c r="W729" s="11" t="s">
        <v>107</v>
      </c>
      <c r="X729" s="11" t="s">
        <v>108</v>
      </c>
      <c r="Y729" s="3" t="s">
        <v>89</v>
      </c>
      <c r="Z729" s="11" t="s">
        <v>108</v>
      </c>
      <c r="AA729" s="3" t="s">
        <v>109</v>
      </c>
      <c r="AB729" s="4">
        <v>45478</v>
      </c>
      <c r="AC729" s="3" t="s">
        <v>104</v>
      </c>
    </row>
    <row r="730" spans="1:29" ht="78.75" x14ac:dyDescent="0.25">
      <c r="A730" s="3">
        <v>2024</v>
      </c>
      <c r="B730" s="4">
        <v>45383</v>
      </c>
      <c r="C730" s="4">
        <v>45473</v>
      </c>
      <c r="D730" s="3" t="s">
        <v>75</v>
      </c>
      <c r="E730" s="5" t="s">
        <v>2823</v>
      </c>
      <c r="F730" s="6" t="s">
        <v>1325</v>
      </c>
      <c r="G730" s="16" t="s">
        <v>1326</v>
      </c>
      <c r="H730" s="7" t="s">
        <v>1327</v>
      </c>
      <c r="I730" s="8" t="s">
        <v>84</v>
      </c>
      <c r="J730" s="9" t="s">
        <v>1874</v>
      </c>
      <c r="K730" s="9" t="s">
        <v>490</v>
      </c>
      <c r="L730" s="9" t="s">
        <v>207</v>
      </c>
      <c r="M730" s="3" t="s">
        <v>87</v>
      </c>
      <c r="N730" s="3" t="s">
        <v>104</v>
      </c>
      <c r="O730" s="6">
        <v>1</v>
      </c>
      <c r="P730" s="10">
        <v>45414</v>
      </c>
      <c r="Q730" s="10">
        <f t="shared" si="46"/>
        <v>45779</v>
      </c>
      <c r="R730" s="3" t="s">
        <v>104</v>
      </c>
      <c r="S730" s="15" t="s">
        <v>2824</v>
      </c>
      <c r="T730" s="12">
        <v>180</v>
      </c>
      <c r="U730" s="12">
        <f t="shared" si="47"/>
        <v>180</v>
      </c>
      <c r="V730" s="15" t="s">
        <v>2825</v>
      </c>
      <c r="W730" s="11" t="s">
        <v>107</v>
      </c>
      <c r="X730" s="11" t="s">
        <v>108</v>
      </c>
      <c r="Y730" s="3" t="s">
        <v>89</v>
      </c>
      <c r="Z730" s="11" t="s">
        <v>108</v>
      </c>
      <c r="AA730" s="3" t="s">
        <v>109</v>
      </c>
      <c r="AB730" s="4">
        <v>45478</v>
      </c>
      <c r="AC730" s="3" t="s">
        <v>104</v>
      </c>
    </row>
    <row r="731" spans="1:29" ht="78.75" x14ac:dyDescent="0.25">
      <c r="A731" s="3">
        <v>2024</v>
      </c>
      <c r="B731" s="4">
        <v>45383</v>
      </c>
      <c r="C731" s="4">
        <v>45473</v>
      </c>
      <c r="D731" s="3" t="s">
        <v>75</v>
      </c>
      <c r="E731" s="5" t="s">
        <v>2826</v>
      </c>
      <c r="F731" s="6" t="s">
        <v>1325</v>
      </c>
      <c r="G731" s="16" t="s">
        <v>1326</v>
      </c>
      <c r="H731" s="7" t="s">
        <v>1327</v>
      </c>
      <c r="I731" s="8" t="s">
        <v>84</v>
      </c>
      <c r="J731" s="9" t="s">
        <v>2827</v>
      </c>
      <c r="K731" s="9" t="s">
        <v>391</v>
      </c>
      <c r="L731" s="9" t="s">
        <v>296</v>
      </c>
      <c r="M731" s="3" t="s">
        <v>87</v>
      </c>
      <c r="N731" s="3" t="s">
        <v>104</v>
      </c>
      <c r="O731" s="6">
        <v>1</v>
      </c>
      <c r="P731" s="10">
        <v>45414</v>
      </c>
      <c r="Q731" s="10">
        <f t="shared" si="46"/>
        <v>45779</v>
      </c>
      <c r="R731" s="3" t="s">
        <v>104</v>
      </c>
      <c r="S731" s="15" t="s">
        <v>2828</v>
      </c>
      <c r="T731" s="12">
        <v>180</v>
      </c>
      <c r="U731" s="12">
        <f t="shared" si="47"/>
        <v>180</v>
      </c>
      <c r="V731" s="15" t="s">
        <v>2829</v>
      </c>
      <c r="W731" s="11" t="s">
        <v>107</v>
      </c>
      <c r="X731" s="11" t="s">
        <v>108</v>
      </c>
      <c r="Y731" s="3" t="s">
        <v>89</v>
      </c>
      <c r="Z731" s="11" t="s">
        <v>108</v>
      </c>
      <c r="AA731" s="3" t="s">
        <v>109</v>
      </c>
      <c r="AB731" s="4">
        <v>45478</v>
      </c>
      <c r="AC731" s="3" t="s">
        <v>104</v>
      </c>
    </row>
    <row r="732" spans="1:29" ht="78.75" x14ac:dyDescent="0.25">
      <c r="A732" s="3">
        <v>2024</v>
      </c>
      <c r="B732" s="4">
        <v>45383</v>
      </c>
      <c r="C732" s="4">
        <v>45473</v>
      </c>
      <c r="D732" s="3" t="s">
        <v>75</v>
      </c>
      <c r="E732" s="5" t="s">
        <v>2830</v>
      </c>
      <c r="F732" s="6" t="s">
        <v>1325</v>
      </c>
      <c r="G732" s="16" t="s">
        <v>1326</v>
      </c>
      <c r="H732" s="7" t="s">
        <v>1327</v>
      </c>
      <c r="I732" s="8" t="s">
        <v>84</v>
      </c>
      <c r="J732" s="9" t="s">
        <v>2831</v>
      </c>
      <c r="K732" s="9" t="s">
        <v>269</v>
      </c>
      <c r="L732" s="9" t="s">
        <v>181</v>
      </c>
      <c r="M732" s="3" t="s">
        <v>86</v>
      </c>
      <c r="N732" s="3" t="s">
        <v>104</v>
      </c>
      <c r="O732" s="6">
        <v>1</v>
      </c>
      <c r="P732" s="10">
        <v>45414</v>
      </c>
      <c r="Q732" s="10">
        <f t="shared" si="46"/>
        <v>45779</v>
      </c>
      <c r="R732" s="3" t="s">
        <v>104</v>
      </c>
      <c r="S732" s="15" t="s">
        <v>2832</v>
      </c>
      <c r="T732" s="12">
        <v>180</v>
      </c>
      <c r="U732" s="12">
        <f>T732</f>
        <v>180</v>
      </c>
      <c r="V732" s="15" t="s">
        <v>2833</v>
      </c>
      <c r="W732" s="11" t="s">
        <v>107</v>
      </c>
      <c r="X732" s="11" t="s">
        <v>108</v>
      </c>
      <c r="Y732" s="3" t="s">
        <v>89</v>
      </c>
      <c r="Z732" s="11" t="s">
        <v>108</v>
      </c>
      <c r="AA732" s="3" t="s">
        <v>109</v>
      </c>
      <c r="AB732" s="4">
        <v>45478</v>
      </c>
      <c r="AC732" s="3" t="s">
        <v>104</v>
      </c>
    </row>
    <row r="733" spans="1:29" ht="78.75" x14ac:dyDescent="0.25">
      <c r="A733" s="3">
        <v>2024</v>
      </c>
      <c r="B733" s="4">
        <v>45383</v>
      </c>
      <c r="C733" s="4">
        <v>45473</v>
      </c>
      <c r="D733" s="3" t="s">
        <v>75</v>
      </c>
      <c r="E733" s="5" t="s">
        <v>2834</v>
      </c>
      <c r="F733" s="6" t="s">
        <v>1325</v>
      </c>
      <c r="G733" s="16" t="s">
        <v>1326</v>
      </c>
      <c r="H733" s="7" t="s">
        <v>1327</v>
      </c>
      <c r="I733" s="8" t="s">
        <v>84</v>
      </c>
      <c r="J733" s="9" t="s">
        <v>2835</v>
      </c>
      <c r="K733" s="9" t="s">
        <v>2836</v>
      </c>
      <c r="L733" s="9" t="s">
        <v>207</v>
      </c>
      <c r="M733" s="3" t="s">
        <v>86</v>
      </c>
      <c r="N733" s="3" t="s">
        <v>104</v>
      </c>
      <c r="O733" s="6">
        <v>1</v>
      </c>
      <c r="P733" s="10">
        <v>45414</v>
      </c>
      <c r="Q733" s="10">
        <f t="shared" si="46"/>
        <v>45779</v>
      </c>
      <c r="R733" s="3" t="s">
        <v>104</v>
      </c>
      <c r="S733" s="15" t="s">
        <v>2837</v>
      </c>
      <c r="T733" s="12">
        <v>180</v>
      </c>
      <c r="U733" s="12">
        <f>T733</f>
        <v>180</v>
      </c>
      <c r="V733" s="15" t="s">
        <v>2838</v>
      </c>
      <c r="W733" s="11" t="s">
        <v>107</v>
      </c>
      <c r="X733" s="11" t="s">
        <v>108</v>
      </c>
      <c r="Y733" s="3" t="s">
        <v>89</v>
      </c>
      <c r="Z733" s="11" t="s">
        <v>108</v>
      </c>
      <c r="AA733" s="3" t="s">
        <v>109</v>
      </c>
      <c r="AB733" s="4">
        <v>45478</v>
      </c>
      <c r="AC733" s="3" t="s">
        <v>104</v>
      </c>
    </row>
    <row r="734" spans="1:29" ht="78.75" x14ac:dyDescent="0.25">
      <c r="A734" s="3">
        <v>2024</v>
      </c>
      <c r="B734" s="4">
        <v>45383</v>
      </c>
      <c r="C734" s="4">
        <v>45473</v>
      </c>
      <c r="D734" s="3" t="s">
        <v>75</v>
      </c>
      <c r="E734" s="5" t="s">
        <v>2839</v>
      </c>
      <c r="F734" s="6" t="s">
        <v>1325</v>
      </c>
      <c r="G734" s="16" t="s">
        <v>1326</v>
      </c>
      <c r="H734" s="7" t="s">
        <v>1327</v>
      </c>
      <c r="I734" s="8" t="s">
        <v>84</v>
      </c>
      <c r="J734" s="9" t="s">
        <v>2840</v>
      </c>
      <c r="K734" s="9" t="s">
        <v>103</v>
      </c>
      <c r="L734" s="9" t="s">
        <v>207</v>
      </c>
      <c r="M734" s="3" t="s">
        <v>86</v>
      </c>
      <c r="N734" s="3" t="s">
        <v>104</v>
      </c>
      <c r="O734" s="6">
        <v>1</v>
      </c>
      <c r="P734" s="10">
        <v>45414</v>
      </c>
      <c r="Q734" s="10">
        <f t="shared" si="46"/>
        <v>45779</v>
      </c>
      <c r="R734" s="3" t="s">
        <v>104</v>
      </c>
      <c r="S734" s="15" t="s">
        <v>2841</v>
      </c>
      <c r="T734" s="12">
        <v>180</v>
      </c>
      <c r="U734" s="12">
        <f>T734</f>
        <v>180</v>
      </c>
      <c r="V734" s="15" t="s">
        <v>2842</v>
      </c>
      <c r="W734" s="11" t="s">
        <v>107</v>
      </c>
      <c r="X734" s="11" t="s">
        <v>108</v>
      </c>
      <c r="Y734" s="3" t="s">
        <v>89</v>
      </c>
      <c r="Z734" s="11" t="s">
        <v>108</v>
      </c>
      <c r="AA734" s="3" t="s">
        <v>109</v>
      </c>
      <c r="AB734" s="4">
        <v>45478</v>
      </c>
      <c r="AC734" s="3" t="s">
        <v>104</v>
      </c>
    </row>
    <row r="735" spans="1:29" ht="78.75" x14ac:dyDescent="0.25">
      <c r="A735" s="3">
        <v>2024</v>
      </c>
      <c r="B735" s="4">
        <v>45383</v>
      </c>
      <c r="C735" s="4">
        <v>45473</v>
      </c>
      <c r="D735" s="3" t="s">
        <v>75</v>
      </c>
      <c r="E735" s="5" t="s">
        <v>2843</v>
      </c>
      <c r="F735" s="6" t="s">
        <v>1325</v>
      </c>
      <c r="G735" s="16" t="s">
        <v>1326</v>
      </c>
      <c r="H735" s="7" t="s">
        <v>1327</v>
      </c>
      <c r="I735" s="8" t="s">
        <v>84</v>
      </c>
      <c r="J735" s="9" t="s">
        <v>799</v>
      </c>
      <c r="K735" s="9" t="s">
        <v>402</v>
      </c>
      <c r="L735" s="9" t="s">
        <v>2844</v>
      </c>
      <c r="M735" s="3" t="s">
        <v>87</v>
      </c>
      <c r="N735" s="3" t="s">
        <v>104</v>
      </c>
      <c r="O735" s="6">
        <v>1</v>
      </c>
      <c r="P735" s="10">
        <v>45414</v>
      </c>
      <c r="Q735" s="10">
        <f t="shared" si="46"/>
        <v>45779</v>
      </c>
      <c r="R735" s="3" t="s">
        <v>104</v>
      </c>
      <c r="S735" s="15" t="s">
        <v>2845</v>
      </c>
      <c r="T735" s="12">
        <v>180</v>
      </c>
      <c r="U735" s="12">
        <f t="shared" ref="U735:U782" si="48">T735</f>
        <v>180</v>
      </c>
      <c r="V735" s="15" t="s">
        <v>2846</v>
      </c>
      <c r="W735" s="11" t="s">
        <v>107</v>
      </c>
      <c r="X735" s="11" t="s">
        <v>108</v>
      </c>
      <c r="Y735" s="3" t="s">
        <v>89</v>
      </c>
      <c r="Z735" s="11" t="s">
        <v>108</v>
      </c>
      <c r="AA735" s="3" t="s">
        <v>109</v>
      </c>
      <c r="AB735" s="4">
        <v>45478</v>
      </c>
      <c r="AC735" s="3" t="s">
        <v>104</v>
      </c>
    </row>
    <row r="736" spans="1:29" ht="78.75" x14ac:dyDescent="0.25">
      <c r="A736" s="3">
        <v>2024</v>
      </c>
      <c r="B736" s="4">
        <v>45383</v>
      </c>
      <c r="C736" s="4">
        <v>45473</v>
      </c>
      <c r="D736" s="3" t="s">
        <v>75</v>
      </c>
      <c r="E736" s="5" t="s">
        <v>2847</v>
      </c>
      <c r="F736" s="6" t="s">
        <v>1325</v>
      </c>
      <c r="G736" s="16" t="s">
        <v>1326</v>
      </c>
      <c r="H736" s="7" t="s">
        <v>1327</v>
      </c>
      <c r="I736" s="8" t="s">
        <v>84</v>
      </c>
      <c r="J736" s="9" t="s">
        <v>600</v>
      </c>
      <c r="K736" s="9" t="s">
        <v>682</v>
      </c>
      <c r="L736" s="9" t="s">
        <v>103</v>
      </c>
      <c r="M736" s="3" t="s">
        <v>86</v>
      </c>
      <c r="N736" s="3" t="s">
        <v>104</v>
      </c>
      <c r="O736" s="6">
        <v>1</v>
      </c>
      <c r="P736" s="10">
        <v>45414</v>
      </c>
      <c r="Q736" s="10">
        <f t="shared" si="46"/>
        <v>45779</v>
      </c>
      <c r="R736" s="3" t="s">
        <v>104</v>
      </c>
      <c r="S736" s="15" t="s">
        <v>2848</v>
      </c>
      <c r="T736" s="12">
        <v>180</v>
      </c>
      <c r="U736" s="12">
        <f>T736</f>
        <v>180</v>
      </c>
      <c r="V736" s="15" t="s">
        <v>2849</v>
      </c>
      <c r="W736" s="11" t="s">
        <v>107</v>
      </c>
      <c r="X736" s="11" t="s">
        <v>108</v>
      </c>
      <c r="Y736" s="3" t="s">
        <v>89</v>
      </c>
      <c r="Z736" s="11" t="s">
        <v>108</v>
      </c>
      <c r="AA736" s="3" t="s">
        <v>109</v>
      </c>
      <c r="AB736" s="4">
        <v>45478</v>
      </c>
      <c r="AC736" s="3" t="s">
        <v>104</v>
      </c>
    </row>
    <row r="737" spans="1:29" ht="78.75" x14ac:dyDescent="0.25">
      <c r="A737" s="3">
        <v>2024</v>
      </c>
      <c r="B737" s="4">
        <v>45383</v>
      </c>
      <c r="C737" s="4">
        <v>45473</v>
      </c>
      <c r="D737" s="3" t="s">
        <v>75</v>
      </c>
      <c r="E737" s="5" t="s">
        <v>2850</v>
      </c>
      <c r="F737" s="6" t="s">
        <v>1325</v>
      </c>
      <c r="G737" s="16" t="s">
        <v>1326</v>
      </c>
      <c r="H737" s="7" t="s">
        <v>1327</v>
      </c>
      <c r="I737" s="8" t="s">
        <v>84</v>
      </c>
      <c r="J737" s="9" t="s">
        <v>2851</v>
      </c>
      <c r="K737" s="9" t="s">
        <v>181</v>
      </c>
      <c r="L737" s="9" t="s">
        <v>1031</v>
      </c>
      <c r="M737" s="3" t="s">
        <v>87</v>
      </c>
      <c r="N737" s="3" t="s">
        <v>104</v>
      </c>
      <c r="O737" s="6">
        <v>1</v>
      </c>
      <c r="P737" s="10">
        <v>45414</v>
      </c>
      <c r="Q737" s="10">
        <f t="shared" si="46"/>
        <v>45779</v>
      </c>
      <c r="R737" s="3" t="s">
        <v>104</v>
      </c>
      <c r="S737" s="15" t="s">
        <v>2852</v>
      </c>
      <c r="T737" s="12">
        <v>180</v>
      </c>
      <c r="U737" s="12">
        <f t="shared" si="48"/>
        <v>180</v>
      </c>
      <c r="V737" s="15" t="s">
        <v>2853</v>
      </c>
      <c r="W737" s="11" t="s">
        <v>107</v>
      </c>
      <c r="X737" s="11" t="s">
        <v>108</v>
      </c>
      <c r="Y737" s="3" t="s">
        <v>89</v>
      </c>
      <c r="Z737" s="11" t="s">
        <v>108</v>
      </c>
      <c r="AA737" s="3" t="s">
        <v>109</v>
      </c>
      <c r="AB737" s="4">
        <v>45478</v>
      </c>
      <c r="AC737" s="3" t="s">
        <v>104</v>
      </c>
    </row>
    <row r="738" spans="1:29" ht="78.75" x14ac:dyDescent="0.25">
      <c r="A738" s="3">
        <v>2024</v>
      </c>
      <c r="B738" s="4">
        <v>45383</v>
      </c>
      <c r="C738" s="4">
        <v>45473</v>
      </c>
      <c r="D738" s="3" t="s">
        <v>75</v>
      </c>
      <c r="E738" s="5" t="s">
        <v>2854</v>
      </c>
      <c r="F738" s="6" t="s">
        <v>1325</v>
      </c>
      <c r="G738" s="16" t="s">
        <v>1326</v>
      </c>
      <c r="H738" s="7" t="s">
        <v>1327</v>
      </c>
      <c r="I738" s="8" t="s">
        <v>84</v>
      </c>
      <c r="J738" s="9" t="s">
        <v>1599</v>
      </c>
      <c r="K738" s="9" t="s">
        <v>103</v>
      </c>
      <c r="L738" s="9" t="s">
        <v>610</v>
      </c>
      <c r="M738" s="3" t="s">
        <v>87</v>
      </c>
      <c r="N738" s="3" t="s">
        <v>104</v>
      </c>
      <c r="O738" s="6">
        <v>1</v>
      </c>
      <c r="P738" s="10">
        <v>45414</v>
      </c>
      <c r="Q738" s="10">
        <f t="shared" si="46"/>
        <v>45779</v>
      </c>
      <c r="R738" s="3" t="s">
        <v>104</v>
      </c>
      <c r="S738" s="15" t="s">
        <v>2855</v>
      </c>
      <c r="T738" s="12">
        <v>180</v>
      </c>
      <c r="U738" s="12">
        <f t="shared" si="48"/>
        <v>180</v>
      </c>
      <c r="V738" s="15" t="s">
        <v>2856</v>
      </c>
      <c r="W738" s="11" t="s">
        <v>107</v>
      </c>
      <c r="X738" s="11" t="s">
        <v>108</v>
      </c>
      <c r="Y738" s="3" t="s">
        <v>89</v>
      </c>
      <c r="Z738" s="11" t="s">
        <v>108</v>
      </c>
      <c r="AA738" s="3" t="s">
        <v>109</v>
      </c>
      <c r="AB738" s="4">
        <v>45478</v>
      </c>
      <c r="AC738" s="3" t="s">
        <v>104</v>
      </c>
    </row>
    <row r="739" spans="1:29" ht="78.75" x14ac:dyDescent="0.25">
      <c r="A739" s="3">
        <v>2024</v>
      </c>
      <c r="B739" s="4">
        <v>45383</v>
      </c>
      <c r="C739" s="4">
        <v>45473</v>
      </c>
      <c r="D739" s="3" t="s">
        <v>75</v>
      </c>
      <c r="E739" s="5" t="s">
        <v>2857</v>
      </c>
      <c r="F739" s="6" t="s">
        <v>1325</v>
      </c>
      <c r="G739" s="16" t="s">
        <v>1326</v>
      </c>
      <c r="H739" s="7" t="s">
        <v>1327</v>
      </c>
      <c r="I739" s="8" t="s">
        <v>84</v>
      </c>
      <c r="J739" s="9" t="s">
        <v>2793</v>
      </c>
      <c r="K739" s="9" t="s">
        <v>751</v>
      </c>
      <c r="L739" s="9" t="s">
        <v>103</v>
      </c>
      <c r="M739" s="3" t="s">
        <v>86</v>
      </c>
      <c r="N739" s="3" t="s">
        <v>104</v>
      </c>
      <c r="O739" s="6">
        <v>1</v>
      </c>
      <c r="P739" s="10">
        <v>45454</v>
      </c>
      <c r="Q739" s="10">
        <f>P739+365</f>
        <v>45819</v>
      </c>
      <c r="R739" s="3" t="s">
        <v>104</v>
      </c>
      <c r="S739" s="15" t="s">
        <v>2858</v>
      </c>
      <c r="T739" s="12">
        <v>180</v>
      </c>
      <c r="U739" s="12">
        <f>T739</f>
        <v>180</v>
      </c>
      <c r="V739" s="15" t="s">
        <v>2859</v>
      </c>
      <c r="W739" s="11" t="s">
        <v>107</v>
      </c>
      <c r="X739" s="11" t="s">
        <v>108</v>
      </c>
      <c r="Y739" s="3" t="s">
        <v>89</v>
      </c>
      <c r="Z739" s="11" t="s">
        <v>108</v>
      </c>
      <c r="AA739" s="3" t="s">
        <v>109</v>
      </c>
      <c r="AB739" s="4">
        <v>45478</v>
      </c>
      <c r="AC739" s="3" t="s">
        <v>104</v>
      </c>
    </row>
    <row r="740" spans="1:29" ht="78.75" x14ac:dyDescent="0.25">
      <c r="A740" s="3">
        <v>2024</v>
      </c>
      <c r="B740" s="4">
        <v>45383</v>
      </c>
      <c r="C740" s="4">
        <v>45473</v>
      </c>
      <c r="D740" s="3" t="s">
        <v>75</v>
      </c>
      <c r="E740" s="5" t="s">
        <v>2860</v>
      </c>
      <c r="F740" s="6" t="s">
        <v>1325</v>
      </c>
      <c r="G740" s="16" t="s">
        <v>1326</v>
      </c>
      <c r="H740" s="7" t="s">
        <v>1327</v>
      </c>
      <c r="I740" s="8" t="s">
        <v>84</v>
      </c>
      <c r="J740" s="9" t="s">
        <v>2861</v>
      </c>
      <c r="K740" s="9" t="s">
        <v>222</v>
      </c>
      <c r="L740" s="9" t="s">
        <v>146</v>
      </c>
      <c r="M740" s="3" t="s">
        <v>86</v>
      </c>
      <c r="N740" s="3" t="s">
        <v>104</v>
      </c>
      <c r="O740" s="6">
        <v>1</v>
      </c>
      <c r="P740" s="10">
        <v>45455</v>
      </c>
      <c r="Q740" s="10">
        <f>P740+365</f>
        <v>45820</v>
      </c>
      <c r="R740" s="3" t="s">
        <v>104</v>
      </c>
      <c r="S740" s="15" t="s">
        <v>2862</v>
      </c>
      <c r="T740" s="12">
        <v>533.25</v>
      </c>
      <c r="U740" s="12">
        <f>T740</f>
        <v>533.25</v>
      </c>
      <c r="V740" s="15" t="s">
        <v>1319</v>
      </c>
      <c r="W740" s="11" t="s">
        <v>107</v>
      </c>
      <c r="X740" s="11" t="s">
        <v>108</v>
      </c>
      <c r="Y740" s="3" t="s">
        <v>89</v>
      </c>
      <c r="Z740" s="11" t="s">
        <v>108</v>
      </c>
      <c r="AA740" s="3" t="s">
        <v>109</v>
      </c>
      <c r="AB740" s="4">
        <v>45478</v>
      </c>
      <c r="AC740" s="3" t="s">
        <v>104</v>
      </c>
    </row>
    <row r="741" spans="1:29" ht="78.75" x14ac:dyDescent="0.25">
      <c r="A741" s="3">
        <v>2024</v>
      </c>
      <c r="B741" s="4">
        <v>45383</v>
      </c>
      <c r="C741" s="4">
        <v>45473</v>
      </c>
      <c r="D741" s="3" t="s">
        <v>75</v>
      </c>
      <c r="E741" s="5" t="s">
        <v>2863</v>
      </c>
      <c r="F741" s="6" t="s">
        <v>1325</v>
      </c>
      <c r="G741" s="16" t="s">
        <v>1326</v>
      </c>
      <c r="H741" s="7" t="s">
        <v>1327</v>
      </c>
      <c r="I741" s="8" t="s">
        <v>84</v>
      </c>
      <c r="J741" s="9" t="s">
        <v>2864</v>
      </c>
      <c r="K741" s="9" t="s">
        <v>2865</v>
      </c>
      <c r="L741" s="9" t="s">
        <v>415</v>
      </c>
      <c r="M741" s="3" t="s">
        <v>87</v>
      </c>
      <c r="N741" s="3" t="s">
        <v>104</v>
      </c>
      <c r="O741" s="6">
        <v>1</v>
      </c>
      <c r="P741" s="10">
        <v>45455</v>
      </c>
      <c r="Q741" s="10">
        <f>P741+365</f>
        <v>45820</v>
      </c>
      <c r="R741" s="3" t="s">
        <v>104</v>
      </c>
      <c r="S741" s="15" t="s">
        <v>2866</v>
      </c>
      <c r="T741" s="12">
        <v>360</v>
      </c>
      <c r="U741" s="12">
        <f>T741</f>
        <v>360</v>
      </c>
      <c r="V741" s="15" t="s">
        <v>2867</v>
      </c>
      <c r="W741" s="11" t="s">
        <v>107</v>
      </c>
      <c r="X741" s="11" t="s">
        <v>108</v>
      </c>
      <c r="Y741" s="3" t="s">
        <v>89</v>
      </c>
      <c r="Z741" s="11" t="s">
        <v>108</v>
      </c>
      <c r="AA741" s="3" t="s">
        <v>109</v>
      </c>
      <c r="AB741" s="4">
        <v>45478</v>
      </c>
      <c r="AC741" s="3" t="s">
        <v>104</v>
      </c>
    </row>
    <row r="742" spans="1:29" ht="78.75" x14ac:dyDescent="0.25">
      <c r="A742" s="3">
        <v>2024</v>
      </c>
      <c r="B742" s="4">
        <v>45383</v>
      </c>
      <c r="C742" s="4">
        <v>45473</v>
      </c>
      <c r="D742" s="3" t="s">
        <v>75</v>
      </c>
      <c r="E742" s="5" t="s">
        <v>2868</v>
      </c>
      <c r="F742" s="6" t="s">
        <v>1325</v>
      </c>
      <c r="G742" s="16" t="s">
        <v>1326</v>
      </c>
      <c r="H742" s="7" t="s">
        <v>1327</v>
      </c>
      <c r="I742" s="8" t="s">
        <v>84</v>
      </c>
      <c r="J742" s="9" t="s">
        <v>2869</v>
      </c>
      <c r="K742" s="9" t="s">
        <v>2870</v>
      </c>
      <c r="L742" s="9" t="s">
        <v>2871</v>
      </c>
      <c r="M742" s="3" t="s">
        <v>86</v>
      </c>
      <c r="N742" s="3" t="s">
        <v>104</v>
      </c>
      <c r="O742" s="6">
        <v>1</v>
      </c>
      <c r="P742" s="10">
        <v>45456</v>
      </c>
      <c r="Q742" s="10">
        <f>P742+365</f>
        <v>45821</v>
      </c>
      <c r="R742" s="3" t="s">
        <v>104</v>
      </c>
      <c r="S742" s="15" t="s">
        <v>2872</v>
      </c>
      <c r="T742" s="12">
        <v>180</v>
      </c>
      <c r="U742" s="12">
        <f>T742</f>
        <v>180</v>
      </c>
      <c r="V742" s="15" t="s">
        <v>2873</v>
      </c>
      <c r="W742" s="11" t="s">
        <v>107</v>
      </c>
      <c r="X742" s="11" t="s">
        <v>108</v>
      </c>
      <c r="Y742" s="3" t="s">
        <v>89</v>
      </c>
      <c r="Z742" s="11" t="s">
        <v>108</v>
      </c>
      <c r="AA742" s="3" t="s">
        <v>109</v>
      </c>
      <c r="AB742" s="4">
        <v>45478</v>
      </c>
      <c r="AC742" s="3" t="s">
        <v>104</v>
      </c>
    </row>
    <row r="743" spans="1:29" ht="78.75" x14ac:dyDescent="0.25">
      <c r="A743" s="3">
        <v>2024</v>
      </c>
      <c r="B743" s="4">
        <v>45383</v>
      </c>
      <c r="C743" s="4">
        <v>45473</v>
      </c>
      <c r="D743" s="3" t="s">
        <v>75</v>
      </c>
      <c r="E743" s="5" t="s">
        <v>2874</v>
      </c>
      <c r="F743" s="6" t="s">
        <v>1325</v>
      </c>
      <c r="G743" s="16" t="s">
        <v>1326</v>
      </c>
      <c r="H743" s="7" t="s">
        <v>1327</v>
      </c>
      <c r="I743" s="8" t="s">
        <v>84</v>
      </c>
      <c r="J743" s="9" t="s">
        <v>2574</v>
      </c>
      <c r="K743" s="9" t="s">
        <v>268</v>
      </c>
      <c r="L743" s="9" t="s">
        <v>2575</v>
      </c>
      <c r="M743" s="3" t="s">
        <v>86</v>
      </c>
      <c r="N743" s="3" t="s">
        <v>104</v>
      </c>
      <c r="O743" s="6">
        <v>1</v>
      </c>
      <c r="P743" s="10">
        <v>45428</v>
      </c>
      <c r="Q743" s="10">
        <f t="shared" ref="Q743:Q761" si="49">P743+365</f>
        <v>45793</v>
      </c>
      <c r="R743" s="3" t="s">
        <v>104</v>
      </c>
      <c r="S743" s="15" t="s">
        <v>2875</v>
      </c>
      <c r="T743" s="12">
        <v>180</v>
      </c>
      <c r="U743" s="12">
        <f t="shared" si="48"/>
        <v>180</v>
      </c>
      <c r="V743" s="15" t="s">
        <v>2876</v>
      </c>
      <c r="W743" s="11" t="s">
        <v>107</v>
      </c>
      <c r="X743" s="11" t="s">
        <v>108</v>
      </c>
      <c r="Y743" s="3" t="s">
        <v>89</v>
      </c>
      <c r="Z743" s="11" t="s">
        <v>108</v>
      </c>
      <c r="AA743" s="3" t="s">
        <v>109</v>
      </c>
      <c r="AB743" s="4">
        <v>45478</v>
      </c>
      <c r="AC743" s="3" t="s">
        <v>104</v>
      </c>
    </row>
    <row r="744" spans="1:29" ht="78.75" x14ac:dyDescent="0.25">
      <c r="A744" s="3">
        <v>2024</v>
      </c>
      <c r="B744" s="4">
        <v>45383</v>
      </c>
      <c r="C744" s="4">
        <v>45473</v>
      </c>
      <c r="D744" s="3" t="s">
        <v>75</v>
      </c>
      <c r="E744" s="5" t="s">
        <v>2877</v>
      </c>
      <c r="F744" s="6" t="s">
        <v>1325</v>
      </c>
      <c r="G744" s="16" t="s">
        <v>1326</v>
      </c>
      <c r="H744" s="7" t="s">
        <v>1327</v>
      </c>
      <c r="I744" s="8" t="s">
        <v>84</v>
      </c>
      <c r="J744" s="9" t="s">
        <v>2574</v>
      </c>
      <c r="K744" s="9" t="s">
        <v>268</v>
      </c>
      <c r="L744" s="9" t="s">
        <v>2575</v>
      </c>
      <c r="M744" s="3" t="s">
        <v>86</v>
      </c>
      <c r="N744" s="3" t="s">
        <v>104</v>
      </c>
      <c r="O744" s="6">
        <v>1</v>
      </c>
      <c r="P744" s="10">
        <v>45428</v>
      </c>
      <c r="Q744" s="10">
        <f t="shared" si="49"/>
        <v>45793</v>
      </c>
      <c r="R744" s="3" t="s">
        <v>104</v>
      </c>
      <c r="S744" s="15" t="s">
        <v>2878</v>
      </c>
      <c r="T744" s="12">
        <v>180</v>
      </c>
      <c r="U744" s="12">
        <f t="shared" si="48"/>
        <v>180</v>
      </c>
      <c r="V744" s="15" t="s">
        <v>2879</v>
      </c>
      <c r="W744" s="11" t="s">
        <v>107</v>
      </c>
      <c r="X744" s="11" t="s">
        <v>108</v>
      </c>
      <c r="Y744" s="3" t="s">
        <v>89</v>
      </c>
      <c r="Z744" s="11" t="s">
        <v>108</v>
      </c>
      <c r="AA744" s="3" t="s">
        <v>109</v>
      </c>
      <c r="AB744" s="4">
        <v>45478</v>
      </c>
      <c r="AC744" s="3" t="s">
        <v>104</v>
      </c>
    </row>
    <row r="745" spans="1:29" ht="78.75" x14ac:dyDescent="0.25">
      <c r="A745" s="3">
        <v>2024</v>
      </c>
      <c r="B745" s="4">
        <v>45383</v>
      </c>
      <c r="C745" s="4">
        <v>45473</v>
      </c>
      <c r="D745" s="3" t="s">
        <v>75</v>
      </c>
      <c r="E745" s="5" t="s">
        <v>2880</v>
      </c>
      <c r="F745" s="6" t="s">
        <v>1325</v>
      </c>
      <c r="G745" s="16" t="s">
        <v>1326</v>
      </c>
      <c r="H745" s="7" t="s">
        <v>1327</v>
      </c>
      <c r="I745" s="8" t="s">
        <v>84</v>
      </c>
      <c r="J745" s="9" t="s">
        <v>2574</v>
      </c>
      <c r="K745" s="9" t="s">
        <v>268</v>
      </c>
      <c r="L745" s="9" t="s">
        <v>2575</v>
      </c>
      <c r="M745" s="3" t="s">
        <v>86</v>
      </c>
      <c r="N745" s="3" t="s">
        <v>104</v>
      </c>
      <c r="O745" s="6">
        <v>1</v>
      </c>
      <c r="P745" s="10">
        <v>45428</v>
      </c>
      <c r="Q745" s="10">
        <f t="shared" si="49"/>
        <v>45793</v>
      </c>
      <c r="R745" s="3" t="s">
        <v>104</v>
      </c>
      <c r="S745" s="15" t="s">
        <v>2881</v>
      </c>
      <c r="T745" s="12">
        <v>180</v>
      </c>
      <c r="U745" s="12">
        <f t="shared" si="48"/>
        <v>180</v>
      </c>
      <c r="V745" s="15" t="s">
        <v>2882</v>
      </c>
      <c r="W745" s="11" t="s">
        <v>107</v>
      </c>
      <c r="X745" s="11" t="s">
        <v>108</v>
      </c>
      <c r="Y745" s="3" t="s">
        <v>89</v>
      </c>
      <c r="Z745" s="11" t="s">
        <v>108</v>
      </c>
      <c r="AA745" s="3" t="s">
        <v>109</v>
      </c>
      <c r="AB745" s="4">
        <v>45478</v>
      </c>
      <c r="AC745" s="3" t="s">
        <v>104</v>
      </c>
    </row>
    <row r="746" spans="1:29" ht="78.75" x14ac:dyDescent="0.25">
      <c r="A746" s="3">
        <v>2024</v>
      </c>
      <c r="B746" s="4">
        <v>45383</v>
      </c>
      <c r="C746" s="4">
        <v>45473</v>
      </c>
      <c r="D746" s="3" t="s">
        <v>75</v>
      </c>
      <c r="E746" s="5" t="s">
        <v>2883</v>
      </c>
      <c r="F746" s="6" t="s">
        <v>1325</v>
      </c>
      <c r="G746" s="16" t="s">
        <v>1326</v>
      </c>
      <c r="H746" s="7" t="s">
        <v>1327</v>
      </c>
      <c r="I746" s="8" t="s">
        <v>84</v>
      </c>
      <c r="J746" s="9" t="s">
        <v>2574</v>
      </c>
      <c r="K746" s="9" t="s">
        <v>268</v>
      </c>
      <c r="L746" s="9" t="s">
        <v>2575</v>
      </c>
      <c r="M746" s="3" t="s">
        <v>86</v>
      </c>
      <c r="N746" s="3" t="s">
        <v>104</v>
      </c>
      <c r="O746" s="6">
        <v>1</v>
      </c>
      <c r="P746" s="10">
        <v>45428</v>
      </c>
      <c r="Q746" s="10">
        <f t="shared" si="49"/>
        <v>45793</v>
      </c>
      <c r="R746" s="3" t="s">
        <v>104</v>
      </c>
      <c r="S746" s="15" t="s">
        <v>2884</v>
      </c>
      <c r="T746" s="12">
        <v>180</v>
      </c>
      <c r="U746" s="12">
        <f t="shared" si="48"/>
        <v>180</v>
      </c>
      <c r="V746" s="15" t="s">
        <v>2885</v>
      </c>
      <c r="W746" s="11" t="s">
        <v>107</v>
      </c>
      <c r="X746" s="11" t="s">
        <v>108</v>
      </c>
      <c r="Y746" s="3" t="s">
        <v>89</v>
      </c>
      <c r="Z746" s="11" t="s">
        <v>108</v>
      </c>
      <c r="AA746" s="3" t="s">
        <v>109</v>
      </c>
      <c r="AB746" s="4">
        <v>45478</v>
      </c>
      <c r="AC746" s="3" t="s">
        <v>104</v>
      </c>
    </row>
    <row r="747" spans="1:29" ht="78.75" x14ac:dyDescent="0.25">
      <c r="A747" s="3">
        <v>2024</v>
      </c>
      <c r="B747" s="4">
        <v>45383</v>
      </c>
      <c r="C747" s="4">
        <v>45473</v>
      </c>
      <c r="D747" s="3" t="s">
        <v>75</v>
      </c>
      <c r="E747" s="5" t="s">
        <v>2886</v>
      </c>
      <c r="F747" s="6" t="s">
        <v>1325</v>
      </c>
      <c r="G747" s="16" t="s">
        <v>1326</v>
      </c>
      <c r="H747" s="7" t="s">
        <v>1327</v>
      </c>
      <c r="I747" s="8" t="s">
        <v>84</v>
      </c>
      <c r="J747" s="9" t="s">
        <v>2574</v>
      </c>
      <c r="K747" s="9" t="s">
        <v>268</v>
      </c>
      <c r="L747" s="9" t="s">
        <v>2575</v>
      </c>
      <c r="M747" s="3" t="s">
        <v>86</v>
      </c>
      <c r="N747" s="3" t="s">
        <v>104</v>
      </c>
      <c r="O747" s="6">
        <v>1</v>
      </c>
      <c r="P747" s="10">
        <v>45428</v>
      </c>
      <c r="Q747" s="10">
        <f t="shared" si="49"/>
        <v>45793</v>
      </c>
      <c r="R747" s="3" t="s">
        <v>104</v>
      </c>
      <c r="S747" s="15" t="s">
        <v>2887</v>
      </c>
      <c r="T747" s="12">
        <v>180</v>
      </c>
      <c r="U747" s="12">
        <f t="shared" si="48"/>
        <v>180</v>
      </c>
      <c r="V747" s="15" t="s">
        <v>2888</v>
      </c>
      <c r="W747" s="11" t="s">
        <v>107</v>
      </c>
      <c r="X747" s="11" t="s">
        <v>108</v>
      </c>
      <c r="Y747" s="3" t="s">
        <v>89</v>
      </c>
      <c r="Z747" s="11" t="s">
        <v>108</v>
      </c>
      <c r="AA747" s="3" t="s">
        <v>109</v>
      </c>
      <c r="AB747" s="4">
        <v>45478</v>
      </c>
      <c r="AC747" s="3" t="s">
        <v>104</v>
      </c>
    </row>
    <row r="748" spans="1:29" ht="78.75" x14ac:dyDescent="0.25">
      <c r="A748" s="3">
        <v>2024</v>
      </c>
      <c r="B748" s="4">
        <v>45383</v>
      </c>
      <c r="C748" s="4">
        <v>45473</v>
      </c>
      <c r="D748" s="3" t="s">
        <v>75</v>
      </c>
      <c r="E748" s="5" t="s">
        <v>2889</v>
      </c>
      <c r="F748" s="6" t="s">
        <v>1325</v>
      </c>
      <c r="G748" s="16" t="s">
        <v>1326</v>
      </c>
      <c r="H748" s="7" t="s">
        <v>1327</v>
      </c>
      <c r="I748" s="8" t="s">
        <v>84</v>
      </c>
      <c r="J748" s="9" t="s">
        <v>2890</v>
      </c>
      <c r="K748" s="9" t="s">
        <v>2146</v>
      </c>
      <c r="L748" s="9" t="s">
        <v>2891</v>
      </c>
      <c r="M748" s="3" t="s">
        <v>86</v>
      </c>
      <c r="N748" s="3" t="s">
        <v>104</v>
      </c>
      <c r="O748" s="6">
        <v>1</v>
      </c>
      <c r="P748" s="10">
        <v>45432</v>
      </c>
      <c r="Q748" s="10">
        <f t="shared" si="49"/>
        <v>45797</v>
      </c>
      <c r="R748" s="3" t="s">
        <v>104</v>
      </c>
      <c r="S748" s="15" t="s">
        <v>2892</v>
      </c>
      <c r="T748" s="12">
        <v>180</v>
      </c>
      <c r="U748" s="12">
        <f>T748</f>
        <v>180</v>
      </c>
      <c r="V748" s="15" t="s">
        <v>2893</v>
      </c>
      <c r="W748" s="11" t="s">
        <v>107</v>
      </c>
      <c r="X748" s="11" t="s">
        <v>108</v>
      </c>
      <c r="Y748" s="3" t="s">
        <v>89</v>
      </c>
      <c r="Z748" s="11" t="s">
        <v>108</v>
      </c>
      <c r="AA748" s="3" t="s">
        <v>109</v>
      </c>
      <c r="AB748" s="4">
        <v>45478</v>
      </c>
      <c r="AC748" s="3" t="s">
        <v>104</v>
      </c>
    </row>
    <row r="749" spans="1:29" ht="78.75" x14ac:dyDescent="0.25">
      <c r="A749" s="3">
        <v>2024</v>
      </c>
      <c r="B749" s="4">
        <v>45383</v>
      </c>
      <c r="C749" s="4">
        <v>45473</v>
      </c>
      <c r="D749" s="3" t="s">
        <v>75</v>
      </c>
      <c r="E749" s="5" t="s">
        <v>2894</v>
      </c>
      <c r="F749" s="6" t="s">
        <v>1325</v>
      </c>
      <c r="G749" s="16" t="s">
        <v>1326</v>
      </c>
      <c r="H749" s="7" t="s">
        <v>1327</v>
      </c>
      <c r="I749" s="8" t="s">
        <v>84</v>
      </c>
      <c r="J749" s="9" t="s">
        <v>2895</v>
      </c>
      <c r="K749" s="9" t="s">
        <v>2896</v>
      </c>
      <c r="L749" s="9" t="s">
        <v>2146</v>
      </c>
      <c r="M749" s="3" t="s">
        <v>87</v>
      </c>
      <c r="N749" s="3" t="s">
        <v>104</v>
      </c>
      <c r="O749" s="6">
        <v>1</v>
      </c>
      <c r="P749" s="10">
        <v>45432</v>
      </c>
      <c r="Q749" s="10">
        <f t="shared" si="49"/>
        <v>45797</v>
      </c>
      <c r="R749" s="3" t="s">
        <v>104</v>
      </c>
      <c r="S749" s="15" t="s">
        <v>2897</v>
      </c>
      <c r="T749" s="12">
        <v>180</v>
      </c>
      <c r="U749" s="12">
        <f>T749</f>
        <v>180</v>
      </c>
      <c r="V749" s="15" t="s">
        <v>2898</v>
      </c>
      <c r="W749" s="11" t="s">
        <v>107</v>
      </c>
      <c r="X749" s="11" t="s">
        <v>108</v>
      </c>
      <c r="Y749" s="3" t="s">
        <v>89</v>
      </c>
      <c r="Z749" s="11" t="s">
        <v>108</v>
      </c>
      <c r="AA749" s="3" t="s">
        <v>109</v>
      </c>
      <c r="AB749" s="4">
        <v>45478</v>
      </c>
      <c r="AC749" s="3" t="s">
        <v>104</v>
      </c>
    </row>
    <row r="750" spans="1:29" ht="78.75" x14ac:dyDescent="0.25">
      <c r="A750" s="3">
        <v>2024</v>
      </c>
      <c r="B750" s="4">
        <v>45383</v>
      </c>
      <c r="C750" s="4">
        <v>45473</v>
      </c>
      <c r="D750" s="3" t="s">
        <v>75</v>
      </c>
      <c r="E750" s="5" t="s">
        <v>2899</v>
      </c>
      <c r="F750" s="6" t="s">
        <v>1325</v>
      </c>
      <c r="G750" s="16" t="s">
        <v>1326</v>
      </c>
      <c r="H750" s="7" t="s">
        <v>1327</v>
      </c>
      <c r="I750" s="8" t="s">
        <v>84</v>
      </c>
      <c r="J750" s="9" t="s">
        <v>2900</v>
      </c>
      <c r="K750" s="9" t="s">
        <v>269</v>
      </c>
      <c r="L750" s="9" t="s">
        <v>193</v>
      </c>
      <c r="M750" s="3" t="s">
        <v>87</v>
      </c>
      <c r="N750" s="3" t="s">
        <v>104</v>
      </c>
      <c r="O750" s="6">
        <v>1</v>
      </c>
      <c r="P750" s="10">
        <v>45432</v>
      </c>
      <c r="Q750" s="10">
        <f t="shared" si="49"/>
        <v>45797</v>
      </c>
      <c r="R750" s="3" t="s">
        <v>104</v>
      </c>
      <c r="S750" s="15" t="s">
        <v>2901</v>
      </c>
      <c r="T750" s="12">
        <v>489.25</v>
      </c>
      <c r="U750" s="12">
        <f>T750</f>
        <v>489.25</v>
      </c>
      <c r="V750" s="15" t="s">
        <v>996</v>
      </c>
      <c r="W750" s="11" t="s">
        <v>107</v>
      </c>
      <c r="X750" s="11" t="s">
        <v>108</v>
      </c>
      <c r="Y750" s="3" t="s">
        <v>89</v>
      </c>
      <c r="Z750" s="11" t="s">
        <v>108</v>
      </c>
      <c r="AA750" s="3" t="s">
        <v>109</v>
      </c>
      <c r="AB750" s="4">
        <v>45478</v>
      </c>
      <c r="AC750" s="3" t="s">
        <v>104</v>
      </c>
    </row>
    <row r="751" spans="1:29" ht="78.75" x14ac:dyDescent="0.25">
      <c r="A751" s="3">
        <v>2024</v>
      </c>
      <c r="B751" s="4">
        <v>45383</v>
      </c>
      <c r="C751" s="4">
        <v>45473</v>
      </c>
      <c r="D751" s="3" t="s">
        <v>75</v>
      </c>
      <c r="E751" s="5" t="s">
        <v>2902</v>
      </c>
      <c r="F751" s="6" t="s">
        <v>1325</v>
      </c>
      <c r="G751" s="16" t="s">
        <v>1326</v>
      </c>
      <c r="H751" s="7" t="s">
        <v>1327</v>
      </c>
      <c r="I751" s="8" t="s">
        <v>84</v>
      </c>
      <c r="J751" s="9" t="s">
        <v>2903</v>
      </c>
      <c r="K751" s="9" t="s">
        <v>198</v>
      </c>
      <c r="L751" s="9" t="s">
        <v>2904</v>
      </c>
      <c r="M751" s="3" t="s">
        <v>87</v>
      </c>
      <c r="N751" s="3" t="s">
        <v>104</v>
      </c>
      <c r="O751" s="6">
        <v>1</v>
      </c>
      <c r="P751" s="10">
        <v>45432</v>
      </c>
      <c r="Q751" s="10">
        <f t="shared" si="49"/>
        <v>45797</v>
      </c>
      <c r="R751" s="3" t="s">
        <v>104</v>
      </c>
      <c r="S751" s="15" t="s">
        <v>2905</v>
      </c>
      <c r="T751" s="12">
        <v>1335.35</v>
      </c>
      <c r="U751" s="12">
        <f>T751</f>
        <v>1335.35</v>
      </c>
      <c r="V751" s="15" t="s">
        <v>2906</v>
      </c>
      <c r="W751" s="11" t="s">
        <v>107</v>
      </c>
      <c r="X751" s="11" t="s">
        <v>108</v>
      </c>
      <c r="Y751" s="3" t="s">
        <v>89</v>
      </c>
      <c r="Z751" s="11" t="s">
        <v>108</v>
      </c>
      <c r="AA751" s="3" t="s">
        <v>109</v>
      </c>
      <c r="AB751" s="4">
        <v>45478</v>
      </c>
      <c r="AC751" s="3" t="s">
        <v>104</v>
      </c>
    </row>
    <row r="752" spans="1:29" ht="78.75" x14ac:dyDescent="0.25">
      <c r="A752" s="3">
        <v>2024</v>
      </c>
      <c r="B752" s="4">
        <v>45383</v>
      </c>
      <c r="C752" s="4">
        <v>45473</v>
      </c>
      <c r="D752" s="3" t="s">
        <v>75</v>
      </c>
      <c r="E752" s="5" t="s">
        <v>2907</v>
      </c>
      <c r="F752" s="6" t="s">
        <v>1325</v>
      </c>
      <c r="G752" s="16" t="s">
        <v>1326</v>
      </c>
      <c r="H752" s="7" t="s">
        <v>1327</v>
      </c>
      <c r="I752" s="8" t="s">
        <v>84</v>
      </c>
      <c r="J752" s="9" t="s">
        <v>390</v>
      </c>
      <c r="K752" s="9" t="s">
        <v>958</v>
      </c>
      <c r="L752" s="9" t="s">
        <v>959</v>
      </c>
      <c r="M752" s="3" t="s">
        <v>87</v>
      </c>
      <c r="N752" s="3" t="s">
        <v>104</v>
      </c>
      <c r="O752" s="6">
        <v>1</v>
      </c>
      <c r="P752" s="10">
        <v>45429</v>
      </c>
      <c r="Q752" s="10">
        <f t="shared" si="49"/>
        <v>45794</v>
      </c>
      <c r="R752" s="3" t="s">
        <v>104</v>
      </c>
      <c r="S752" s="15" t="s">
        <v>2908</v>
      </c>
      <c r="T752" s="12">
        <v>548.35</v>
      </c>
      <c r="U752" s="12">
        <f t="shared" si="48"/>
        <v>548.35</v>
      </c>
      <c r="V752" s="15" t="s">
        <v>961</v>
      </c>
      <c r="W752" s="11" t="s">
        <v>107</v>
      </c>
      <c r="X752" s="11" t="s">
        <v>108</v>
      </c>
      <c r="Y752" s="3" t="s">
        <v>89</v>
      </c>
      <c r="Z752" s="11" t="s">
        <v>108</v>
      </c>
      <c r="AA752" s="3" t="s">
        <v>109</v>
      </c>
      <c r="AB752" s="4">
        <v>45478</v>
      </c>
      <c r="AC752" s="3" t="s">
        <v>104</v>
      </c>
    </row>
    <row r="753" spans="1:29" ht="78.75" x14ac:dyDescent="0.25">
      <c r="A753" s="3">
        <v>2024</v>
      </c>
      <c r="B753" s="4">
        <v>45383</v>
      </c>
      <c r="C753" s="4">
        <v>45473</v>
      </c>
      <c r="D753" s="3" t="s">
        <v>75</v>
      </c>
      <c r="E753" s="5" t="s">
        <v>2909</v>
      </c>
      <c r="F753" s="6" t="s">
        <v>1325</v>
      </c>
      <c r="G753" s="16" t="s">
        <v>1326</v>
      </c>
      <c r="H753" s="7" t="s">
        <v>1327</v>
      </c>
      <c r="I753" s="8" t="s">
        <v>84</v>
      </c>
      <c r="J753" s="9" t="s">
        <v>390</v>
      </c>
      <c r="K753" s="9" t="s">
        <v>958</v>
      </c>
      <c r="L753" s="9" t="s">
        <v>959</v>
      </c>
      <c r="M753" s="3" t="s">
        <v>87</v>
      </c>
      <c r="N753" s="3" t="s">
        <v>104</v>
      </c>
      <c r="O753" s="6">
        <v>1</v>
      </c>
      <c r="P753" s="10">
        <v>45429</v>
      </c>
      <c r="Q753" s="10">
        <f t="shared" si="49"/>
        <v>45794</v>
      </c>
      <c r="R753" s="3" t="s">
        <v>104</v>
      </c>
      <c r="S753" s="15" t="s">
        <v>2910</v>
      </c>
      <c r="T753" s="12">
        <v>548.04999999999995</v>
      </c>
      <c r="U753" s="12">
        <f t="shared" si="48"/>
        <v>548.04999999999995</v>
      </c>
      <c r="V753" s="15" t="s">
        <v>964</v>
      </c>
      <c r="W753" s="11" t="s">
        <v>107</v>
      </c>
      <c r="X753" s="11" t="s">
        <v>108</v>
      </c>
      <c r="Y753" s="3" t="s">
        <v>89</v>
      </c>
      <c r="Z753" s="11" t="s">
        <v>108</v>
      </c>
      <c r="AA753" s="3" t="s">
        <v>109</v>
      </c>
      <c r="AB753" s="4">
        <v>45478</v>
      </c>
      <c r="AC753" s="3" t="s">
        <v>104</v>
      </c>
    </row>
    <row r="754" spans="1:29" ht="78.75" x14ac:dyDescent="0.25">
      <c r="A754" s="3">
        <v>2024</v>
      </c>
      <c r="B754" s="4">
        <v>45383</v>
      </c>
      <c r="C754" s="4">
        <v>45473</v>
      </c>
      <c r="D754" s="3" t="s">
        <v>75</v>
      </c>
      <c r="E754" s="5" t="s">
        <v>2911</v>
      </c>
      <c r="F754" s="6" t="s">
        <v>1325</v>
      </c>
      <c r="G754" s="16" t="s">
        <v>1326</v>
      </c>
      <c r="H754" s="7" t="s">
        <v>1327</v>
      </c>
      <c r="I754" s="8" t="s">
        <v>84</v>
      </c>
      <c r="J754" s="9" t="s">
        <v>390</v>
      </c>
      <c r="K754" s="9" t="s">
        <v>958</v>
      </c>
      <c r="L754" s="9" t="s">
        <v>959</v>
      </c>
      <c r="M754" s="3" t="s">
        <v>87</v>
      </c>
      <c r="N754" s="3" t="s">
        <v>104</v>
      </c>
      <c r="O754" s="6">
        <v>1</v>
      </c>
      <c r="P754" s="10">
        <v>45429</v>
      </c>
      <c r="Q754" s="10">
        <f t="shared" si="49"/>
        <v>45794</v>
      </c>
      <c r="R754" s="3" t="s">
        <v>104</v>
      </c>
      <c r="S754" s="15" t="s">
        <v>2912</v>
      </c>
      <c r="T754" s="12">
        <v>547.77</v>
      </c>
      <c r="U754" s="12">
        <f t="shared" si="48"/>
        <v>547.77</v>
      </c>
      <c r="V754" s="15" t="s">
        <v>967</v>
      </c>
      <c r="W754" s="11" t="s">
        <v>107</v>
      </c>
      <c r="X754" s="11" t="s">
        <v>108</v>
      </c>
      <c r="Y754" s="3" t="s">
        <v>89</v>
      </c>
      <c r="Z754" s="11" t="s">
        <v>108</v>
      </c>
      <c r="AA754" s="3" t="s">
        <v>109</v>
      </c>
      <c r="AB754" s="4">
        <v>45478</v>
      </c>
      <c r="AC754" s="3" t="s">
        <v>104</v>
      </c>
    </row>
    <row r="755" spans="1:29" ht="78.75" x14ac:dyDescent="0.25">
      <c r="A755" s="3">
        <v>2024</v>
      </c>
      <c r="B755" s="4">
        <v>45383</v>
      </c>
      <c r="C755" s="4">
        <v>45473</v>
      </c>
      <c r="D755" s="3" t="s">
        <v>75</v>
      </c>
      <c r="E755" s="5" t="s">
        <v>2913</v>
      </c>
      <c r="F755" s="6" t="s">
        <v>1325</v>
      </c>
      <c r="G755" s="16" t="s">
        <v>1326</v>
      </c>
      <c r="H755" s="7" t="s">
        <v>1327</v>
      </c>
      <c r="I755" s="8" t="s">
        <v>84</v>
      </c>
      <c r="J755" s="9" t="s">
        <v>390</v>
      </c>
      <c r="K755" s="9" t="s">
        <v>958</v>
      </c>
      <c r="L755" s="9" t="s">
        <v>959</v>
      </c>
      <c r="M755" s="3" t="s">
        <v>87</v>
      </c>
      <c r="N755" s="3" t="s">
        <v>104</v>
      </c>
      <c r="O755" s="6">
        <v>1</v>
      </c>
      <c r="P755" s="10">
        <v>45429</v>
      </c>
      <c r="Q755" s="10">
        <f t="shared" si="49"/>
        <v>45794</v>
      </c>
      <c r="R755" s="3" t="s">
        <v>104</v>
      </c>
      <c r="S755" s="15" t="s">
        <v>2914</v>
      </c>
      <c r="T755" s="12">
        <v>547.47</v>
      </c>
      <c r="U755" s="12">
        <f t="shared" si="48"/>
        <v>547.47</v>
      </c>
      <c r="V755" s="15" t="s">
        <v>970</v>
      </c>
      <c r="W755" s="11" t="s">
        <v>107</v>
      </c>
      <c r="X755" s="11" t="s">
        <v>108</v>
      </c>
      <c r="Y755" s="3" t="s">
        <v>89</v>
      </c>
      <c r="Z755" s="11" t="s">
        <v>108</v>
      </c>
      <c r="AA755" s="3" t="s">
        <v>109</v>
      </c>
      <c r="AB755" s="4">
        <v>45478</v>
      </c>
      <c r="AC755" s="3" t="s">
        <v>104</v>
      </c>
    </row>
    <row r="756" spans="1:29" ht="78.75" x14ac:dyDescent="0.25">
      <c r="A756" s="3">
        <v>2024</v>
      </c>
      <c r="B756" s="4">
        <v>45383</v>
      </c>
      <c r="C756" s="4">
        <v>45473</v>
      </c>
      <c r="D756" s="3" t="s">
        <v>75</v>
      </c>
      <c r="E756" s="5" t="s">
        <v>2915</v>
      </c>
      <c r="F756" s="6" t="s">
        <v>1325</v>
      </c>
      <c r="G756" s="16" t="s">
        <v>1326</v>
      </c>
      <c r="H756" s="7" t="s">
        <v>1327</v>
      </c>
      <c r="I756" s="8" t="s">
        <v>84</v>
      </c>
      <c r="J756" s="9" t="s">
        <v>390</v>
      </c>
      <c r="K756" s="9" t="s">
        <v>958</v>
      </c>
      <c r="L756" s="9" t="s">
        <v>959</v>
      </c>
      <c r="M756" s="3" t="s">
        <v>87</v>
      </c>
      <c r="N756" s="3" t="s">
        <v>104</v>
      </c>
      <c r="O756" s="6">
        <v>1</v>
      </c>
      <c r="P756" s="10">
        <v>45429</v>
      </c>
      <c r="Q756" s="10">
        <f t="shared" si="49"/>
        <v>45794</v>
      </c>
      <c r="R756" s="3" t="s">
        <v>104</v>
      </c>
      <c r="S756" s="15" t="s">
        <v>2916</v>
      </c>
      <c r="T756" s="12">
        <v>547.20000000000005</v>
      </c>
      <c r="U756" s="12">
        <f t="shared" si="48"/>
        <v>547.20000000000005</v>
      </c>
      <c r="V756" s="15" t="s">
        <v>973</v>
      </c>
      <c r="W756" s="11" t="s">
        <v>107</v>
      </c>
      <c r="X756" s="11" t="s">
        <v>108</v>
      </c>
      <c r="Y756" s="3" t="s">
        <v>89</v>
      </c>
      <c r="Z756" s="11" t="s">
        <v>108</v>
      </c>
      <c r="AA756" s="3" t="s">
        <v>109</v>
      </c>
      <c r="AB756" s="4">
        <v>45478</v>
      </c>
      <c r="AC756" s="3" t="s">
        <v>104</v>
      </c>
    </row>
    <row r="757" spans="1:29" ht="78.75" x14ac:dyDescent="0.25">
      <c r="A757" s="3">
        <v>2024</v>
      </c>
      <c r="B757" s="4">
        <v>45383</v>
      </c>
      <c r="C757" s="4">
        <v>45473</v>
      </c>
      <c r="D757" s="3" t="s">
        <v>75</v>
      </c>
      <c r="E757" s="5" t="s">
        <v>2917</v>
      </c>
      <c r="F757" s="6" t="s">
        <v>1325</v>
      </c>
      <c r="G757" s="16" t="s">
        <v>1326</v>
      </c>
      <c r="H757" s="7" t="s">
        <v>1327</v>
      </c>
      <c r="I757" s="8" t="s">
        <v>84</v>
      </c>
      <c r="J757" s="9" t="s">
        <v>390</v>
      </c>
      <c r="K757" s="9" t="s">
        <v>958</v>
      </c>
      <c r="L757" s="9" t="s">
        <v>959</v>
      </c>
      <c r="M757" s="3" t="s">
        <v>87</v>
      </c>
      <c r="N757" s="3" t="s">
        <v>104</v>
      </c>
      <c r="O757" s="6">
        <v>1</v>
      </c>
      <c r="P757" s="10">
        <v>45429</v>
      </c>
      <c r="Q757" s="10">
        <f t="shared" si="49"/>
        <v>45794</v>
      </c>
      <c r="R757" s="3" t="s">
        <v>104</v>
      </c>
      <c r="S757" s="15" t="s">
        <v>2918</v>
      </c>
      <c r="T757" s="12">
        <v>350.77</v>
      </c>
      <c r="U757" s="12">
        <f t="shared" si="48"/>
        <v>350.77</v>
      </c>
      <c r="V757" s="15" t="s">
        <v>976</v>
      </c>
      <c r="W757" s="11" t="s">
        <v>107</v>
      </c>
      <c r="X757" s="11" t="s">
        <v>108</v>
      </c>
      <c r="Y757" s="3" t="s">
        <v>89</v>
      </c>
      <c r="Z757" s="11" t="s">
        <v>108</v>
      </c>
      <c r="AA757" s="3" t="s">
        <v>109</v>
      </c>
      <c r="AB757" s="4">
        <v>45478</v>
      </c>
      <c r="AC757" s="3" t="s">
        <v>104</v>
      </c>
    </row>
    <row r="758" spans="1:29" ht="78.75" x14ac:dyDescent="0.25">
      <c r="A758" s="3">
        <v>2024</v>
      </c>
      <c r="B758" s="4">
        <v>45383</v>
      </c>
      <c r="C758" s="4">
        <v>45473</v>
      </c>
      <c r="D758" s="3" t="s">
        <v>75</v>
      </c>
      <c r="E758" s="5" t="s">
        <v>2919</v>
      </c>
      <c r="F758" s="6" t="s">
        <v>1325</v>
      </c>
      <c r="G758" s="16" t="s">
        <v>1326</v>
      </c>
      <c r="H758" s="7" t="s">
        <v>1327</v>
      </c>
      <c r="I758" s="8" t="s">
        <v>84</v>
      </c>
      <c r="J758" s="9" t="s">
        <v>390</v>
      </c>
      <c r="K758" s="9" t="s">
        <v>958</v>
      </c>
      <c r="L758" s="9" t="s">
        <v>959</v>
      </c>
      <c r="M758" s="3" t="s">
        <v>87</v>
      </c>
      <c r="N758" s="3" t="s">
        <v>104</v>
      </c>
      <c r="O758" s="6">
        <v>1</v>
      </c>
      <c r="P758" s="10">
        <v>45429</v>
      </c>
      <c r="Q758" s="10">
        <f t="shared" si="49"/>
        <v>45794</v>
      </c>
      <c r="R758" s="3" t="s">
        <v>104</v>
      </c>
      <c r="S758" s="15" t="s">
        <v>2920</v>
      </c>
      <c r="T758" s="12">
        <v>355.7</v>
      </c>
      <c r="U758" s="12">
        <f t="shared" si="48"/>
        <v>355.7</v>
      </c>
      <c r="V758" s="15" t="s">
        <v>979</v>
      </c>
      <c r="W758" s="11" t="s">
        <v>107</v>
      </c>
      <c r="X758" s="11" t="s">
        <v>108</v>
      </c>
      <c r="Y758" s="3" t="s">
        <v>89</v>
      </c>
      <c r="Z758" s="11" t="s">
        <v>108</v>
      </c>
      <c r="AA758" s="3" t="s">
        <v>109</v>
      </c>
      <c r="AB758" s="4">
        <v>45478</v>
      </c>
      <c r="AC758" s="3" t="s">
        <v>104</v>
      </c>
    </row>
    <row r="759" spans="1:29" ht="78.75" x14ac:dyDescent="0.25">
      <c r="A759" s="3">
        <v>2024</v>
      </c>
      <c r="B759" s="4">
        <v>45383</v>
      </c>
      <c r="C759" s="4">
        <v>45473</v>
      </c>
      <c r="D759" s="3" t="s">
        <v>75</v>
      </c>
      <c r="E759" s="5" t="s">
        <v>2921</v>
      </c>
      <c r="F759" s="6" t="s">
        <v>1325</v>
      </c>
      <c r="G759" s="16" t="s">
        <v>1326</v>
      </c>
      <c r="H759" s="7" t="s">
        <v>1327</v>
      </c>
      <c r="I759" s="8" t="s">
        <v>84</v>
      </c>
      <c r="J759" s="9" t="s">
        <v>390</v>
      </c>
      <c r="K759" s="9" t="s">
        <v>958</v>
      </c>
      <c r="L759" s="9" t="s">
        <v>959</v>
      </c>
      <c r="M759" s="3" t="s">
        <v>87</v>
      </c>
      <c r="N759" s="3" t="s">
        <v>104</v>
      </c>
      <c r="O759" s="6">
        <v>1</v>
      </c>
      <c r="P759" s="10">
        <v>45429</v>
      </c>
      <c r="Q759" s="10">
        <f t="shared" si="49"/>
        <v>45794</v>
      </c>
      <c r="R759" s="3" t="s">
        <v>104</v>
      </c>
      <c r="S759" s="15" t="s">
        <v>2922</v>
      </c>
      <c r="T759" s="12">
        <v>356.37</v>
      </c>
      <c r="U759" s="12">
        <f t="shared" si="48"/>
        <v>356.37</v>
      </c>
      <c r="V759" s="15" t="s">
        <v>983</v>
      </c>
      <c r="W759" s="11" t="s">
        <v>107</v>
      </c>
      <c r="X759" s="11" t="s">
        <v>108</v>
      </c>
      <c r="Y759" s="3" t="s">
        <v>89</v>
      </c>
      <c r="Z759" s="11" t="s">
        <v>108</v>
      </c>
      <c r="AA759" s="3" t="s">
        <v>109</v>
      </c>
      <c r="AB759" s="4">
        <v>45478</v>
      </c>
      <c r="AC759" s="3" t="s">
        <v>104</v>
      </c>
    </row>
    <row r="760" spans="1:29" ht="78.75" x14ac:dyDescent="0.25">
      <c r="A760" s="3">
        <v>2024</v>
      </c>
      <c r="B760" s="4">
        <v>45383</v>
      </c>
      <c r="C760" s="4">
        <v>45473</v>
      </c>
      <c r="D760" s="3" t="s">
        <v>75</v>
      </c>
      <c r="E760" s="5" t="s">
        <v>2923</v>
      </c>
      <c r="F760" s="6" t="s">
        <v>1325</v>
      </c>
      <c r="G760" s="16" t="s">
        <v>1326</v>
      </c>
      <c r="H760" s="7" t="s">
        <v>1327</v>
      </c>
      <c r="I760" s="8" t="s">
        <v>84</v>
      </c>
      <c r="J760" s="9" t="s">
        <v>390</v>
      </c>
      <c r="K760" s="9" t="s">
        <v>958</v>
      </c>
      <c r="L760" s="9" t="s">
        <v>959</v>
      </c>
      <c r="M760" s="3" t="s">
        <v>87</v>
      </c>
      <c r="N760" s="3" t="s">
        <v>104</v>
      </c>
      <c r="O760" s="6">
        <v>1</v>
      </c>
      <c r="P760" s="10">
        <v>45429</v>
      </c>
      <c r="Q760" s="10">
        <f t="shared" si="49"/>
        <v>45794</v>
      </c>
      <c r="R760" s="3" t="s">
        <v>104</v>
      </c>
      <c r="S760" s="15" t="s">
        <v>2924</v>
      </c>
      <c r="T760" s="12">
        <v>357.02</v>
      </c>
      <c r="U760" s="12">
        <f t="shared" si="48"/>
        <v>357.02</v>
      </c>
      <c r="V760" s="15" t="s">
        <v>986</v>
      </c>
      <c r="W760" s="11" t="s">
        <v>107</v>
      </c>
      <c r="X760" s="11" t="s">
        <v>108</v>
      </c>
      <c r="Y760" s="3" t="s">
        <v>89</v>
      </c>
      <c r="Z760" s="11" t="s">
        <v>108</v>
      </c>
      <c r="AA760" s="3" t="s">
        <v>109</v>
      </c>
      <c r="AB760" s="4">
        <v>45478</v>
      </c>
      <c r="AC760" s="3" t="s">
        <v>104</v>
      </c>
    </row>
    <row r="761" spans="1:29" ht="78.75" x14ac:dyDescent="0.25">
      <c r="A761" s="3">
        <v>2024</v>
      </c>
      <c r="B761" s="4">
        <v>45383</v>
      </c>
      <c r="C761" s="4">
        <v>45473</v>
      </c>
      <c r="D761" s="3" t="s">
        <v>75</v>
      </c>
      <c r="E761" s="5" t="s">
        <v>2925</v>
      </c>
      <c r="F761" s="6" t="s">
        <v>1325</v>
      </c>
      <c r="G761" s="16" t="s">
        <v>1326</v>
      </c>
      <c r="H761" s="7" t="s">
        <v>1327</v>
      </c>
      <c r="I761" s="8" t="s">
        <v>84</v>
      </c>
      <c r="J761" s="9" t="s">
        <v>390</v>
      </c>
      <c r="K761" s="9" t="s">
        <v>958</v>
      </c>
      <c r="L761" s="9" t="s">
        <v>959</v>
      </c>
      <c r="M761" s="3" t="s">
        <v>87</v>
      </c>
      <c r="N761" s="3" t="s">
        <v>104</v>
      </c>
      <c r="O761" s="6">
        <v>1</v>
      </c>
      <c r="P761" s="10">
        <v>45429</v>
      </c>
      <c r="Q761" s="10">
        <f t="shared" si="49"/>
        <v>45794</v>
      </c>
      <c r="R761" s="3" t="s">
        <v>104</v>
      </c>
      <c r="S761" s="15" t="s">
        <v>2926</v>
      </c>
      <c r="T761" s="12">
        <v>1210</v>
      </c>
      <c r="U761" s="12">
        <f t="shared" si="48"/>
        <v>1210</v>
      </c>
      <c r="V761" s="15" t="s">
        <v>989</v>
      </c>
      <c r="W761" s="11" t="s">
        <v>107</v>
      </c>
      <c r="X761" s="11" t="s">
        <v>108</v>
      </c>
      <c r="Y761" s="3" t="s">
        <v>89</v>
      </c>
      <c r="Z761" s="11" t="s">
        <v>108</v>
      </c>
      <c r="AA761" s="3" t="s">
        <v>109</v>
      </c>
      <c r="AB761" s="4">
        <v>45478</v>
      </c>
      <c r="AC761" s="3" t="s">
        <v>104</v>
      </c>
    </row>
    <row r="762" spans="1:29" ht="78.75" x14ac:dyDescent="0.25">
      <c r="A762" s="3">
        <v>2024</v>
      </c>
      <c r="B762" s="4">
        <v>45383</v>
      </c>
      <c r="C762" s="4">
        <v>45473</v>
      </c>
      <c r="D762" s="3" t="s">
        <v>75</v>
      </c>
      <c r="E762" s="5" t="s">
        <v>2927</v>
      </c>
      <c r="F762" s="6" t="s">
        <v>1325</v>
      </c>
      <c r="G762" s="16" t="s">
        <v>1326</v>
      </c>
      <c r="H762" s="7" t="s">
        <v>1327</v>
      </c>
      <c r="I762" s="8" t="s">
        <v>84</v>
      </c>
      <c r="J762" s="9" t="s">
        <v>2928</v>
      </c>
      <c r="K762" s="9" t="s">
        <v>2929</v>
      </c>
      <c r="L762" s="9" t="s">
        <v>636</v>
      </c>
      <c r="M762" s="3" t="s">
        <v>87</v>
      </c>
      <c r="N762" s="3" t="s">
        <v>104</v>
      </c>
      <c r="O762" s="6">
        <v>1</v>
      </c>
      <c r="P762" s="10">
        <v>45429</v>
      </c>
      <c r="Q762" s="10">
        <f t="shared" si="42"/>
        <v>45794</v>
      </c>
      <c r="R762" s="3" t="s">
        <v>104</v>
      </c>
      <c r="S762" s="15" t="s">
        <v>2930</v>
      </c>
      <c r="T762" s="12">
        <v>180</v>
      </c>
      <c r="U762" s="12">
        <f t="shared" si="48"/>
        <v>180</v>
      </c>
      <c r="V762" s="15" t="s">
        <v>2931</v>
      </c>
      <c r="W762" s="11" t="s">
        <v>107</v>
      </c>
      <c r="X762" s="11" t="s">
        <v>108</v>
      </c>
      <c r="Y762" s="3" t="s">
        <v>89</v>
      </c>
      <c r="Z762" s="11" t="s">
        <v>108</v>
      </c>
      <c r="AA762" s="3" t="s">
        <v>109</v>
      </c>
      <c r="AB762" s="4">
        <v>45478</v>
      </c>
      <c r="AC762" s="3" t="s">
        <v>104</v>
      </c>
    </row>
    <row r="763" spans="1:29" ht="78.75" x14ac:dyDescent="0.25">
      <c r="A763" s="3">
        <v>2024</v>
      </c>
      <c r="B763" s="4">
        <v>45383</v>
      </c>
      <c r="C763" s="4">
        <v>45473</v>
      </c>
      <c r="D763" s="3" t="s">
        <v>75</v>
      </c>
      <c r="E763" s="5" t="s">
        <v>2932</v>
      </c>
      <c r="F763" s="6" t="s">
        <v>1325</v>
      </c>
      <c r="G763" s="16" t="s">
        <v>1326</v>
      </c>
      <c r="H763" s="7" t="s">
        <v>1327</v>
      </c>
      <c r="I763" s="8" t="s">
        <v>84</v>
      </c>
      <c r="J763" s="9" t="s">
        <v>991</v>
      </c>
      <c r="K763" s="9" t="s">
        <v>415</v>
      </c>
      <c r="L763" s="9" t="s">
        <v>490</v>
      </c>
      <c r="M763" s="3" t="s">
        <v>86</v>
      </c>
      <c r="N763" s="3" t="s">
        <v>104</v>
      </c>
      <c r="O763" s="6">
        <v>1</v>
      </c>
      <c r="P763" s="10">
        <v>45432</v>
      </c>
      <c r="Q763" s="10">
        <f t="shared" si="42"/>
        <v>45797</v>
      </c>
      <c r="R763" s="3" t="s">
        <v>104</v>
      </c>
      <c r="S763" s="15" t="s">
        <v>2933</v>
      </c>
      <c r="T763" s="12">
        <v>451.7</v>
      </c>
      <c r="U763" s="12">
        <f t="shared" si="48"/>
        <v>451.7</v>
      </c>
      <c r="V763" s="15" t="s">
        <v>993</v>
      </c>
      <c r="W763" s="11" t="s">
        <v>107</v>
      </c>
      <c r="X763" s="11" t="s">
        <v>108</v>
      </c>
      <c r="Y763" s="3" t="s">
        <v>89</v>
      </c>
      <c r="Z763" s="11" t="s">
        <v>108</v>
      </c>
      <c r="AA763" s="3" t="s">
        <v>109</v>
      </c>
      <c r="AB763" s="4">
        <v>45478</v>
      </c>
      <c r="AC763" s="3" t="s">
        <v>104</v>
      </c>
    </row>
    <row r="764" spans="1:29" ht="78.75" x14ac:dyDescent="0.25">
      <c r="A764" s="3">
        <v>2024</v>
      </c>
      <c r="B764" s="4">
        <v>45383</v>
      </c>
      <c r="C764" s="4">
        <v>45473</v>
      </c>
      <c r="D764" s="3" t="s">
        <v>75</v>
      </c>
      <c r="E764" s="5" t="s">
        <v>2934</v>
      </c>
      <c r="F764" s="6" t="s">
        <v>1325</v>
      </c>
      <c r="G764" s="16" t="s">
        <v>1326</v>
      </c>
      <c r="H764" s="7" t="s">
        <v>1327</v>
      </c>
      <c r="I764" s="8" t="s">
        <v>84</v>
      </c>
      <c r="J764" s="9" t="s">
        <v>991</v>
      </c>
      <c r="K764" s="9" t="s">
        <v>415</v>
      </c>
      <c r="L764" s="9" t="s">
        <v>490</v>
      </c>
      <c r="M764" s="3" t="s">
        <v>86</v>
      </c>
      <c r="N764" s="3" t="s">
        <v>104</v>
      </c>
      <c r="O764" s="6">
        <v>1</v>
      </c>
      <c r="P764" s="10">
        <v>45432</v>
      </c>
      <c r="Q764" s="10">
        <f t="shared" si="42"/>
        <v>45797</v>
      </c>
      <c r="R764" s="3" t="s">
        <v>104</v>
      </c>
      <c r="S764" s="15" t="s">
        <v>2935</v>
      </c>
      <c r="T764" s="12">
        <v>451.7</v>
      </c>
      <c r="U764" s="12">
        <f t="shared" si="48"/>
        <v>451.7</v>
      </c>
      <c r="V764" s="15" t="s">
        <v>1054</v>
      </c>
      <c r="W764" s="11" t="s">
        <v>107</v>
      </c>
      <c r="X764" s="11" t="s">
        <v>108</v>
      </c>
      <c r="Y764" s="3" t="s">
        <v>89</v>
      </c>
      <c r="Z764" s="11" t="s">
        <v>108</v>
      </c>
      <c r="AA764" s="3" t="s">
        <v>109</v>
      </c>
      <c r="AB764" s="4">
        <v>45478</v>
      </c>
      <c r="AC764" s="3" t="s">
        <v>104</v>
      </c>
    </row>
    <row r="765" spans="1:29" ht="78.75" x14ac:dyDescent="0.25">
      <c r="A765" s="3">
        <v>2024</v>
      </c>
      <c r="B765" s="4">
        <v>45383</v>
      </c>
      <c r="C765" s="4">
        <v>45473</v>
      </c>
      <c r="D765" s="3" t="s">
        <v>75</v>
      </c>
      <c r="E765" s="5" t="s">
        <v>2936</v>
      </c>
      <c r="F765" s="6" t="s">
        <v>1325</v>
      </c>
      <c r="G765" s="16" t="s">
        <v>1326</v>
      </c>
      <c r="H765" s="7" t="s">
        <v>1327</v>
      </c>
      <c r="I765" s="8" t="s">
        <v>84</v>
      </c>
      <c r="J765" s="9" t="s">
        <v>2937</v>
      </c>
      <c r="K765" s="9" t="s">
        <v>181</v>
      </c>
      <c r="L765" s="9" t="s">
        <v>1490</v>
      </c>
      <c r="M765" s="3" t="s">
        <v>87</v>
      </c>
      <c r="N765" s="3" t="s">
        <v>104</v>
      </c>
      <c r="O765" s="6">
        <v>1</v>
      </c>
      <c r="P765" s="10">
        <v>45432</v>
      </c>
      <c r="Q765" s="10">
        <f t="shared" si="42"/>
        <v>45797</v>
      </c>
      <c r="R765" s="3" t="s">
        <v>104</v>
      </c>
      <c r="S765" s="15" t="s">
        <v>2938</v>
      </c>
      <c r="T765" s="12">
        <v>2876.5</v>
      </c>
      <c r="U765" s="12">
        <f t="shared" si="48"/>
        <v>2876.5</v>
      </c>
      <c r="V765" s="15" t="s">
        <v>2939</v>
      </c>
      <c r="W765" s="11" t="s">
        <v>107</v>
      </c>
      <c r="X765" s="11" t="s">
        <v>108</v>
      </c>
      <c r="Y765" s="3" t="s">
        <v>89</v>
      </c>
      <c r="Z765" s="11" t="s">
        <v>108</v>
      </c>
      <c r="AA765" s="3" t="s">
        <v>109</v>
      </c>
      <c r="AB765" s="4">
        <v>45478</v>
      </c>
      <c r="AC765" s="3" t="s">
        <v>104</v>
      </c>
    </row>
    <row r="766" spans="1:29" ht="78.75" x14ac:dyDescent="0.25">
      <c r="A766" s="3">
        <v>2024</v>
      </c>
      <c r="B766" s="4">
        <v>45383</v>
      </c>
      <c r="C766" s="4">
        <v>45473</v>
      </c>
      <c r="D766" s="3" t="s">
        <v>75</v>
      </c>
      <c r="E766" s="5" t="s">
        <v>2940</v>
      </c>
      <c r="F766" s="6" t="s">
        <v>1325</v>
      </c>
      <c r="G766" s="16" t="s">
        <v>1326</v>
      </c>
      <c r="H766" s="7" t="s">
        <v>1327</v>
      </c>
      <c r="I766" s="8" t="s">
        <v>84</v>
      </c>
      <c r="J766" s="9" t="s">
        <v>2941</v>
      </c>
      <c r="K766" s="9" t="s">
        <v>222</v>
      </c>
      <c r="L766" s="9" t="s">
        <v>103</v>
      </c>
      <c r="M766" s="3" t="s">
        <v>87</v>
      </c>
      <c r="N766" s="3" t="s">
        <v>104</v>
      </c>
      <c r="O766" s="6">
        <v>1</v>
      </c>
      <c r="P766" s="10">
        <v>45432</v>
      </c>
      <c r="Q766" s="10">
        <f t="shared" si="42"/>
        <v>45797</v>
      </c>
      <c r="R766" s="3" t="s">
        <v>104</v>
      </c>
      <c r="S766" s="15" t="s">
        <v>2942</v>
      </c>
      <c r="T766" s="12">
        <v>237.82</v>
      </c>
      <c r="U766" s="12">
        <f t="shared" si="48"/>
        <v>237.82</v>
      </c>
      <c r="V766" s="15" t="s">
        <v>909</v>
      </c>
      <c r="W766" s="11" t="s">
        <v>107</v>
      </c>
      <c r="X766" s="11" t="s">
        <v>108</v>
      </c>
      <c r="Y766" s="3" t="s">
        <v>89</v>
      </c>
      <c r="Z766" s="11" t="s">
        <v>108</v>
      </c>
      <c r="AA766" s="3" t="s">
        <v>109</v>
      </c>
      <c r="AB766" s="4">
        <v>45478</v>
      </c>
      <c r="AC766" s="3" t="s">
        <v>104</v>
      </c>
    </row>
    <row r="767" spans="1:29" ht="78.75" x14ac:dyDescent="0.25">
      <c r="A767" s="3">
        <v>2024</v>
      </c>
      <c r="B767" s="4">
        <v>45383</v>
      </c>
      <c r="C767" s="4">
        <v>45473</v>
      </c>
      <c r="D767" s="3" t="s">
        <v>75</v>
      </c>
      <c r="E767" s="5" t="s">
        <v>2943</v>
      </c>
      <c r="F767" s="6" t="s">
        <v>1325</v>
      </c>
      <c r="G767" s="16" t="s">
        <v>1326</v>
      </c>
      <c r="H767" s="7" t="s">
        <v>1327</v>
      </c>
      <c r="I767" s="8" t="s">
        <v>84</v>
      </c>
      <c r="J767" s="9" t="s">
        <v>2944</v>
      </c>
      <c r="K767" s="9" t="s">
        <v>170</v>
      </c>
      <c r="L767" s="9" t="s">
        <v>237</v>
      </c>
      <c r="M767" s="3" t="s">
        <v>87</v>
      </c>
      <c r="N767" s="3" t="s">
        <v>104</v>
      </c>
      <c r="O767" s="6">
        <v>1</v>
      </c>
      <c r="P767" s="10">
        <v>45432</v>
      </c>
      <c r="Q767" s="10">
        <f t="shared" si="42"/>
        <v>45797</v>
      </c>
      <c r="R767" s="3" t="s">
        <v>104</v>
      </c>
      <c r="S767" s="15" t="s">
        <v>2945</v>
      </c>
      <c r="T767" s="12">
        <v>436.12</v>
      </c>
      <c r="U767" s="12">
        <f t="shared" si="48"/>
        <v>436.12</v>
      </c>
      <c r="V767" s="15" t="s">
        <v>913</v>
      </c>
      <c r="W767" s="11" t="s">
        <v>107</v>
      </c>
      <c r="X767" s="11" t="s">
        <v>108</v>
      </c>
      <c r="Y767" s="3" t="s">
        <v>89</v>
      </c>
      <c r="Z767" s="11" t="s">
        <v>108</v>
      </c>
      <c r="AA767" s="3" t="s">
        <v>109</v>
      </c>
      <c r="AB767" s="4">
        <v>45478</v>
      </c>
      <c r="AC767" s="3" t="s">
        <v>104</v>
      </c>
    </row>
    <row r="768" spans="1:29" ht="78.75" x14ac:dyDescent="0.25">
      <c r="A768" s="3">
        <v>2024</v>
      </c>
      <c r="B768" s="4">
        <v>45383</v>
      </c>
      <c r="C768" s="4">
        <v>45473</v>
      </c>
      <c r="D768" s="3" t="s">
        <v>75</v>
      </c>
      <c r="E768" s="5" t="s">
        <v>2946</v>
      </c>
      <c r="F768" s="6" t="s">
        <v>1325</v>
      </c>
      <c r="G768" s="16" t="s">
        <v>1326</v>
      </c>
      <c r="H768" s="7" t="s">
        <v>1327</v>
      </c>
      <c r="I768" s="8" t="s">
        <v>84</v>
      </c>
      <c r="J768" s="9" t="s">
        <v>2947</v>
      </c>
      <c r="K768" s="9" t="s">
        <v>2948</v>
      </c>
      <c r="L768" s="9" t="s">
        <v>122</v>
      </c>
      <c r="M768" s="3" t="s">
        <v>87</v>
      </c>
      <c r="N768" s="3" t="s">
        <v>104</v>
      </c>
      <c r="O768" s="6">
        <v>1</v>
      </c>
      <c r="P768" s="10">
        <v>45432</v>
      </c>
      <c r="Q768" s="10">
        <f t="shared" si="42"/>
        <v>45797</v>
      </c>
      <c r="R768" s="3" t="s">
        <v>104</v>
      </c>
      <c r="S768" s="15" t="s">
        <v>2949</v>
      </c>
      <c r="T768" s="12">
        <v>500</v>
      </c>
      <c r="U768" s="12">
        <f>T768</f>
        <v>500</v>
      </c>
      <c r="V768" s="15" t="s">
        <v>2950</v>
      </c>
      <c r="W768" s="11" t="s">
        <v>107</v>
      </c>
      <c r="X768" s="11" t="s">
        <v>108</v>
      </c>
      <c r="Y768" s="3" t="s">
        <v>89</v>
      </c>
      <c r="Z768" s="11" t="s">
        <v>108</v>
      </c>
      <c r="AA768" s="3" t="s">
        <v>109</v>
      </c>
      <c r="AB768" s="4">
        <v>45478</v>
      </c>
      <c r="AC768" s="3" t="s">
        <v>104</v>
      </c>
    </row>
    <row r="769" spans="1:29" ht="78.75" x14ac:dyDescent="0.25">
      <c r="A769" s="3">
        <v>2024</v>
      </c>
      <c r="B769" s="4">
        <v>45383</v>
      </c>
      <c r="C769" s="4">
        <v>45473</v>
      </c>
      <c r="D769" s="3" t="s">
        <v>75</v>
      </c>
      <c r="E769" s="5" t="s">
        <v>2951</v>
      </c>
      <c r="F769" s="6" t="s">
        <v>1325</v>
      </c>
      <c r="G769" s="16" t="s">
        <v>1326</v>
      </c>
      <c r="H769" s="7" t="s">
        <v>1327</v>
      </c>
      <c r="I769" s="8" t="s">
        <v>84</v>
      </c>
      <c r="J769" s="9" t="s">
        <v>2574</v>
      </c>
      <c r="K769" s="9" t="s">
        <v>268</v>
      </c>
      <c r="L769" s="9" t="s">
        <v>2575</v>
      </c>
      <c r="M769" s="3" t="s">
        <v>86</v>
      </c>
      <c r="N769" s="3" t="s">
        <v>104</v>
      </c>
      <c r="O769" s="6">
        <v>1</v>
      </c>
      <c r="P769" s="10">
        <v>45436</v>
      </c>
      <c r="Q769" s="10">
        <f t="shared" si="42"/>
        <v>45801</v>
      </c>
      <c r="R769" s="3" t="s">
        <v>104</v>
      </c>
      <c r="S769" s="15" t="s">
        <v>2952</v>
      </c>
      <c r="T769" s="12">
        <v>180</v>
      </c>
      <c r="U769" s="12">
        <f t="shared" si="48"/>
        <v>180</v>
      </c>
      <c r="V769" s="15" t="s">
        <v>2953</v>
      </c>
      <c r="W769" s="11" t="s">
        <v>107</v>
      </c>
      <c r="X769" s="11" t="s">
        <v>108</v>
      </c>
      <c r="Y769" s="3" t="s">
        <v>89</v>
      </c>
      <c r="Z769" s="11" t="s">
        <v>108</v>
      </c>
      <c r="AA769" s="3" t="s">
        <v>109</v>
      </c>
      <c r="AB769" s="4">
        <v>45478</v>
      </c>
      <c r="AC769" s="3" t="s">
        <v>104</v>
      </c>
    </row>
    <row r="770" spans="1:29" ht="78.75" x14ac:dyDescent="0.25">
      <c r="A770" s="3">
        <v>2024</v>
      </c>
      <c r="B770" s="4">
        <v>45383</v>
      </c>
      <c r="C770" s="4">
        <v>45473</v>
      </c>
      <c r="D770" s="3" t="s">
        <v>75</v>
      </c>
      <c r="E770" s="5" t="s">
        <v>2954</v>
      </c>
      <c r="F770" s="6" t="s">
        <v>1325</v>
      </c>
      <c r="G770" s="16" t="s">
        <v>1326</v>
      </c>
      <c r="H770" s="7" t="s">
        <v>1327</v>
      </c>
      <c r="I770" s="8" t="s">
        <v>84</v>
      </c>
      <c r="J770" s="9" t="s">
        <v>2955</v>
      </c>
      <c r="K770" s="9" t="s">
        <v>2956</v>
      </c>
      <c r="L770" s="9" t="s">
        <v>1518</v>
      </c>
      <c r="M770" s="3" t="s">
        <v>86</v>
      </c>
      <c r="N770" s="3" t="s">
        <v>104</v>
      </c>
      <c r="O770" s="6">
        <v>1</v>
      </c>
      <c r="P770" s="10">
        <v>45436</v>
      </c>
      <c r="Q770" s="10">
        <f t="shared" si="42"/>
        <v>45801</v>
      </c>
      <c r="R770" s="3" t="s">
        <v>104</v>
      </c>
      <c r="S770" s="15" t="s">
        <v>2957</v>
      </c>
      <c r="T770" s="12">
        <v>1000</v>
      </c>
      <c r="U770" s="12">
        <f>T770</f>
        <v>1000</v>
      </c>
      <c r="V770" s="15" t="s">
        <v>916</v>
      </c>
      <c r="W770" s="11" t="s">
        <v>107</v>
      </c>
      <c r="X770" s="11" t="s">
        <v>108</v>
      </c>
      <c r="Y770" s="3" t="s">
        <v>89</v>
      </c>
      <c r="Z770" s="11" t="s">
        <v>108</v>
      </c>
      <c r="AA770" s="3" t="s">
        <v>109</v>
      </c>
      <c r="AB770" s="4">
        <v>45478</v>
      </c>
      <c r="AC770" s="3" t="s">
        <v>104</v>
      </c>
    </row>
    <row r="771" spans="1:29" ht="78.75" x14ac:dyDescent="0.25">
      <c r="A771" s="3">
        <v>2024</v>
      </c>
      <c r="B771" s="4">
        <v>45383</v>
      </c>
      <c r="C771" s="4">
        <v>45473</v>
      </c>
      <c r="D771" s="3" t="s">
        <v>75</v>
      </c>
      <c r="E771" s="5" t="s">
        <v>2958</v>
      </c>
      <c r="F771" s="6" t="s">
        <v>1325</v>
      </c>
      <c r="G771" s="16" t="s">
        <v>1326</v>
      </c>
      <c r="H771" s="7" t="s">
        <v>1327</v>
      </c>
      <c r="I771" s="8" t="s">
        <v>84</v>
      </c>
      <c r="J771" s="9" t="s">
        <v>2959</v>
      </c>
      <c r="K771" s="9" t="s">
        <v>102</v>
      </c>
      <c r="L771" s="9" t="s">
        <v>682</v>
      </c>
      <c r="M771" s="3" t="s">
        <v>86</v>
      </c>
      <c r="N771" s="3" t="s">
        <v>104</v>
      </c>
      <c r="O771" s="6">
        <v>1</v>
      </c>
      <c r="P771" s="10">
        <v>45436</v>
      </c>
      <c r="Q771" s="10">
        <f t="shared" si="42"/>
        <v>45801</v>
      </c>
      <c r="R771" s="3" t="s">
        <v>104</v>
      </c>
      <c r="S771" s="15" t="s">
        <v>2960</v>
      </c>
      <c r="T771" s="12">
        <v>1440</v>
      </c>
      <c r="U771" s="12">
        <f>T771</f>
        <v>1440</v>
      </c>
      <c r="V771" s="15" t="s">
        <v>919</v>
      </c>
      <c r="W771" s="11" t="s">
        <v>107</v>
      </c>
      <c r="X771" s="11" t="s">
        <v>108</v>
      </c>
      <c r="Y771" s="3" t="s">
        <v>89</v>
      </c>
      <c r="Z771" s="11" t="s">
        <v>108</v>
      </c>
      <c r="AA771" s="3" t="s">
        <v>109</v>
      </c>
      <c r="AB771" s="4">
        <v>45478</v>
      </c>
      <c r="AC771" s="3" t="s">
        <v>104</v>
      </c>
    </row>
    <row r="772" spans="1:29" ht="78.75" x14ac:dyDescent="0.25">
      <c r="A772" s="3">
        <v>2024</v>
      </c>
      <c r="B772" s="4">
        <v>45383</v>
      </c>
      <c r="C772" s="4">
        <v>45473</v>
      </c>
      <c r="D772" s="3" t="s">
        <v>75</v>
      </c>
      <c r="E772" s="5" t="s">
        <v>2961</v>
      </c>
      <c r="F772" s="6" t="s">
        <v>1325</v>
      </c>
      <c r="G772" s="16" t="s">
        <v>1326</v>
      </c>
      <c r="H772" s="7" t="s">
        <v>1327</v>
      </c>
      <c r="I772" s="8" t="s">
        <v>84</v>
      </c>
      <c r="J772" s="9" t="s">
        <v>2962</v>
      </c>
      <c r="K772" s="9" t="s">
        <v>1031</v>
      </c>
      <c r="L772" s="9" t="s">
        <v>1317</v>
      </c>
      <c r="M772" s="3" t="s">
        <v>87</v>
      </c>
      <c r="N772" s="3" t="s">
        <v>104</v>
      </c>
      <c r="O772" s="6">
        <v>1</v>
      </c>
      <c r="P772" s="10">
        <v>45436</v>
      </c>
      <c r="Q772" s="10">
        <f t="shared" si="42"/>
        <v>45801</v>
      </c>
      <c r="R772" s="3" t="s">
        <v>104</v>
      </c>
      <c r="S772" s="15" t="s">
        <v>2963</v>
      </c>
      <c r="T772" s="12">
        <v>480</v>
      </c>
      <c r="U772" s="12">
        <f>T772</f>
        <v>480</v>
      </c>
      <c r="V772" s="15" t="s">
        <v>922</v>
      </c>
      <c r="W772" s="11" t="s">
        <v>107</v>
      </c>
      <c r="X772" s="11" t="s">
        <v>108</v>
      </c>
      <c r="Y772" s="3" t="s">
        <v>89</v>
      </c>
      <c r="Z772" s="11" t="s">
        <v>108</v>
      </c>
      <c r="AA772" s="3" t="s">
        <v>109</v>
      </c>
      <c r="AB772" s="4">
        <v>45478</v>
      </c>
      <c r="AC772" s="3" t="s">
        <v>104</v>
      </c>
    </row>
    <row r="773" spans="1:29" ht="78.75" x14ac:dyDescent="0.25">
      <c r="A773" s="3">
        <v>2024</v>
      </c>
      <c r="B773" s="4">
        <v>45383</v>
      </c>
      <c r="C773" s="4">
        <v>45473</v>
      </c>
      <c r="D773" s="3" t="s">
        <v>75</v>
      </c>
      <c r="E773" s="5" t="s">
        <v>2964</v>
      </c>
      <c r="F773" s="6" t="s">
        <v>1325</v>
      </c>
      <c r="G773" s="16" t="s">
        <v>1326</v>
      </c>
      <c r="H773" s="7" t="s">
        <v>1327</v>
      </c>
      <c r="I773" s="8" t="s">
        <v>84</v>
      </c>
      <c r="J773" s="9" t="s">
        <v>808</v>
      </c>
      <c r="K773" s="9" t="s">
        <v>2319</v>
      </c>
      <c r="L773" s="9" t="s">
        <v>2965</v>
      </c>
      <c r="M773" s="3" t="s">
        <v>87</v>
      </c>
      <c r="N773" s="3" t="s">
        <v>104</v>
      </c>
      <c r="O773" s="6">
        <v>1</v>
      </c>
      <c r="P773" s="10">
        <v>45436</v>
      </c>
      <c r="Q773" s="10">
        <f t="shared" si="42"/>
        <v>45801</v>
      </c>
      <c r="R773" s="3" t="s">
        <v>104</v>
      </c>
      <c r="S773" s="15" t="s">
        <v>2966</v>
      </c>
      <c r="T773" s="12">
        <v>960</v>
      </c>
      <c r="U773" s="12">
        <f>T773</f>
        <v>960</v>
      </c>
      <c r="V773" s="15" t="s">
        <v>925</v>
      </c>
      <c r="W773" s="11" t="s">
        <v>107</v>
      </c>
      <c r="X773" s="11" t="s">
        <v>108</v>
      </c>
      <c r="Y773" s="3" t="s">
        <v>89</v>
      </c>
      <c r="Z773" s="11" t="s">
        <v>108</v>
      </c>
      <c r="AA773" s="3" t="s">
        <v>109</v>
      </c>
      <c r="AB773" s="4">
        <v>45478</v>
      </c>
      <c r="AC773" s="3" t="s">
        <v>104</v>
      </c>
    </row>
    <row r="774" spans="1:29" ht="78.75" x14ac:dyDescent="0.25">
      <c r="A774" s="3">
        <v>2024</v>
      </c>
      <c r="B774" s="4">
        <v>45383</v>
      </c>
      <c r="C774" s="4">
        <v>45473</v>
      </c>
      <c r="D774" s="3" t="s">
        <v>75</v>
      </c>
      <c r="E774" s="5" t="s">
        <v>2967</v>
      </c>
      <c r="F774" s="6" t="s">
        <v>1325</v>
      </c>
      <c r="G774" s="16" t="s">
        <v>1326</v>
      </c>
      <c r="H774" s="7" t="s">
        <v>1327</v>
      </c>
      <c r="I774" s="8" t="s">
        <v>84</v>
      </c>
      <c r="J774" s="9" t="s">
        <v>2968</v>
      </c>
      <c r="K774" s="9" t="s">
        <v>402</v>
      </c>
      <c r="L774" s="9" t="s">
        <v>269</v>
      </c>
      <c r="M774" s="3" t="s">
        <v>86</v>
      </c>
      <c r="N774" s="3" t="s">
        <v>104</v>
      </c>
      <c r="O774" s="6">
        <v>1</v>
      </c>
      <c r="P774" s="10">
        <v>45436</v>
      </c>
      <c r="Q774" s="10">
        <f t="shared" si="42"/>
        <v>45801</v>
      </c>
      <c r="R774" s="3" t="s">
        <v>104</v>
      </c>
      <c r="S774" s="15" t="s">
        <v>2969</v>
      </c>
      <c r="T774" s="12">
        <v>480</v>
      </c>
      <c r="U774" s="12">
        <f t="shared" ref="U774:U780" si="50">T774</f>
        <v>480</v>
      </c>
      <c r="V774" s="15" t="s">
        <v>928</v>
      </c>
      <c r="W774" s="11" t="s">
        <v>107</v>
      </c>
      <c r="X774" s="11" t="s">
        <v>108</v>
      </c>
      <c r="Y774" s="3" t="s">
        <v>89</v>
      </c>
      <c r="Z774" s="11" t="s">
        <v>108</v>
      </c>
      <c r="AA774" s="3" t="s">
        <v>109</v>
      </c>
      <c r="AB774" s="4">
        <v>45478</v>
      </c>
      <c r="AC774" s="3" t="s">
        <v>104</v>
      </c>
    </row>
    <row r="775" spans="1:29" ht="78.75" x14ac:dyDescent="0.25">
      <c r="A775" s="3">
        <v>2024</v>
      </c>
      <c r="B775" s="4">
        <v>45383</v>
      </c>
      <c r="C775" s="4">
        <v>45473</v>
      </c>
      <c r="D775" s="3" t="s">
        <v>75</v>
      </c>
      <c r="E775" s="5" t="s">
        <v>2970</v>
      </c>
      <c r="F775" s="6" t="s">
        <v>1325</v>
      </c>
      <c r="G775" s="16" t="s">
        <v>1326</v>
      </c>
      <c r="H775" s="7" t="s">
        <v>1327</v>
      </c>
      <c r="I775" s="8" t="s">
        <v>84</v>
      </c>
      <c r="J775" s="9" t="s">
        <v>2971</v>
      </c>
      <c r="K775" s="9" t="s">
        <v>564</v>
      </c>
      <c r="L775" s="9" t="s">
        <v>360</v>
      </c>
      <c r="M775" s="3" t="s">
        <v>86</v>
      </c>
      <c r="N775" s="3" t="s">
        <v>104</v>
      </c>
      <c r="O775" s="6">
        <v>1</v>
      </c>
      <c r="P775" s="10">
        <v>45436</v>
      </c>
      <c r="Q775" s="10">
        <f t="shared" si="42"/>
        <v>45801</v>
      </c>
      <c r="R775" s="3" t="s">
        <v>104</v>
      </c>
      <c r="S775" s="15" t="s">
        <v>2972</v>
      </c>
      <c r="T775" s="12">
        <v>500</v>
      </c>
      <c r="U775" s="12">
        <f t="shared" si="50"/>
        <v>500</v>
      </c>
      <c r="V775" s="15" t="s">
        <v>931</v>
      </c>
      <c r="W775" s="11" t="s">
        <v>107</v>
      </c>
      <c r="X775" s="11" t="s">
        <v>108</v>
      </c>
      <c r="Y775" s="3" t="s">
        <v>89</v>
      </c>
      <c r="Z775" s="11" t="s">
        <v>108</v>
      </c>
      <c r="AA775" s="3" t="s">
        <v>109</v>
      </c>
      <c r="AB775" s="4">
        <v>45478</v>
      </c>
      <c r="AC775" s="3" t="s">
        <v>104</v>
      </c>
    </row>
    <row r="776" spans="1:29" ht="78.75" x14ac:dyDescent="0.25">
      <c r="A776" s="3">
        <v>2024</v>
      </c>
      <c r="B776" s="4">
        <v>45383</v>
      </c>
      <c r="C776" s="4">
        <v>45473</v>
      </c>
      <c r="D776" s="3" t="s">
        <v>75</v>
      </c>
      <c r="E776" s="5" t="s">
        <v>2973</v>
      </c>
      <c r="F776" s="6" t="s">
        <v>1325</v>
      </c>
      <c r="G776" s="16" t="s">
        <v>1326</v>
      </c>
      <c r="H776" s="7" t="s">
        <v>1327</v>
      </c>
      <c r="I776" s="8" t="s">
        <v>84</v>
      </c>
      <c r="J776" s="9" t="s">
        <v>2974</v>
      </c>
      <c r="K776" s="9" t="s">
        <v>102</v>
      </c>
      <c r="L776" s="9" t="s">
        <v>2975</v>
      </c>
      <c r="M776" s="3" t="s">
        <v>87</v>
      </c>
      <c r="N776" s="3" t="s">
        <v>104</v>
      </c>
      <c r="O776" s="6">
        <v>1</v>
      </c>
      <c r="P776" s="10">
        <v>45432</v>
      </c>
      <c r="Q776" s="10">
        <f t="shared" si="42"/>
        <v>45797</v>
      </c>
      <c r="R776" s="3" t="s">
        <v>104</v>
      </c>
      <c r="S776" s="15" t="s">
        <v>2976</v>
      </c>
      <c r="T776" s="12">
        <v>337.5</v>
      </c>
      <c r="U776" s="12">
        <f t="shared" si="50"/>
        <v>337.5</v>
      </c>
      <c r="V776" s="15" t="s">
        <v>1001</v>
      </c>
      <c r="W776" s="11" t="s">
        <v>107</v>
      </c>
      <c r="X776" s="11" t="s">
        <v>108</v>
      </c>
      <c r="Y776" s="3" t="s">
        <v>89</v>
      </c>
      <c r="Z776" s="11" t="s">
        <v>108</v>
      </c>
      <c r="AA776" s="3" t="s">
        <v>109</v>
      </c>
      <c r="AB776" s="4">
        <v>45478</v>
      </c>
      <c r="AC776" s="3" t="s">
        <v>104</v>
      </c>
    </row>
    <row r="777" spans="1:29" ht="78.75" x14ac:dyDescent="0.25">
      <c r="A777" s="3">
        <v>2024</v>
      </c>
      <c r="B777" s="4">
        <v>45383</v>
      </c>
      <c r="C777" s="4">
        <v>45473</v>
      </c>
      <c r="D777" s="3" t="s">
        <v>75</v>
      </c>
      <c r="E777" s="5" t="s">
        <v>2977</v>
      </c>
      <c r="F777" s="6" t="s">
        <v>1325</v>
      </c>
      <c r="G777" s="16" t="s">
        <v>1326</v>
      </c>
      <c r="H777" s="7" t="s">
        <v>1327</v>
      </c>
      <c r="I777" s="8" t="s">
        <v>84</v>
      </c>
      <c r="J777" s="9" t="s">
        <v>2978</v>
      </c>
      <c r="K777" s="9" t="s">
        <v>817</v>
      </c>
      <c r="L777" s="9" t="s">
        <v>818</v>
      </c>
      <c r="M777" s="3" t="s">
        <v>87</v>
      </c>
      <c r="N777" s="3" t="s">
        <v>104</v>
      </c>
      <c r="O777" s="6">
        <v>1</v>
      </c>
      <c r="P777" s="10">
        <v>45432</v>
      </c>
      <c r="Q777" s="10">
        <f t="shared" si="42"/>
        <v>45797</v>
      </c>
      <c r="R777" s="3" t="s">
        <v>104</v>
      </c>
      <c r="S777" s="15" t="s">
        <v>2979</v>
      </c>
      <c r="T777" s="12">
        <v>337.5</v>
      </c>
      <c r="U777" s="12">
        <f t="shared" si="50"/>
        <v>337.5</v>
      </c>
      <c r="V777" s="15" t="s">
        <v>820</v>
      </c>
      <c r="W777" s="11" t="s">
        <v>107</v>
      </c>
      <c r="X777" s="11" t="s">
        <v>108</v>
      </c>
      <c r="Y777" s="3" t="s">
        <v>89</v>
      </c>
      <c r="Z777" s="11" t="s">
        <v>108</v>
      </c>
      <c r="AA777" s="3" t="s">
        <v>109</v>
      </c>
      <c r="AB777" s="4">
        <v>45478</v>
      </c>
      <c r="AC777" s="3" t="s">
        <v>104</v>
      </c>
    </row>
    <row r="778" spans="1:29" ht="78.75" x14ac:dyDescent="0.25">
      <c r="A778" s="3">
        <v>2024</v>
      </c>
      <c r="B778" s="4">
        <v>45383</v>
      </c>
      <c r="C778" s="4">
        <v>45473</v>
      </c>
      <c r="D778" s="3" t="s">
        <v>75</v>
      </c>
      <c r="E778" s="5" t="s">
        <v>2980</v>
      </c>
      <c r="F778" s="6" t="s">
        <v>1325</v>
      </c>
      <c r="G778" s="16" t="s">
        <v>1326</v>
      </c>
      <c r="H778" s="7" t="s">
        <v>1327</v>
      </c>
      <c r="I778" s="8" t="s">
        <v>84</v>
      </c>
      <c r="J778" s="9" t="s">
        <v>1003</v>
      </c>
      <c r="K778" s="9" t="s">
        <v>198</v>
      </c>
      <c r="L778" s="9" t="s">
        <v>1004</v>
      </c>
      <c r="M778" s="3" t="s">
        <v>86</v>
      </c>
      <c r="N778" s="3" t="s">
        <v>104</v>
      </c>
      <c r="O778" s="6">
        <v>1</v>
      </c>
      <c r="P778" s="10">
        <v>45432</v>
      </c>
      <c r="Q778" s="10">
        <f t="shared" si="42"/>
        <v>45797</v>
      </c>
      <c r="R778" s="3" t="s">
        <v>104</v>
      </c>
      <c r="S778" s="15" t="s">
        <v>2981</v>
      </c>
      <c r="T778" s="12">
        <v>1500</v>
      </c>
      <c r="U778" s="12">
        <f t="shared" si="50"/>
        <v>1500</v>
      </c>
      <c r="V778" s="15" t="s">
        <v>1006</v>
      </c>
      <c r="W778" s="11" t="s">
        <v>107</v>
      </c>
      <c r="X778" s="11" t="s">
        <v>108</v>
      </c>
      <c r="Y778" s="3" t="s">
        <v>89</v>
      </c>
      <c r="Z778" s="11" t="s">
        <v>108</v>
      </c>
      <c r="AA778" s="3" t="s">
        <v>109</v>
      </c>
      <c r="AB778" s="4">
        <v>45478</v>
      </c>
      <c r="AC778" s="3" t="s">
        <v>104</v>
      </c>
    </row>
    <row r="779" spans="1:29" ht="78.75" x14ac:dyDescent="0.25">
      <c r="A779" s="3">
        <v>2024</v>
      </c>
      <c r="B779" s="4">
        <v>45383</v>
      </c>
      <c r="C779" s="4">
        <v>45473</v>
      </c>
      <c r="D779" s="3" t="s">
        <v>75</v>
      </c>
      <c r="E779" s="5" t="s">
        <v>2982</v>
      </c>
      <c r="F779" s="6" t="s">
        <v>1325</v>
      </c>
      <c r="G779" s="16" t="s">
        <v>1326</v>
      </c>
      <c r="H779" s="7" t="s">
        <v>1327</v>
      </c>
      <c r="I779" s="8" t="s">
        <v>84</v>
      </c>
      <c r="J779" s="9" t="s">
        <v>1008</v>
      </c>
      <c r="K779" s="9" t="s">
        <v>103</v>
      </c>
      <c r="L779" s="9" t="s">
        <v>269</v>
      </c>
      <c r="M779" s="3" t="s">
        <v>86</v>
      </c>
      <c r="N779" s="3" t="s">
        <v>104</v>
      </c>
      <c r="O779" s="6">
        <v>1</v>
      </c>
      <c r="P779" s="10">
        <v>45432</v>
      </c>
      <c r="Q779" s="10">
        <f t="shared" si="42"/>
        <v>45797</v>
      </c>
      <c r="R779" s="3" t="s">
        <v>104</v>
      </c>
      <c r="S779" s="15" t="s">
        <v>2983</v>
      </c>
      <c r="T779" s="12">
        <v>823.7</v>
      </c>
      <c r="U779" s="12">
        <f t="shared" si="50"/>
        <v>823.7</v>
      </c>
      <c r="V779" s="15" t="s">
        <v>1011</v>
      </c>
      <c r="W779" s="11" t="s">
        <v>107</v>
      </c>
      <c r="X779" s="11" t="s">
        <v>108</v>
      </c>
      <c r="Y779" s="3" t="s">
        <v>89</v>
      </c>
      <c r="Z779" s="11" t="s">
        <v>108</v>
      </c>
      <c r="AA779" s="3" t="s">
        <v>109</v>
      </c>
      <c r="AB779" s="4">
        <v>45478</v>
      </c>
      <c r="AC779" s="3" t="s">
        <v>104</v>
      </c>
    </row>
    <row r="780" spans="1:29" ht="78.75" x14ac:dyDescent="0.25">
      <c r="A780" s="3">
        <v>2024</v>
      </c>
      <c r="B780" s="4">
        <v>45383</v>
      </c>
      <c r="C780" s="4">
        <v>45473</v>
      </c>
      <c r="D780" s="3" t="s">
        <v>75</v>
      </c>
      <c r="E780" s="5" t="s">
        <v>2984</v>
      </c>
      <c r="F780" s="6" t="s">
        <v>1325</v>
      </c>
      <c r="G780" s="16" t="s">
        <v>1326</v>
      </c>
      <c r="H780" s="7" t="s">
        <v>1327</v>
      </c>
      <c r="I780" s="8" t="s">
        <v>84</v>
      </c>
      <c r="J780" s="9" t="s">
        <v>2985</v>
      </c>
      <c r="K780" s="9" t="s">
        <v>103</v>
      </c>
      <c r="L780" s="9" t="s">
        <v>269</v>
      </c>
      <c r="M780" s="3" t="s">
        <v>86</v>
      </c>
      <c r="N780" s="3" t="s">
        <v>104</v>
      </c>
      <c r="O780" s="6">
        <v>1</v>
      </c>
      <c r="P780" s="10">
        <v>45432</v>
      </c>
      <c r="Q780" s="10">
        <f t="shared" si="42"/>
        <v>45797</v>
      </c>
      <c r="R780" s="3" t="s">
        <v>104</v>
      </c>
      <c r="S780" s="15" t="s">
        <v>2986</v>
      </c>
      <c r="T780" s="12">
        <v>823.4</v>
      </c>
      <c r="U780" s="12">
        <f t="shared" si="50"/>
        <v>823.4</v>
      </c>
      <c r="V780" s="15" t="s">
        <v>1014</v>
      </c>
      <c r="W780" s="11" t="s">
        <v>107</v>
      </c>
      <c r="X780" s="11" t="s">
        <v>108</v>
      </c>
      <c r="Y780" s="3" t="s">
        <v>89</v>
      </c>
      <c r="Z780" s="11" t="s">
        <v>108</v>
      </c>
      <c r="AA780" s="3" t="s">
        <v>109</v>
      </c>
      <c r="AB780" s="4">
        <v>45478</v>
      </c>
      <c r="AC780" s="3" t="s">
        <v>104</v>
      </c>
    </row>
    <row r="781" spans="1:29" ht="78.75" x14ac:dyDescent="0.25">
      <c r="A781" s="3">
        <v>2024</v>
      </c>
      <c r="B781" s="4">
        <v>45383</v>
      </c>
      <c r="C781" s="4">
        <v>45473</v>
      </c>
      <c r="D781" s="3" t="s">
        <v>75</v>
      </c>
      <c r="E781" s="5" t="s">
        <v>2987</v>
      </c>
      <c r="F781" s="6" t="s">
        <v>1325</v>
      </c>
      <c r="G781" s="16" t="s">
        <v>1326</v>
      </c>
      <c r="H781" s="7" t="s">
        <v>1327</v>
      </c>
      <c r="I781" s="8" t="s">
        <v>84</v>
      </c>
      <c r="J781" s="9" t="s">
        <v>2323</v>
      </c>
      <c r="K781" s="9" t="s">
        <v>146</v>
      </c>
      <c r="L781" s="9" t="s">
        <v>207</v>
      </c>
      <c r="M781" s="3" t="s">
        <v>86</v>
      </c>
      <c r="N781" s="3" t="s">
        <v>104</v>
      </c>
      <c r="O781" s="6">
        <v>1</v>
      </c>
      <c r="P781" s="10">
        <v>45432</v>
      </c>
      <c r="Q781" s="10">
        <f t="shared" si="42"/>
        <v>45797</v>
      </c>
      <c r="R781" s="3" t="s">
        <v>104</v>
      </c>
      <c r="S781" s="15" t="s">
        <v>2988</v>
      </c>
      <c r="T781" s="12">
        <v>189.21</v>
      </c>
      <c r="U781" s="12">
        <f t="shared" si="48"/>
        <v>189.21</v>
      </c>
      <c r="V781" s="15" t="s">
        <v>2989</v>
      </c>
      <c r="W781" s="11" t="s">
        <v>107</v>
      </c>
      <c r="X781" s="11" t="s">
        <v>108</v>
      </c>
      <c r="Y781" s="3" t="s">
        <v>89</v>
      </c>
      <c r="Z781" s="11" t="s">
        <v>108</v>
      </c>
      <c r="AA781" s="3" t="s">
        <v>109</v>
      </c>
      <c r="AB781" s="4">
        <v>45478</v>
      </c>
      <c r="AC781" s="3" t="s">
        <v>104</v>
      </c>
    </row>
    <row r="782" spans="1:29" ht="78.75" x14ac:dyDescent="0.25">
      <c r="A782" s="3">
        <v>2024</v>
      </c>
      <c r="B782" s="4">
        <v>45383</v>
      </c>
      <c r="C782" s="4">
        <v>45473</v>
      </c>
      <c r="D782" s="3" t="s">
        <v>75</v>
      </c>
      <c r="E782" s="5" t="s">
        <v>2990</v>
      </c>
      <c r="F782" s="6" t="s">
        <v>1325</v>
      </c>
      <c r="G782" s="16" t="s">
        <v>1326</v>
      </c>
      <c r="H782" s="7" t="s">
        <v>1327</v>
      </c>
      <c r="I782" s="8" t="s">
        <v>84</v>
      </c>
      <c r="J782" s="9" t="s">
        <v>2991</v>
      </c>
      <c r="K782" s="9" t="s">
        <v>207</v>
      </c>
      <c r="L782" s="9" t="s">
        <v>146</v>
      </c>
      <c r="M782" s="3" t="s">
        <v>86</v>
      </c>
      <c r="N782" s="3" t="s">
        <v>104</v>
      </c>
      <c r="O782" s="6">
        <v>1</v>
      </c>
      <c r="P782" s="10">
        <v>45432</v>
      </c>
      <c r="Q782" s="10">
        <f t="shared" si="42"/>
        <v>45797</v>
      </c>
      <c r="R782" s="3" t="s">
        <v>104</v>
      </c>
      <c r="S782" s="15" t="s">
        <v>2992</v>
      </c>
      <c r="T782" s="12">
        <v>1106.8499999999999</v>
      </c>
      <c r="U782" s="12">
        <f t="shared" si="48"/>
        <v>1106.8499999999999</v>
      </c>
      <c r="V782" s="15" t="s">
        <v>2993</v>
      </c>
      <c r="W782" s="11" t="s">
        <v>107</v>
      </c>
      <c r="X782" s="11" t="s">
        <v>108</v>
      </c>
      <c r="Y782" s="3" t="s">
        <v>89</v>
      </c>
      <c r="Z782" s="11" t="s">
        <v>108</v>
      </c>
      <c r="AA782" s="3" t="s">
        <v>109</v>
      </c>
      <c r="AB782" s="4">
        <v>45478</v>
      </c>
      <c r="AC782" s="3" t="s">
        <v>104</v>
      </c>
    </row>
    <row r="783" spans="1:29" ht="78.75" x14ac:dyDescent="0.25">
      <c r="A783" s="3">
        <v>2024</v>
      </c>
      <c r="B783" s="4">
        <v>45383</v>
      </c>
      <c r="C783" s="4">
        <v>45473</v>
      </c>
      <c r="D783" s="3" t="s">
        <v>75</v>
      </c>
      <c r="E783" s="5" t="s">
        <v>2994</v>
      </c>
      <c r="F783" s="6" t="s">
        <v>1325</v>
      </c>
      <c r="G783" s="16" t="s">
        <v>1326</v>
      </c>
      <c r="H783" s="7" t="s">
        <v>1327</v>
      </c>
      <c r="I783" s="8" t="s">
        <v>84</v>
      </c>
      <c r="J783" s="9" t="s">
        <v>2995</v>
      </c>
      <c r="K783" s="9" t="s">
        <v>207</v>
      </c>
      <c r="L783" s="9" t="s">
        <v>152</v>
      </c>
      <c r="M783" s="3" t="s">
        <v>86</v>
      </c>
      <c r="N783" s="3" t="s">
        <v>104</v>
      </c>
      <c r="O783" s="6">
        <v>1</v>
      </c>
      <c r="P783" s="10">
        <v>45432</v>
      </c>
      <c r="Q783" s="10">
        <f t="shared" si="42"/>
        <v>45797</v>
      </c>
      <c r="R783" s="3" t="s">
        <v>104</v>
      </c>
      <c r="S783" s="15" t="s">
        <v>2996</v>
      </c>
      <c r="T783" s="12">
        <v>306.64999999999998</v>
      </c>
      <c r="U783" s="12">
        <f>T783</f>
        <v>306.64999999999998</v>
      </c>
      <c r="V783" s="15" t="s">
        <v>2997</v>
      </c>
      <c r="W783" s="11" t="s">
        <v>107</v>
      </c>
      <c r="X783" s="11" t="s">
        <v>108</v>
      </c>
      <c r="Y783" s="3" t="s">
        <v>89</v>
      </c>
      <c r="Z783" s="11" t="s">
        <v>108</v>
      </c>
      <c r="AA783" s="3" t="s">
        <v>109</v>
      </c>
      <c r="AB783" s="4">
        <v>45478</v>
      </c>
      <c r="AC783" s="3" t="s">
        <v>104</v>
      </c>
    </row>
    <row r="784" spans="1:29" ht="78.75" x14ac:dyDescent="0.25">
      <c r="A784" s="3">
        <v>2024</v>
      </c>
      <c r="B784" s="4">
        <v>45383</v>
      </c>
      <c r="C784" s="4">
        <v>45473</v>
      </c>
      <c r="D784" s="3" t="s">
        <v>75</v>
      </c>
      <c r="E784" s="5" t="s">
        <v>2998</v>
      </c>
      <c r="F784" s="6" t="s">
        <v>1325</v>
      </c>
      <c r="G784" s="16" t="s">
        <v>1326</v>
      </c>
      <c r="H784" s="7" t="s">
        <v>1327</v>
      </c>
      <c r="I784" s="8" t="s">
        <v>84</v>
      </c>
      <c r="J784" s="9" t="s">
        <v>2835</v>
      </c>
      <c r="K784" s="9" t="s">
        <v>751</v>
      </c>
      <c r="L784" s="9" t="s">
        <v>207</v>
      </c>
      <c r="M784" s="3" t="s">
        <v>86</v>
      </c>
      <c r="N784" s="3" t="s">
        <v>104</v>
      </c>
      <c r="O784" s="6">
        <v>1</v>
      </c>
      <c r="P784" s="10">
        <v>45432</v>
      </c>
      <c r="Q784" s="10">
        <f t="shared" si="42"/>
        <v>45797</v>
      </c>
      <c r="R784" s="3" t="s">
        <v>104</v>
      </c>
      <c r="S784" s="15" t="s">
        <v>2999</v>
      </c>
      <c r="T784" s="12">
        <v>180</v>
      </c>
      <c r="U784" s="12">
        <f>T784</f>
        <v>180</v>
      </c>
      <c r="V784" s="15" t="s">
        <v>3000</v>
      </c>
      <c r="W784" s="11" t="s">
        <v>107</v>
      </c>
      <c r="X784" s="11" t="s">
        <v>108</v>
      </c>
      <c r="Y784" s="3" t="s">
        <v>89</v>
      </c>
      <c r="Z784" s="11" t="s">
        <v>108</v>
      </c>
      <c r="AA784" s="3" t="s">
        <v>109</v>
      </c>
      <c r="AB784" s="4">
        <v>45478</v>
      </c>
      <c r="AC784" s="3" t="s">
        <v>104</v>
      </c>
    </row>
    <row r="785" spans="1:29" ht="78.75" x14ac:dyDescent="0.25">
      <c r="A785" s="3">
        <v>2024</v>
      </c>
      <c r="B785" s="4">
        <v>45383</v>
      </c>
      <c r="C785" s="4">
        <v>45473</v>
      </c>
      <c r="D785" s="3" t="s">
        <v>75</v>
      </c>
      <c r="E785" s="5" t="s">
        <v>3001</v>
      </c>
      <c r="F785" s="6" t="s">
        <v>1325</v>
      </c>
      <c r="G785" s="16" t="s">
        <v>1326</v>
      </c>
      <c r="H785" s="7" t="s">
        <v>1327</v>
      </c>
      <c r="I785" s="8" t="s">
        <v>84</v>
      </c>
      <c r="J785" s="9" t="s">
        <v>3002</v>
      </c>
      <c r="K785" s="9" t="s">
        <v>188</v>
      </c>
      <c r="L785" s="9" t="s">
        <v>1490</v>
      </c>
      <c r="M785" s="3" t="s">
        <v>87</v>
      </c>
      <c r="N785" s="3" t="s">
        <v>104</v>
      </c>
      <c r="O785" s="6">
        <v>1</v>
      </c>
      <c r="P785" s="10">
        <v>45432</v>
      </c>
      <c r="Q785" s="10">
        <f t="shared" si="42"/>
        <v>45797</v>
      </c>
      <c r="R785" s="3" t="s">
        <v>104</v>
      </c>
      <c r="S785" s="15" t="s">
        <v>3003</v>
      </c>
      <c r="T785" s="12">
        <v>675</v>
      </c>
      <c r="U785" s="12">
        <f t="shared" ref="U785:U889" si="51">T785</f>
        <v>675</v>
      </c>
      <c r="V785" s="15" t="s">
        <v>1018</v>
      </c>
      <c r="W785" s="11" t="s">
        <v>107</v>
      </c>
      <c r="X785" s="11" t="s">
        <v>108</v>
      </c>
      <c r="Y785" s="3" t="s">
        <v>89</v>
      </c>
      <c r="Z785" s="11" t="s">
        <v>108</v>
      </c>
      <c r="AA785" s="3" t="s">
        <v>109</v>
      </c>
      <c r="AB785" s="4">
        <v>45478</v>
      </c>
      <c r="AC785" s="3" t="s">
        <v>104</v>
      </c>
    </row>
    <row r="786" spans="1:29" ht="78.75" x14ac:dyDescent="0.25">
      <c r="A786" s="3">
        <v>2024</v>
      </c>
      <c r="B786" s="4">
        <v>45383</v>
      </c>
      <c r="C786" s="4">
        <v>45473</v>
      </c>
      <c r="D786" s="3" t="s">
        <v>75</v>
      </c>
      <c r="E786" s="5" t="s">
        <v>3004</v>
      </c>
      <c r="F786" s="6" t="s">
        <v>1325</v>
      </c>
      <c r="G786" s="16" t="s">
        <v>1326</v>
      </c>
      <c r="H786" s="7" t="s">
        <v>1327</v>
      </c>
      <c r="I786" s="8" t="s">
        <v>84</v>
      </c>
      <c r="J786" s="9" t="s">
        <v>626</v>
      </c>
      <c r="K786" s="9" t="s">
        <v>222</v>
      </c>
      <c r="L786" s="9" t="s">
        <v>1833</v>
      </c>
      <c r="M786" s="3" t="s">
        <v>87</v>
      </c>
      <c r="N786" s="3" t="s">
        <v>104</v>
      </c>
      <c r="O786" s="6">
        <v>1</v>
      </c>
      <c r="P786" s="10">
        <v>45432</v>
      </c>
      <c r="Q786" s="10">
        <f>P786+365</f>
        <v>45797</v>
      </c>
      <c r="R786" s="3" t="s">
        <v>104</v>
      </c>
      <c r="S786" s="15" t="s">
        <v>3005</v>
      </c>
      <c r="T786" s="12">
        <v>180</v>
      </c>
      <c r="U786" s="12">
        <f>T786</f>
        <v>180</v>
      </c>
      <c r="V786" s="15" t="s">
        <v>3006</v>
      </c>
      <c r="W786" s="11" t="s">
        <v>107</v>
      </c>
      <c r="X786" s="11" t="s">
        <v>108</v>
      </c>
      <c r="Y786" s="3" t="s">
        <v>89</v>
      </c>
      <c r="Z786" s="11" t="s">
        <v>108</v>
      </c>
      <c r="AA786" s="3" t="s">
        <v>109</v>
      </c>
      <c r="AB786" s="4">
        <v>45478</v>
      </c>
      <c r="AC786" s="3" t="s">
        <v>104</v>
      </c>
    </row>
    <row r="787" spans="1:29" ht="78.75" x14ac:dyDescent="0.25">
      <c r="A787" s="3">
        <v>2024</v>
      </c>
      <c r="B787" s="4">
        <v>45383</v>
      </c>
      <c r="C787" s="4">
        <v>45473</v>
      </c>
      <c r="D787" s="3" t="s">
        <v>75</v>
      </c>
      <c r="E787" s="5" t="s">
        <v>3007</v>
      </c>
      <c r="F787" s="6" t="s">
        <v>1325</v>
      </c>
      <c r="G787" s="16" t="s">
        <v>1326</v>
      </c>
      <c r="H787" s="7" t="s">
        <v>1327</v>
      </c>
      <c r="I787" s="8" t="s">
        <v>84</v>
      </c>
      <c r="J787" s="9" t="s">
        <v>1641</v>
      </c>
      <c r="K787" s="9" t="s">
        <v>3008</v>
      </c>
      <c r="L787" s="9" t="s">
        <v>425</v>
      </c>
      <c r="M787" s="3" t="s">
        <v>87</v>
      </c>
      <c r="N787" s="3" t="s">
        <v>104</v>
      </c>
      <c r="O787" s="6">
        <v>1</v>
      </c>
      <c r="P787" s="10">
        <v>45432</v>
      </c>
      <c r="Q787" s="10">
        <f t="shared" ref="Q787:Q850" si="52">P787+365</f>
        <v>45797</v>
      </c>
      <c r="R787" s="3" t="s">
        <v>104</v>
      </c>
      <c r="S787" s="15" t="s">
        <v>3009</v>
      </c>
      <c r="T787" s="12">
        <v>180</v>
      </c>
      <c r="U787" s="12">
        <f>T787</f>
        <v>180</v>
      </c>
      <c r="V787" s="15" t="s">
        <v>3010</v>
      </c>
      <c r="W787" s="11" t="s">
        <v>107</v>
      </c>
      <c r="X787" s="11" t="s">
        <v>108</v>
      </c>
      <c r="Y787" s="3" t="s">
        <v>89</v>
      </c>
      <c r="Z787" s="11" t="s">
        <v>108</v>
      </c>
      <c r="AA787" s="3" t="s">
        <v>109</v>
      </c>
      <c r="AB787" s="4">
        <v>45478</v>
      </c>
      <c r="AC787" s="3" t="s">
        <v>104</v>
      </c>
    </row>
    <row r="788" spans="1:29" ht="78.75" x14ac:dyDescent="0.25">
      <c r="A788" s="3">
        <v>2024</v>
      </c>
      <c r="B788" s="4">
        <v>45383</v>
      </c>
      <c r="C788" s="4">
        <v>45473</v>
      </c>
      <c r="D788" s="3" t="s">
        <v>75</v>
      </c>
      <c r="E788" s="5" t="s">
        <v>3011</v>
      </c>
      <c r="F788" s="6" t="s">
        <v>1325</v>
      </c>
      <c r="G788" s="16" t="s">
        <v>1326</v>
      </c>
      <c r="H788" s="7" t="s">
        <v>1327</v>
      </c>
      <c r="I788" s="8" t="s">
        <v>84</v>
      </c>
      <c r="J788" s="9" t="s">
        <v>1030</v>
      </c>
      <c r="K788" s="9" t="s">
        <v>222</v>
      </c>
      <c r="L788" s="9" t="s">
        <v>1031</v>
      </c>
      <c r="M788" s="3" t="s">
        <v>86</v>
      </c>
      <c r="N788" s="3" t="s">
        <v>104</v>
      </c>
      <c r="O788" s="6">
        <v>1</v>
      </c>
      <c r="P788" s="10">
        <v>45433</v>
      </c>
      <c r="Q788" s="10">
        <f t="shared" si="52"/>
        <v>45798</v>
      </c>
      <c r="R788" s="3" t="s">
        <v>104</v>
      </c>
      <c r="S788" s="15" t="s">
        <v>3012</v>
      </c>
      <c r="T788" s="12">
        <v>750</v>
      </c>
      <c r="U788" s="12">
        <f t="shared" ref="U788:U793" si="53">T788</f>
        <v>750</v>
      </c>
      <c r="V788" s="15" t="s">
        <v>1033</v>
      </c>
      <c r="W788" s="11" t="s">
        <v>107</v>
      </c>
      <c r="X788" s="11" t="s">
        <v>108</v>
      </c>
      <c r="Y788" s="3" t="s">
        <v>89</v>
      </c>
      <c r="Z788" s="11" t="s">
        <v>108</v>
      </c>
      <c r="AA788" s="3" t="s">
        <v>109</v>
      </c>
      <c r="AB788" s="4">
        <v>45478</v>
      </c>
      <c r="AC788" s="3" t="s">
        <v>104</v>
      </c>
    </row>
    <row r="789" spans="1:29" ht="78.75" x14ac:dyDescent="0.25">
      <c r="A789" s="3">
        <v>2024</v>
      </c>
      <c r="B789" s="4">
        <v>45383</v>
      </c>
      <c r="C789" s="4">
        <v>45473</v>
      </c>
      <c r="D789" s="3" t="s">
        <v>75</v>
      </c>
      <c r="E789" s="5" t="s">
        <v>3013</v>
      </c>
      <c r="F789" s="6" t="s">
        <v>1325</v>
      </c>
      <c r="G789" s="16" t="s">
        <v>1326</v>
      </c>
      <c r="H789" s="7" t="s">
        <v>1327</v>
      </c>
      <c r="I789" s="8" t="s">
        <v>84</v>
      </c>
      <c r="J789" s="9" t="s">
        <v>226</v>
      </c>
      <c r="K789" s="9" t="s">
        <v>103</v>
      </c>
      <c r="L789" s="9" t="s">
        <v>217</v>
      </c>
      <c r="M789" s="3" t="s">
        <v>87</v>
      </c>
      <c r="N789" s="3" t="s">
        <v>104</v>
      </c>
      <c r="O789" s="6">
        <v>1</v>
      </c>
      <c r="P789" s="10">
        <v>45440</v>
      </c>
      <c r="Q789" s="10">
        <f t="shared" si="52"/>
        <v>45805</v>
      </c>
      <c r="R789" s="3" t="s">
        <v>104</v>
      </c>
      <c r="S789" s="15" t="s">
        <v>3014</v>
      </c>
      <c r="T789" s="12">
        <v>1250.1199999999999</v>
      </c>
      <c r="U789" s="12">
        <f t="shared" si="53"/>
        <v>1250.1199999999999</v>
      </c>
      <c r="V789" s="15" t="s">
        <v>1085</v>
      </c>
      <c r="W789" s="11" t="s">
        <v>107</v>
      </c>
      <c r="X789" s="11" t="s">
        <v>108</v>
      </c>
      <c r="Y789" s="3" t="s">
        <v>89</v>
      </c>
      <c r="Z789" s="11" t="s">
        <v>108</v>
      </c>
      <c r="AA789" s="3" t="s">
        <v>109</v>
      </c>
      <c r="AB789" s="4">
        <v>45478</v>
      </c>
      <c r="AC789" s="3" t="s">
        <v>104</v>
      </c>
    </row>
    <row r="790" spans="1:29" ht="78.75" x14ac:dyDescent="0.25">
      <c r="A790" s="3">
        <v>2024</v>
      </c>
      <c r="B790" s="4">
        <v>45383</v>
      </c>
      <c r="C790" s="4">
        <v>45473</v>
      </c>
      <c r="D790" s="3" t="s">
        <v>75</v>
      </c>
      <c r="E790" s="5" t="s">
        <v>3015</v>
      </c>
      <c r="F790" s="6" t="s">
        <v>1325</v>
      </c>
      <c r="G790" s="16" t="s">
        <v>1326</v>
      </c>
      <c r="H790" s="7" t="s">
        <v>1327</v>
      </c>
      <c r="I790" s="8" t="s">
        <v>84</v>
      </c>
      <c r="J790" s="9" t="s">
        <v>1020</v>
      </c>
      <c r="K790" s="9" t="s">
        <v>682</v>
      </c>
      <c r="L790" s="9" t="s">
        <v>1021</v>
      </c>
      <c r="M790" s="3" t="s">
        <v>87</v>
      </c>
      <c r="N790" s="3" t="s">
        <v>104</v>
      </c>
      <c r="O790" s="6">
        <v>1</v>
      </c>
      <c r="P790" s="10">
        <v>45433</v>
      </c>
      <c r="Q790" s="10">
        <f t="shared" si="52"/>
        <v>45798</v>
      </c>
      <c r="R790" s="3" t="s">
        <v>104</v>
      </c>
      <c r="S790" s="15" t="s">
        <v>3016</v>
      </c>
      <c r="T790" s="12">
        <v>300</v>
      </c>
      <c r="U790" s="12">
        <f t="shared" si="53"/>
        <v>300</v>
      </c>
      <c r="V790" s="15" t="s">
        <v>1023</v>
      </c>
      <c r="W790" s="11" t="s">
        <v>107</v>
      </c>
      <c r="X790" s="11" t="s">
        <v>108</v>
      </c>
      <c r="Y790" s="3" t="s">
        <v>89</v>
      </c>
      <c r="Z790" s="11" t="s">
        <v>108</v>
      </c>
      <c r="AA790" s="3" t="s">
        <v>109</v>
      </c>
      <c r="AB790" s="4">
        <v>45478</v>
      </c>
      <c r="AC790" s="3" t="s">
        <v>104</v>
      </c>
    </row>
    <row r="791" spans="1:29" ht="78.75" x14ac:dyDescent="0.25">
      <c r="A791" s="3">
        <v>2024</v>
      </c>
      <c r="B791" s="4">
        <v>45383</v>
      </c>
      <c r="C791" s="4">
        <v>45473</v>
      </c>
      <c r="D791" s="3" t="s">
        <v>75</v>
      </c>
      <c r="E791" s="5" t="s">
        <v>3017</v>
      </c>
      <c r="F791" s="6" t="s">
        <v>1325</v>
      </c>
      <c r="G791" s="16" t="s">
        <v>1326</v>
      </c>
      <c r="H791" s="7" t="s">
        <v>1327</v>
      </c>
      <c r="I791" s="8" t="s">
        <v>84</v>
      </c>
      <c r="J791" s="9" t="s">
        <v>3018</v>
      </c>
      <c r="K791" s="9" t="s">
        <v>402</v>
      </c>
      <c r="L791" s="9" t="s">
        <v>1366</v>
      </c>
      <c r="M791" s="3" t="s">
        <v>87</v>
      </c>
      <c r="N791" s="3" t="s">
        <v>104</v>
      </c>
      <c r="O791" s="6">
        <v>1</v>
      </c>
      <c r="P791" s="10">
        <v>45433</v>
      </c>
      <c r="Q791" s="10">
        <f t="shared" si="52"/>
        <v>45798</v>
      </c>
      <c r="R791" s="3" t="s">
        <v>104</v>
      </c>
      <c r="S791" s="15" t="s">
        <v>3019</v>
      </c>
      <c r="T791" s="12">
        <v>500</v>
      </c>
      <c r="U791" s="12">
        <f t="shared" si="53"/>
        <v>500</v>
      </c>
      <c r="V791" s="15" t="s">
        <v>1028</v>
      </c>
      <c r="W791" s="11" t="s">
        <v>107</v>
      </c>
      <c r="X791" s="11" t="s">
        <v>108</v>
      </c>
      <c r="Y791" s="3" t="s">
        <v>89</v>
      </c>
      <c r="Z791" s="11" t="s">
        <v>108</v>
      </c>
      <c r="AA791" s="3" t="s">
        <v>109</v>
      </c>
      <c r="AB791" s="4">
        <v>45478</v>
      </c>
      <c r="AC791" s="3" t="s">
        <v>104</v>
      </c>
    </row>
    <row r="792" spans="1:29" ht="78.75" x14ac:dyDescent="0.25">
      <c r="A792" s="3">
        <v>2024</v>
      </c>
      <c r="B792" s="4">
        <v>45383</v>
      </c>
      <c r="C792" s="4">
        <v>45473</v>
      </c>
      <c r="D792" s="3" t="s">
        <v>75</v>
      </c>
      <c r="E792" s="5" t="s">
        <v>3020</v>
      </c>
      <c r="F792" s="6" t="s">
        <v>1325</v>
      </c>
      <c r="G792" s="16" t="s">
        <v>1326</v>
      </c>
      <c r="H792" s="7" t="s">
        <v>1327</v>
      </c>
      <c r="I792" s="8" t="s">
        <v>84</v>
      </c>
      <c r="J792" s="9" t="s">
        <v>3021</v>
      </c>
      <c r="K792" s="9" t="s">
        <v>1527</v>
      </c>
      <c r="L792" s="9" t="s">
        <v>3022</v>
      </c>
      <c r="M792" s="3" t="s">
        <v>86</v>
      </c>
      <c r="N792" s="3" t="s">
        <v>104</v>
      </c>
      <c r="O792" s="6">
        <v>1</v>
      </c>
      <c r="P792" s="10">
        <v>45440</v>
      </c>
      <c r="Q792" s="10">
        <f t="shared" si="52"/>
        <v>45805</v>
      </c>
      <c r="R792" s="3" t="s">
        <v>104</v>
      </c>
      <c r="S792" s="15" t="s">
        <v>3023</v>
      </c>
      <c r="T792" s="12">
        <v>180</v>
      </c>
      <c r="U792" s="12">
        <f t="shared" si="53"/>
        <v>180</v>
      </c>
      <c r="V792" s="15" t="s">
        <v>3024</v>
      </c>
      <c r="W792" s="11" t="s">
        <v>107</v>
      </c>
      <c r="X792" s="11" t="s">
        <v>108</v>
      </c>
      <c r="Y792" s="3" t="s">
        <v>89</v>
      </c>
      <c r="Z792" s="11" t="s">
        <v>108</v>
      </c>
      <c r="AA792" s="3" t="s">
        <v>109</v>
      </c>
      <c r="AB792" s="4">
        <v>45478</v>
      </c>
      <c r="AC792" s="3" t="s">
        <v>104</v>
      </c>
    </row>
    <row r="793" spans="1:29" ht="78.75" x14ac:dyDescent="0.25">
      <c r="A793" s="3">
        <v>2024</v>
      </c>
      <c r="B793" s="4">
        <v>45383</v>
      </c>
      <c r="C793" s="4">
        <v>45473</v>
      </c>
      <c r="D793" s="3" t="s">
        <v>75</v>
      </c>
      <c r="E793" s="5" t="s">
        <v>3025</v>
      </c>
      <c r="F793" s="6" t="s">
        <v>1325</v>
      </c>
      <c r="G793" s="16" t="s">
        <v>1326</v>
      </c>
      <c r="H793" s="7" t="s">
        <v>1327</v>
      </c>
      <c r="I793" s="8" t="s">
        <v>84</v>
      </c>
      <c r="J793" s="9" t="s">
        <v>3026</v>
      </c>
      <c r="K793" s="9" t="s">
        <v>187</v>
      </c>
      <c r="L793" s="9" t="s">
        <v>198</v>
      </c>
      <c r="M793" s="3" t="s">
        <v>86</v>
      </c>
      <c r="N793" s="3" t="s">
        <v>104</v>
      </c>
      <c r="O793" s="6">
        <v>1</v>
      </c>
      <c r="P793" s="10">
        <v>45440</v>
      </c>
      <c r="Q793" s="10">
        <f t="shared" si="52"/>
        <v>45805</v>
      </c>
      <c r="R793" s="3" t="s">
        <v>104</v>
      </c>
      <c r="S793" s="15" t="s">
        <v>3027</v>
      </c>
      <c r="T793" s="12">
        <v>499.85</v>
      </c>
      <c r="U793" s="12">
        <f t="shared" si="53"/>
        <v>499.85</v>
      </c>
      <c r="V793" s="15" t="s">
        <v>1088</v>
      </c>
      <c r="W793" s="11" t="s">
        <v>107</v>
      </c>
      <c r="X793" s="11" t="s">
        <v>108</v>
      </c>
      <c r="Y793" s="3" t="s">
        <v>89</v>
      </c>
      <c r="Z793" s="11" t="s">
        <v>108</v>
      </c>
      <c r="AA793" s="3" t="s">
        <v>109</v>
      </c>
      <c r="AB793" s="4">
        <v>45478</v>
      </c>
      <c r="AC793" s="3" t="s">
        <v>104</v>
      </c>
    </row>
    <row r="794" spans="1:29" ht="78.75" x14ac:dyDescent="0.25">
      <c r="A794" s="3">
        <v>2024</v>
      </c>
      <c r="B794" s="4">
        <v>45383</v>
      </c>
      <c r="C794" s="4">
        <v>45473</v>
      </c>
      <c r="D794" s="3" t="s">
        <v>75</v>
      </c>
      <c r="E794" s="5" t="s">
        <v>3028</v>
      </c>
      <c r="F794" s="6" t="s">
        <v>1325</v>
      </c>
      <c r="G794" s="16" t="s">
        <v>1326</v>
      </c>
      <c r="H794" s="7" t="s">
        <v>1327</v>
      </c>
      <c r="I794" s="8" t="s">
        <v>84</v>
      </c>
      <c r="J794" s="9" t="s">
        <v>3029</v>
      </c>
      <c r="K794" s="9" t="s">
        <v>722</v>
      </c>
      <c r="L794" s="9" t="s">
        <v>3030</v>
      </c>
      <c r="M794" s="3" t="s">
        <v>86</v>
      </c>
      <c r="N794" s="3" t="s">
        <v>104</v>
      </c>
      <c r="O794" s="6">
        <v>1</v>
      </c>
      <c r="P794" s="10">
        <v>45440</v>
      </c>
      <c r="Q794" s="10">
        <f t="shared" si="52"/>
        <v>45805</v>
      </c>
      <c r="R794" s="3" t="s">
        <v>104</v>
      </c>
      <c r="S794" s="15" t="s">
        <v>3031</v>
      </c>
      <c r="T794" s="12">
        <v>567.4</v>
      </c>
      <c r="U794" s="12">
        <f t="shared" si="51"/>
        <v>567.4</v>
      </c>
      <c r="V794" s="15" t="s">
        <v>1094</v>
      </c>
      <c r="W794" s="11" t="s">
        <v>107</v>
      </c>
      <c r="X794" s="11" t="s">
        <v>108</v>
      </c>
      <c r="Y794" s="3" t="s">
        <v>89</v>
      </c>
      <c r="Z794" s="11" t="s">
        <v>108</v>
      </c>
      <c r="AA794" s="3" t="s">
        <v>109</v>
      </c>
      <c r="AB794" s="4">
        <v>45478</v>
      </c>
      <c r="AC794" s="3" t="s">
        <v>104</v>
      </c>
    </row>
    <row r="795" spans="1:29" ht="78.75" x14ac:dyDescent="0.25">
      <c r="A795" s="3">
        <v>2024</v>
      </c>
      <c r="B795" s="4">
        <v>45383</v>
      </c>
      <c r="C795" s="4">
        <v>45473</v>
      </c>
      <c r="D795" s="3" t="s">
        <v>75</v>
      </c>
      <c r="E795" s="5" t="s">
        <v>3032</v>
      </c>
      <c r="F795" s="6" t="s">
        <v>1325</v>
      </c>
      <c r="G795" s="16" t="s">
        <v>1326</v>
      </c>
      <c r="H795" s="7" t="s">
        <v>1327</v>
      </c>
      <c r="I795" s="8" t="s">
        <v>84</v>
      </c>
      <c r="J795" s="9" t="s">
        <v>1507</v>
      </c>
      <c r="K795" s="9" t="s">
        <v>207</v>
      </c>
      <c r="L795" s="9" t="s">
        <v>425</v>
      </c>
      <c r="M795" s="3" t="s">
        <v>86</v>
      </c>
      <c r="N795" s="3" t="s">
        <v>104</v>
      </c>
      <c r="O795" s="6">
        <v>1</v>
      </c>
      <c r="P795" s="10">
        <v>45440</v>
      </c>
      <c r="Q795" s="10">
        <f t="shared" si="52"/>
        <v>45805</v>
      </c>
      <c r="R795" s="3" t="s">
        <v>104</v>
      </c>
      <c r="S795" s="15" t="s">
        <v>3033</v>
      </c>
      <c r="T795" s="12">
        <v>415.5</v>
      </c>
      <c r="U795" s="12">
        <f>T795</f>
        <v>415.5</v>
      </c>
      <c r="V795" s="15" t="s">
        <v>1097</v>
      </c>
      <c r="W795" s="11" t="s">
        <v>107</v>
      </c>
      <c r="X795" s="11" t="s">
        <v>108</v>
      </c>
      <c r="Y795" s="3" t="s">
        <v>89</v>
      </c>
      <c r="Z795" s="11" t="s">
        <v>108</v>
      </c>
      <c r="AA795" s="3" t="s">
        <v>109</v>
      </c>
      <c r="AB795" s="4">
        <v>45478</v>
      </c>
      <c r="AC795" s="3" t="s">
        <v>104</v>
      </c>
    </row>
    <row r="796" spans="1:29" ht="78.75" x14ac:dyDescent="0.25">
      <c r="A796" s="3">
        <v>2024</v>
      </c>
      <c r="B796" s="4">
        <v>45383</v>
      </c>
      <c r="C796" s="4">
        <v>45473</v>
      </c>
      <c r="D796" s="3" t="s">
        <v>75</v>
      </c>
      <c r="E796" s="5" t="s">
        <v>3034</v>
      </c>
      <c r="F796" s="6" t="s">
        <v>1325</v>
      </c>
      <c r="G796" s="16" t="s">
        <v>1326</v>
      </c>
      <c r="H796" s="7" t="s">
        <v>1327</v>
      </c>
      <c r="I796" s="8" t="s">
        <v>84</v>
      </c>
      <c r="J796" s="9" t="s">
        <v>3035</v>
      </c>
      <c r="K796" s="9" t="s">
        <v>269</v>
      </c>
      <c r="L796" s="9" t="s">
        <v>146</v>
      </c>
      <c r="M796" s="3" t="s">
        <v>86</v>
      </c>
      <c r="N796" s="3" t="s">
        <v>104</v>
      </c>
      <c r="O796" s="6">
        <v>1</v>
      </c>
      <c r="P796" s="10">
        <v>45440</v>
      </c>
      <c r="Q796" s="10">
        <f t="shared" si="52"/>
        <v>45805</v>
      </c>
      <c r="R796" s="3" t="s">
        <v>104</v>
      </c>
      <c r="S796" s="15" t="s">
        <v>3036</v>
      </c>
      <c r="T796" s="12">
        <v>180</v>
      </c>
      <c r="U796" s="12">
        <f t="shared" si="51"/>
        <v>180</v>
      </c>
      <c r="V796" s="15" t="s">
        <v>3037</v>
      </c>
      <c r="W796" s="11" t="s">
        <v>107</v>
      </c>
      <c r="X796" s="11" t="s">
        <v>108</v>
      </c>
      <c r="Y796" s="3" t="s">
        <v>89</v>
      </c>
      <c r="Z796" s="11" t="s">
        <v>108</v>
      </c>
      <c r="AA796" s="3" t="s">
        <v>109</v>
      </c>
      <c r="AB796" s="4">
        <v>45478</v>
      </c>
      <c r="AC796" s="3" t="s">
        <v>104</v>
      </c>
    </row>
    <row r="797" spans="1:29" ht="78.75" x14ac:dyDescent="0.25">
      <c r="A797" s="3">
        <v>2024</v>
      </c>
      <c r="B797" s="4">
        <v>45383</v>
      </c>
      <c r="C797" s="4">
        <v>45473</v>
      </c>
      <c r="D797" s="3" t="s">
        <v>75</v>
      </c>
      <c r="E797" s="5" t="s">
        <v>3038</v>
      </c>
      <c r="F797" s="6" t="s">
        <v>1325</v>
      </c>
      <c r="G797" s="16" t="s">
        <v>1326</v>
      </c>
      <c r="H797" s="7" t="s">
        <v>1327</v>
      </c>
      <c r="I797" s="8" t="s">
        <v>84</v>
      </c>
      <c r="J797" s="9" t="s">
        <v>3039</v>
      </c>
      <c r="K797" s="9" t="s">
        <v>103</v>
      </c>
      <c r="L797" s="9" t="s">
        <v>181</v>
      </c>
      <c r="M797" s="3" t="s">
        <v>86</v>
      </c>
      <c r="N797" s="3" t="s">
        <v>104</v>
      </c>
      <c r="O797" s="6">
        <v>1</v>
      </c>
      <c r="P797" s="10">
        <v>45440</v>
      </c>
      <c r="Q797" s="10">
        <f t="shared" si="52"/>
        <v>45805</v>
      </c>
      <c r="R797" s="3" t="s">
        <v>104</v>
      </c>
      <c r="S797" s="15" t="s">
        <v>3040</v>
      </c>
      <c r="T797" s="12">
        <v>406.1</v>
      </c>
      <c r="U797" s="12">
        <f t="shared" si="51"/>
        <v>406.1</v>
      </c>
      <c r="V797" s="15" t="s">
        <v>3041</v>
      </c>
      <c r="W797" s="11" t="s">
        <v>107</v>
      </c>
      <c r="X797" s="11" t="s">
        <v>108</v>
      </c>
      <c r="Y797" s="3" t="s">
        <v>89</v>
      </c>
      <c r="Z797" s="11" t="s">
        <v>108</v>
      </c>
      <c r="AA797" s="3" t="s">
        <v>109</v>
      </c>
      <c r="AB797" s="4">
        <v>45478</v>
      </c>
      <c r="AC797" s="3" t="s">
        <v>104</v>
      </c>
    </row>
    <row r="798" spans="1:29" ht="78.75" x14ac:dyDescent="0.25">
      <c r="A798" s="3">
        <v>2024</v>
      </c>
      <c r="B798" s="4">
        <v>45383</v>
      </c>
      <c r="C798" s="4">
        <v>45473</v>
      </c>
      <c r="D798" s="3" t="s">
        <v>75</v>
      </c>
      <c r="E798" s="5" t="s">
        <v>3042</v>
      </c>
      <c r="F798" s="6" t="s">
        <v>1325</v>
      </c>
      <c r="G798" s="16" t="s">
        <v>1326</v>
      </c>
      <c r="H798" s="7" t="s">
        <v>1327</v>
      </c>
      <c r="I798" s="8" t="s">
        <v>84</v>
      </c>
      <c r="J798" s="9" t="s">
        <v>3043</v>
      </c>
      <c r="K798" s="9" t="s">
        <v>207</v>
      </c>
      <c r="L798" s="9" t="s">
        <v>326</v>
      </c>
      <c r="M798" s="3" t="s">
        <v>86</v>
      </c>
      <c r="N798" s="3" t="s">
        <v>104</v>
      </c>
      <c r="O798" s="6">
        <v>1</v>
      </c>
      <c r="P798" s="10">
        <v>45440</v>
      </c>
      <c r="Q798" s="10">
        <f t="shared" si="52"/>
        <v>45805</v>
      </c>
      <c r="R798" s="3" t="s">
        <v>104</v>
      </c>
      <c r="S798" s="15" t="s">
        <v>3044</v>
      </c>
      <c r="T798" s="12">
        <v>500</v>
      </c>
      <c r="U798" s="12">
        <f>T798</f>
        <v>500</v>
      </c>
      <c r="V798" s="15" t="s">
        <v>1100</v>
      </c>
      <c r="W798" s="11" t="s">
        <v>107</v>
      </c>
      <c r="X798" s="11" t="s">
        <v>108</v>
      </c>
      <c r="Y798" s="3" t="s">
        <v>89</v>
      </c>
      <c r="Z798" s="11" t="s">
        <v>108</v>
      </c>
      <c r="AA798" s="3" t="s">
        <v>109</v>
      </c>
      <c r="AB798" s="4">
        <v>45478</v>
      </c>
      <c r="AC798" s="3" t="s">
        <v>104</v>
      </c>
    </row>
    <row r="799" spans="1:29" ht="78.75" x14ac:dyDescent="0.25">
      <c r="A799" s="3">
        <v>2024</v>
      </c>
      <c r="B799" s="4">
        <v>45383</v>
      </c>
      <c r="C799" s="4">
        <v>45473</v>
      </c>
      <c r="D799" s="3" t="s">
        <v>75</v>
      </c>
      <c r="E799" s="5" t="s">
        <v>3045</v>
      </c>
      <c r="F799" s="6" t="s">
        <v>1325</v>
      </c>
      <c r="G799" s="16" t="s">
        <v>1326</v>
      </c>
      <c r="H799" s="7" t="s">
        <v>1327</v>
      </c>
      <c r="I799" s="8" t="s">
        <v>84</v>
      </c>
      <c r="J799" s="9" t="s">
        <v>3046</v>
      </c>
      <c r="K799" s="9" t="s">
        <v>728</v>
      </c>
      <c r="L799" s="9" t="s">
        <v>326</v>
      </c>
      <c r="M799" s="3" t="s">
        <v>86</v>
      </c>
      <c r="N799" s="3" t="s">
        <v>104</v>
      </c>
      <c r="O799" s="6">
        <v>1</v>
      </c>
      <c r="P799" s="10">
        <v>45440</v>
      </c>
      <c r="Q799" s="10">
        <f t="shared" si="52"/>
        <v>45805</v>
      </c>
      <c r="R799" s="3" t="s">
        <v>104</v>
      </c>
      <c r="S799" s="15" t="s">
        <v>3047</v>
      </c>
      <c r="T799" s="12">
        <v>891.75</v>
      </c>
      <c r="U799" s="12">
        <f t="shared" ref="U799:U862" si="54">T799</f>
        <v>891.75</v>
      </c>
      <c r="V799" s="15" t="s">
        <v>1104</v>
      </c>
      <c r="W799" s="11" t="s">
        <v>107</v>
      </c>
      <c r="X799" s="11" t="s">
        <v>108</v>
      </c>
      <c r="Y799" s="3" t="s">
        <v>89</v>
      </c>
      <c r="Z799" s="11" t="s">
        <v>108</v>
      </c>
      <c r="AA799" s="3" t="s">
        <v>109</v>
      </c>
      <c r="AB799" s="4">
        <v>45478</v>
      </c>
      <c r="AC799" s="3" t="s">
        <v>104</v>
      </c>
    </row>
    <row r="800" spans="1:29" ht="78.75" x14ac:dyDescent="0.25">
      <c r="A800" s="3">
        <v>2024</v>
      </c>
      <c r="B800" s="4">
        <v>45383</v>
      </c>
      <c r="C800" s="4">
        <v>45473</v>
      </c>
      <c r="D800" s="3" t="s">
        <v>75</v>
      </c>
      <c r="E800" s="5" t="s">
        <v>3048</v>
      </c>
      <c r="F800" s="6" t="s">
        <v>1325</v>
      </c>
      <c r="G800" s="16" t="s">
        <v>1326</v>
      </c>
      <c r="H800" s="7" t="s">
        <v>1327</v>
      </c>
      <c r="I800" s="8" t="s">
        <v>84</v>
      </c>
      <c r="J800" s="9" t="s">
        <v>156</v>
      </c>
      <c r="K800" s="9" t="s">
        <v>123</v>
      </c>
      <c r="L800" s="9" t="s">
        <v>102</v>
      </c>
      <c r="M800" s="3" t="s">
        <v>87</v>
      </c>
      <c r="N800" s="3" t="s">
        <v>104</v>
      </c>
      <c r="O800" s="6">
        <v>1</v>
      </c>
      <c r="P800" s="10">
        <v>45440</v>
      </c>
      <c r="Q800" s="10">
        <f t="shared" si="52"/>
        <v>45805</v>
      </c>
      <c r="R800" s="3" t="s">
        <v>104</v>
      </c>
      <c r="S800" s="15" t="s">
        <v>3049</v>
      </c>
      <c r="T800" s="12">
        <v>180</v>
      </c>
      <c r="U800" s="12">
        <f t="shared" si="54"/>
        <v>180</v>
      </c>
      <c r="V800" s="15" t="s">
        <v>3050</v>
      </c>
      <c r="W800" s="11" t="s">
        <v>107</v>
      </c>
      <c r="X800" s="11" t="s">
        <v>108</v>
      </c>
      <c r="Y800" s="3" t="s">
        <v>89</v>
      </c>
      <c r="Z800" s="11" t="s">
        <v>108</v>
      </c>
      <c r="AA800" s="3" t="s">
        <v>109</v>
      </c>
      <c r="AB800" s="4">
        <v>45478</v>
      </c>
      <c r="AC800" s="3" t="s">
        <v>104</v>
      </c>
    </row>
    <row r="801" spans="1:29" ht="78.75" x14ac:dyDescent="0.25">
      <c r="A801" s="3">
        <v>2024</v>
      </c>
      <c r="B801" s="4">
        <v>45383</v>
      </c>
      <c r="C801" s="4">
        <v>45473</v>
      </c>
      <c r="D801" s="3" t="s">
        <v>75</v>
      </c>
      <c r="E801" s="5" t="s">
        <v>3051</v>
      </c>
      <c r="F801" s="6" t="s">
        <v>1325</v>
      </c>
      <c r="G801" s="16" t="s">
        <v>1326</v>
      </c>
      <c r="H801" s="7" t="s">
        <v>1327</v>
      </c>
      <c r="I801" s="8" t="s">
        <v>84</v>
      </c>
      <c r="J801" s="9" t="s">
        <v>371</v>
      </c>
      <c r="K801" s="9" t="s">
        <v>751</v>
      </c>
      <c r="L801" s="9" t="s">
        <v>181</v>
      </c>
      <c r="M801" s="3" t="s">
        <v>87</v>
      </c>
      <c r="N801" s="3" t="s">
        <v>104</v>
      </c>
      <c r="O801" s="6">
        <v>1</v>
      </c>
      <c r="P801" s="10">
        <v>45436</v>
      </c>
      <c r="Q801" s="10">
        <f>P801+365</f>
        <v>45801</v>
      </c>
      <c r="R801" s="3" t="s">
        <v>104</v>
      </c>
      <c r="S801" s="15" t="s">
        <v>3052</v>
      </c>
      <c r="T801" s="12">
        <v>913.62</v>
      </c>
      <c r="U801" s="12">
        <f>T801</f>
        <v>913.62</v>
      </c>
      <c r="V801" s="15" t="s">
        <v>934</v>
      </c>
      <c r="W801" s="11" t="s">
        <v>107</v>
      </c>
      <c r="X801" s="11" t="s">
        <v>108</v>
      </c>
      <c r="Y801" s="3" t="s">
        <v>89</v>
      </c>
      <c r="Z801" s="11" t="s">
        <v>108</v>
      </c>
      <c r="AA801" s="3" t="s">
        <v>109</v>
      </c>
      <c r="AB801" s="4">
        <v>45478</v>
      </c>
      <c r="AC801" s="3" t="s">
        <v>104</v>
      </c>
    </row>
    <row r="802" spans="1:29" ht="78.75" x14ac:dyDescent="0.25">
      <c r="A802" s="3">
        <v>2024</v>
      </c>
      <c r="B802" s="4">
        <v>45383</v>
      </c>
      <c r="C802" s="4">
        <v>45473</v>
      </c>
      <c r="D802" s="3" t="s">
        <v>75</v>
      </c>
      <c r="E802" s="5" t="s">
        <v>3053</v>
      </c>
      <c r="F802" s="6" t="s">
        <v>1325</v>
      </c>
      <c r="G802" s="16" t="s">
        <v>1326</v>
      </c>
      <c r="H802" s="7" t="s">
        <v>1327</v>
      </c>
      <c r="I802" s="8" t="s">
        <v>84</v>
      </c>
      <c r="J802" s="9" t="s">
        <v>3054</v>
      </c>
      <c r="K802" s="9" t="s">
        <v>462</v>
      </c>
      <c r="L802" s="9" t="s">
        <v>3055</v>
      </c>
      <c r="M802" s="3" t="s">
        <v>87</v>
      </c>
      <c r="N802" s="3" t="s">
        <v>104</v>
      </c>
      <c r="O802" s="6">
        <v>1</v>
      </c>
      <c r="P802" s="10">
        <v>45436</v>
      </c>
      <c r="Q802" s="10">
        <f t="shared" ref="Q802:Q803" si="55">P802+365</f>
        <v>45801</v>
      </c>
      <c r="R802" s="3" t="s">
        <v>104</v>
      </c>
      <c r="S802" s="15" t="s">
        <v>3056</v>
      </c>
      <c r="T802" s="12">
        <v>500</v>
      </c>
      <c r="U802" s="12">
        <f t="shared" si="54"/>
        <v>500</v>
      </c>
      <c r="V802" s="15" t="s">
        <v>1057</v>
      </c>
      <c r="W802" s="11" t="s">
        <v>107</v>
      </c>
      <c r="X802" s="11" t="s">
        <v>108</v>
      </c>
      <c r="Y802" s="3" t="s">
        <v>89</v>
      </c>
      <c r="Z802" s="11" t="s">
        <v>108</v>
      </c>
      <c r="AA802" s="3" t="s">
        <v>109</v>
      </c>
      <c r="AB802" s="4">
        <v>45478</v>
      </c>
      <c r="AC802" s="3" t="s">
        <v>104</v>
      </c>
    </row>
    <row r="803" spans="1:29" ht="78.75" x14ac:dyDescent="0.25">
      <c r="A803" s="3">
        <v>2024</v>
      </c>
      <c r="B803" s="4">
        <v>45383</v>
      </c>
      <c r="C803" s="4">
        <v>45473</v>
      </c>
      <c r="D803" s="3" t="s">
        <v>75</v>
      </c>
      <c r="E803" s="5" t="s">
        <v>3057</v>
      </c>
      <c r="F803" s="6" t="s">
        <v>1325</v>
      </c>
      <c r="G803" s="16" t="s">
        <v>1326</v>
      </c>
      <c r="H803" s="7" t="s">
        <v>1327</v>
      </c>
      <c r="I803" s="8" t="s">
        <v>84</v>
      </c>
      <c r="J803" s="9" t="s">
        <v>3058</v>
      </c>
      <c r="K803" s="9" t="s">
        <v>1504</v>
      </c>
      <c r="L803" s="9" t="s">
        <v>3059</v>
      </c>
      <c r="M803" s="3" t="s">
        <v>87</v>
      </c>
      <c r="N803" s="3" t="s">
        <v>104</v>
      </c>
      <c r="O803" s="6">
        <v>1</v>
      </c>
      <c r="P803" s="10">
        <v>45436</v>
      </c>
      <c r="Q803" s="10">
        <f t="shared" si="55"/>
        <v>45801</v>
      </c>
      <c r="R803" s="3" t="s">
        <v>104</v>
      </c>
      <c r="S803" s="15" t="s">
        <v>3060</v>
      </c>
      <c r="T803" s="12">
        <v>480</v>
      </c>
      <c r="U803" s="12">
        <f t="shared" si="54"/>
        <v>480</v>
      </c>
      <c r="V803" s="15" t="s">
        <v>1051</v>
      </c>
      <c r="W803" s="11" t="s">
        <v>107</v>
      </c>
      <c r="X803" s="11" t="s">
        <v>108</v>
      </c>
      <c r="Y803" s="3" t="s">
        <v>89</v>
      </c>
      <c r="Z803" s="11" t="s">
        <v>108</v>
      </c>
      <c r="AA803" s="3" t="s">
        <v>109</v>
      </c>
      <c r="AB803" s="4">
        <v>45478</v>
      </c>
      <c r="AC803" s="3" t="s">
        <v>104</v>
      </c>
    </row>
    <row r="804" spans="1:29" ht="78.75" x14ac:dyDescent="0.25">
      <c r="A804" s="3">
        <v>2024</v>
      </c>
      <c r="B804" s="4">
        <v>45383</v>
      </c>
      <c r="C804" s="4">
        <v>45473</v>
      </c>
      <c r="D804" s="3" t="s">
        <v>75</v>
      </c>
      <c r="E804" s="5" t="s">
        <v>3061</v>
      </c>
      <c r="F804" s="6" t="s">
        <v>1325</v>
      </c>
      <c r="G804" s="16" t="s">
        <v>1326</v>
      </c>
      <c r="H804" s="7" t="s">
        <v>1327</v>
      </c>
      <c r="I804" s="8" t="s">
        <v>84</v>
      </c>
      <c r="J804" s="9" t="s">
        <v>3062</v>
      </c>
      <c r="K804" s="9" t="s">
        <v>1504</v>
      </c>
      <c r="L804" s="9" t="s">
        <v>3059</v>
      </c>
      <c r="M804" s="3" t="s">
        <v>87</v>
      </c>
      <c r="N804" s="3" t="s">
        <v>104</v>
      </c>
      <c r="O804" s="6">
        <v>1</v>
      </c>
      <c r="P804" s="10">
        <v>45436</v>
      </c>
      <c r="Q804" s="10">
        <f t="shared" si="52"/>
        <v>45801</v>
      </c>
      <c r="R804" s="3" t="s">
        <v>104</v>
      </c>
      <c r="S804" s="15" t="s">
        <v>3063</v>
      </c>
      <c r="T804" s="12">
        <v>480</v>
      </c>
      <c r="U804" s="12">
        <f t="shared" si="54"/>
        <v>480</v>
      </c>
      <c r="V804" s="15" t="s">
        <v>1048</v>
      </c>
      <c r="W804" s="11" t="s">
        <v>107</v>
      </c>
      <c r="X804" s="11" t="s">
        <v>108</v>
      </c>
      <c r="Y804" s="3" t="s">
        <v>89</v>
      </c>
      <c r="Z804" s="11" t="s">
        <v>108</v>
      </c>
      <c r="AA804" s="3" t="s">
        <v>109</v>
      </c>
      <c r="AB804" s="4">
        <v>45478</v>
      </c>
      <c r="AC804" s="3" t="s">
        <v>104</v>
      </c>
    </row>
    <row r="805" spans="1:29" ht="78.75" x14ac:dyDescent="0.25">
      <c r="A805" s="3">
        <v>2024</v>
      </c>
      <c r="B805" s="4">
        <v>45383</v>
      </c>
      <c r="C805" s="4">
        <v>45473</v>
      </c>
      <c r="D805" s="3" t="s">
        <v>75</v>
      </c>
      <c r="E805" s="5" t="s">
        <v>3064</v>
      </c>
      <c r="F805" s="6" t="s">
        <v>1325</v>
      </c>
      <c r="G805" s="16" t="s">
        <v>1326</v>
      </c>
      <c r="H805" s="7" t="s">
        <v>1327</v>
      </c>
      <c r="I805" s="8" t="s">
        <v>84</v>
      </c>
      <c r="J805" s="9" t="s">
        <v>3065</v>
      </c>
      <c r="K805" s="9" t="s">
        <v>1651</v>
      </c>
      <c r="L805" s="9" t="s">
        <v>3066</v>
      </c>
      <c r="M805" s="3" t="s">
        <v>87</v>
      </c>
      <c r="N805" s="3" t="s">
        <v>104</v>
      </c>
      <c r="O805" s="6">
        <v>1</v>
      </c>
      <c r="P805" s="10">
        <v>45436</v>
      </c>
      <c r="Q805" s="10">
        <f t="shared" si="52"/>
        <v>45801</v>
      </c>
      <c r="R805" s="3" t="s">
        <v>104</v>
      </c>
      <c r="S805" s="15" t="s">
        <v>3067</v>
      </c>
      <c r="T805" s="12">
        <v>960</v>
      </c>
      <c r="U805" s="12">
        <f t="shared" si="54"/>
        <v>960</v>
      </c>
      <c r="V805" s="15" t="s">
        <v>1045</v>
      </c>
      <c r="W805" s="11" t="s">
        <v>107</v>
      </c>
      <c r="X805" s="11" t="s">
        <v>108</v>
      </c>
      <c r="Y805" s="3" t="s">
        <v>89</v>
      </c>
      <c r="Z805" s="11" t="s">
        <v>108</v>
      </c>
      <c r="AA805" s="3" t="s">
        <v>109</v>
      </c>
      <c r="AB805" s="4">
        <v>45478</v>
      </c>
      <c r="AC805" s="3" t="s">
        <v>104</v>
      </c>
    </row>
    <row r="806" spans="1:29" ht="78.75" x14ac:dyDescent="0.25">
      <c r="A806" s="3">
        <v>2024</v>
      </c>
      <c r="B806" s="4">
        <v>45383</v>
      </c>
      <c r="C806" s="4">
        <v>45473</v>
      </c>
      <c r="D806" s="3" t="s">
        <v>75</v>
      </c>
      <c r="E806" s="5" t="s">
        <v>3068</v>
      </c>
      <c r="F806" s="6" t="s">
        <v>1325</v>
      </c>
      <c r="G806" s="16" t="s">
        <v>1326</v>
      </c>
      <c r="H806" s="7" t="s">
        <v>1327</v>
      </c>
      <c r="I806" s="8" t="s">
        <v>84</v>
      </c>
      <c r="J806" s="9" t="s">
        <v>1040</v>
      </c>
      <c r="K806" s="9" t="s">
        <v>207</v>
      </c>
      <c r="L806" s="9" t="s">
        <v>207</v>
      </c>
      <c r="M806" s="3" t="s">
        <v>86</v>
      </c>
      <c r="N806" s="3" t="s">
        <v>104</v>
      </c>
      <c r="O806" s="6">
        <v>1</v>
      </c>
      <c r="P806" s="10">
        <v>45436</v>
      </c>
      <c r="Q806" s="10">
        <f t="shared" si="52"/>
        <v>45801</v>
      </c>
      <c r="R806" s="3" t="s">
        <v>104</v>
      </c>
      <c r="S806" s="15" t="s">
        <v>3069</v>
      </c>
      <c r="T806" s="12">
        <v>500</v>
      </c>
      <c r="U806" s="12">
        <f t="shared" si="54"/>
        <v>500</v>
      </c>
      <c r="V806" s="15" t="s">
        <v>1042</v>
      </c>
      <c r="W806" s="11" t="s">
        <v>107</v>
      </c>
      <c r="X806" s="11" t="s">
        <v>108</v>
      </c>
      <c r="Y806" s="3" t="s">
        <v>89</v>
      </c>
      <c r="Z806" s="11" t="s">
        <v>108</v>
      </c>
      <c r="AA806" s="3" t="s">
        <v>109</v>
      </c>
      <c r="AB806" s="4">
        <v>45478</v>
      </c>
      <c r="AC806" s="3" t="s">
        <v>104</v>
      </c>
    </row>
    <row r="807" spans="1:29" ht="78.75" x14ac:dyDescent="0.25">
      <c r="A807" s="3">
        <v>2024</v>
      </c>
      <c r="B807" s="4">
        <v>45383</v>
      </c>
      <c r="C807" s="4">
        <v>45473</v>
      </c>
      <c r="D807" s="3" t="s">
        <v>75</v>
      </c>
      <c r="E807" s="5" t="s">
        <v>3070</v>
      </c>
      <c r="F807" s="6" t="s">
        <v>1325</v>
      </c>
      <c r="G807" s="16" t="s">
        <v>1326</v>
      </c>
      <c r="H807" s="7" t="s">
        <v>1327</v>
      </c>
      <c r="I807" s="8" t="s">
        <v>84</v>
      </c>
      <c r="J807" s="9" t="s">
        <v>1035</v>
      </c>
      <c r="K807" s="9" t="s">
        <v>188</v>
      </c>
      <c r="L807" s="9" t="s">
        <v>1036</v>
      </c>
      <c r="M807" s="3" t="s">
        <v>87</v>
      </c>
      <c r="N807" s="3" t="s">
        <v>104</v>
      </c>
      <c r="O807" s="6">
        <v>1</v>
      </c>
      <c r="P807" s="10">
        <v>45436</v>
      </c>
      <c r="Q807" s="10">
        <f t="shared" si="52"/>
        <v>45801</v>
      </c>
      <c r="R807" s="3" t="s">
        <v>104</v>
      </c>
      <c r="S807" s="15" t="s">
        <v>3071</v>
      </c>
      <c r="T807" s="12">
        <v>500</v>
      </c>
      <c r="U807" s="12">
        <f t="shared" si="54"/>
        <v>500</v>
      </c>
      <c r="V807" s="15" t="s">
        <v>1038</v>
      </c>
      <c r="W807" s="11" t="s">
        <v>107</v>
      </c>
      <c r="X807" s="11" t="s">
        <v>108</v>
      </c>
      <c r="Y807" s="3" t="s">
        <v>89</v>
      </c>
      <c r="Z807" s="11" t="s">
        <v>108</v>
      </c>
      <c r="AA807" s="3" t="s">
        <v>109</v>
      </c>
      <c r="AB807" s="4">
        <v>45478</v>
      </c>
      <c r="AC807" s="3" t="s">
        <v>104</v>
      </c>
    </row>
    <row r="808" spans="1:29" ht="78.75" x14ac:dyDescent="0.25">
      <c r="A808" s="3">
        <v>2024</v>
      </c>
      <c r="B808" s="4">
        <v>45383</v>
      </c>
      <c r="C808" s="4">
        <v>45473</v>
      </c>
      <c r="D808" s="3" t="s">
        <v>75</v>
      </c>
      <c r="E808" s="5" t="s">
        <v>3072</v>
      </c>
      <c r="F808" s="6" t="s">
        <v>1325</v>
      </c>
      <c r="G808" s="16" t="s">
        <v>1326</v>
      </c>
      <c r="H808" s="7" t="s">
        <v>1327</v>
      </c>
      <c r="I808" s="8" t="s">
        <v>84</v>
      </c>
      <c r="J808" s="9" t="s">
        <v>3073</v>
      </c>
      <c r="K808" s="9" t="s">
        <v>425</v>
      </c>
      <c r="L808" s="9" t="s">
        <v>152</v>
      </c>
      <c r="M808" s="3" t="s">
        <v>87</v>
      </c>
      <c r="N808" s="3" t="s">
        <v>104</v>
      </c>
      <c r="O808" s="6">
        <v>1</v>
      </c>
      <c r="P808" s="10">
        <v>45439</v>
      </c>
      <c r="Q808" s="10">
        <f t="shared" si="52"/>
        <v>45804</v>
      </c>
      <c r="R808" s="3" t="s">
        <v>104</v>
      </c>
      <c r="S808" s="15" t="s">
        <v>3074</v>
      </c>
      <c r="T808" s="12">
        <v>180</v>
      </c>
      <c r="U808" s="12">
        <f t="shared" si="54"/>
        <v>180</v>
      </c>
      <c r="V808" s="15" t="s">
        <v>3075</v>
      </c>
      <c r="W808" s="11" t="s">
        <v>107</v>
      </c>
      <c r="X808" s="11" t="s">
        <v>108</v>
      </c>
      <c r="Y808" s="3" t="s">
        <v>89</v>
      </c>
      <c r="Z808" s="11" t="s">
        <v>108</v>
      </c>
      <c r="AA808" s="3" t="s">
        <v>109</v>
      </c>
      <c r="AB808" s="4">
        <v>45478</v>
      </c>
      <c r="AC808" s="3" t="s">
        <v>104</v>
      </c>
    </row>
    <row r="809" spans="1:29" ht="78.75" x14ac:dyDescent="0.25">
      <c r="A809" s="3">
        <v>2024</v>
      </c>
      <c r="B809" s="4">
        <v>45383</v>
      </c>
      <c r="C809" s="4">
        <v>45473</v>
      </c>
      <c r="D809" s="3" t="s">
        <v>75</v>
      </c>
      <c r="E809" s="5" t="s">
        <v>3076</v>
      </c>
      <c r="F809" s="6" t="s">
        <v>1325</v>
      </c>
      <c r="G809" s="16" t="s">
        <v>1326</v>
      </c>
      <c r="H809" s="7" t="s">
        <v>1327</v>
      </c>
      <c r="I809" s="8" t="s">
        <v>84</v>
      </c>
      <c r="J809" s="9" t="s">
        <v>1130</v>
      </c>
      <c r="K809" s="9" t="s">
        <v>176</v>
      </c>
      <c r="L809" s="9" t="s">
        <v>425</v>
      </c>
      <c r="M809" s="3" t="s">
        <v>86</v>
      </c>
      <c r="N809" s="3" t="s">
        <v>104</v>
      </c>
      <c r="O809" s="6">
        <v>1</v>
      </c>
      <c r="P809" s="10">
        <v>45439</v>
      </c>
      <c r="Q809" s="10">
        <f t="shared" si="52"/>
        <v>45804</v>
      </c>
      <c r="R809" s="3" t="s">
        <v>104</v>
      </c>
      <c r="S809" s="15" t="s">
        <v>3077</v>
      </c>
      <c r="T809" s="12">
        <v>442.25</v>
      </c>
      <c r="U809" s="12">
        <f t="shared" si="54"/>
        <v>442.25</v>
      </c>
      <c r="V809" s="15" t="s">
        <v>1132</v>
      </c>
      <c r="W809" s="11" t="s">
        <v>107</v>
      </c>
      <c r="X809" s="11" t="s">
        <v>108</v>
      </c>
      <c r="Y809" s="3" t="s">
        <v>89</v>
      </c>
      <c r="Z809" s="11" t="s">
        <v>108</v>
      </c>
      <c r="AA809" s="3" t="s">
        <v>109</v>
      </c>
      <c r="AB809" s="4">
        <v>45478</v>
      </c>
      <c r="AC809" s="3" t="s">
        <v>104</v>
      </c>
    </row>
    <row r="810" spans="1:29" ht="78.75" x14ac:dyDescent="0.25">
      <c r="A810" s="3">
        <v>2024</v>
      </c>
      <c r="B810" s="4">
        <v>45383</v>
      </c>
      <c r="C810" s="4">
        <v>45473</v>
      </c>
      <c r="D810" s="3" t="s">
        <v>75</v>
      </c>
      <c r="E810" s="5" t="s">
        <v>3078</v>
      </c>
      <c r="F810" s="6" t="s">
        <v>1325</v>
      </c>
      <c r="G810" s="16" t="s">
        <v>1326</v>
      </c>
      <c r="H810" s="7" t="s">
        <v>1327</v>
      </c>
      <c r="I810" s="8" t="s">
        <v>84</v>
      </c>
      <c r="J810" s="9" t="s">
        <v>1130</v>
      </c>
      <c r="K810" s="9" t="s">
        <v>176</v>
      </c>
      <c r="L810" s="9" t="s">
        <v>425</v>
      </c>
      <c r="M810" s="3" t="s">
        <v>86</v>
      </c>
      <c r="N810" s="3" t="s">
        <v>104</v>
      </c>
      <c r="O810" s="6">
        <v>1</v>
      </c>
      <c r="P810" s="10">
        <v>45439</v>
      </c>
      <c r="Q810" s="10">
        <f t="shared" si="52"/>
        <v>45804</v>
      </c>
      <c r="R810" s="3" t="s">
        <v>104</v>
      </c>
      <c r="S810" s="15" t="s">
        <v>3077</v>
      </c>
      <c r="T810" s="12">
        <v>500</v>
      </c>
      <c r="U810" s="12">
        <f t="shared" si="54"/>
        <v>500</v>
      </c>
      <c r="V810" s="15" t="s">
        <v>1135</v>
      </c>
      <c r="W810" s="11" t="s">
        <v>107</v>
      </c>
      <c r="X810" s="11" t="s">
        <v>108</v>
      </c>
      <c r="Y810" s="3" t="s">
        <v>89</v>
      </c>
      <c r="Z810" s="11" t="s">
        <v>108</v>
      </c>
      <c r="AA810" s="3" t="s">
        <v>109</v>
      </c>
      <c r="AB810" s="4">
        <v>45478</v>
      </c>
      <c r="AC810" s="3" t="s">
        <v>104</v>
      </c>
    </row>
    <row r="811" spans="1:29" ht="78.75" x14ac:dyDescent="0.25">
      <c r="A811" s="3">
        <v>2024</v>
      </c>
      <c r="B811" s="4">
        <v>45383</v>
      </c>
      <c r="C811" s="4">
        <v>45473</v>
      </c>
      <c r="D811" s="3" t="s">
        <v>75</v>
      </c>
      <c r="E811" s="5" t="s">
        <v>3079</v>
      </c>
      <c r="F811" s="6" t="s">
        <v>1325</v>
      </c>
      <c r="G811" s="16" t="s">
        <v>1326</v>
      </c>
      <c r="H811" s="7" t="s">
        <v>1327</v>
      </c>
      <c r="I811" s="8" t="s">
        <v>84</v>
      </c>
      <c r="J811" s="9" t="s">
        <v>1130</v>
      </c>
      <c r="K811" s="9" t="s">
        <v>176</v>
      </c>
      <c r="L811" s="9" t="s">
        <v>425</v>
      </c>
      <c r="M811" s="3" t="s">
        <v>86</v>
      </c>
      <c r="N811" s="3" t="s">
        <v>104</v>
      </c>
      <c r="O811" s="6">
        <v>1</v>
      </c>
      <c r="P811" s="10">
        <v>45439</v>
      </c>
      <c r="Q811" s="10">
        <f t="shared" si="52"/>
        <v>45804</v>
      </c>
      <c r="R811" s="3" t="s">
        <v>104</v>
      </c>
      <c r="S811" s="15" t="s">
        <v>3080</v>
      </c>
      <c r="T811" s="12">
        <v>500</v>
      </c>
      <c r="U811" s="12">
        <f t="shared" si="54"/>
        <v>500</v>
      </c>
      <c r="V811" s="15" t="s">
        <v>1138</v>
      </c>
      <c r="W811" s="11" t="s">
        <v>107</v>
      </c>
      <c r="X811" s="11" t="s">
        <v>108</v>
      </c>
      <c r="Y811" s="3" t="s">
        <v>89</v>
      </c>
      <c r="Z811" s="11" t="s">
        <v>108</v>
      </c>
      <c r="AA811" s="3" t="s">
        <v>109</v>
      </c>
      <c r="AB811" s="4">
        <v>45478</v>
      </c>
      <c r="AC811" s="3" t="s">
        <v>104</v>
      </c>
    </row>
    <row r="812" spans="1:29" ht="78.75" x14ac:dyDescent="0.25">
      <c r="A812" s="3">
        <v>2024</v>
      </c>
      <c r="B812" s="4">
        <v>45383</v>
      </c>
      <c r="C812" s="4">
        <v>45473</v>
      </c>
      <c r="D812" s="3" t="s">
        <v>75</v>
      </c>
      <c r="E812" s="5" t="s">
        <v>3081</v>
      </c>
      <c r="F812" s="6" t="s">
        <v>1325</v>
      </c>
      <c r="G812" s="16" t="s">
        <v>1326</v>
      </c>
      <c r="H812" s="7" t="s">
        <v>1327</v>
      </c>
      <c r="I812" s="8" t="s">
        <v>84</v>
      </c>
      <c r="J812" s="9" t="s">
        <v>1130</v>
      </c>
      <c r="K812" s="9" t="s">
        <v>176</v>
      </c>
      <c r="L812" s="9" t="s">
        <v>425</v>
      </c>
      <c r="M812" s="3" t="s">
        <v>86</v>
      </c>
      <c r="N812" s="3" t="s">
        <v>104</v>
      </c>
      <c r="O812" s="6">
        <v>1</v>
      </c>
      <c r="P812" s="10">
        <v>45439</v>
      </c>
      <c r="Q812" s="10">
        <f t="shared" si="52"/>
        <v>45804</v>
      </c>
      <c r="R812" s="3" t="s">
        <v>104</v>
      </c>
      <c r="S812" s="15" t="s">
        <v>3082</v>
      </c>
      <c r="T812" s="12">
        <v>500</v>
      </c>
      <c r="U812" s="12">
        <f t="shared" si="54"/>
        <v>500</v>
      </c>
      <c r="V812" s="15" t="s">
        <v>1144</v>
      </c>
      <c r="W812" s="11" t="s">
        <v>107</v>
      </c>
      <c r="X812" s="11" t="s">
        <v>108</v>
      </c>
      <c r="Y812" s="3" t="s">
        <v>89</v>
      </c>
      <c r="Z812" s="11" t="s">
        <v>108</v>
      </c>
      <c r="AA812" s="3" t="s">
        <v>109</v>
      </c>
      <c r="AB812" s="4">
        <v>45478</v>
      </c>
      <c r="AC812" s="3" t="s">
        <v>104</v>
      </c>
    </row>
    <row r="813" spans="1:29" ht="78.75" x14ac:dyDescent="0.25">
      <c r="A813" s="3">
        <v>2024</v>
      </c>
      <c r="B813" s="4">
        <v>45383</v>
      </c>
      <c r="C813" s="4">
        <v>45473</v>
      </c>
      <c r="D813" s="3" t="s">
        <v>75</v>
      </c>
      <c r="E813" s="5" t="s">
        <v>3083</v>
      </c>
      <c r="F813" s="6" t="s">
        <v>1325</v>
      </c>
      <c r="G813" s="16" t="s">
        <v>1326</v>
      </c>
      <c r="H813" s="7" t="s">
        <v>1327</v>
      </c>
      <c r="I813" s="8" t="s">
        <v>84</v>
      </c>
      <c r="J813" s="9" t="s">
        <v>1130</v>
      </c>
      <c r="K813" s="9" t="s">
        <v>176</v>
      </c>
      <c r="L813" s="9" t="s">
        <v>425</v>
      </c>
      <c r="M813" s="3" t="s">
        <v>86</v>
      </c>
      <c r="N813" s="3" t="s">
        <v>104</v>
      </c>
      <c r="O813" s="6">
        <v>1</v>
      </c>
      <c r="P813" s="10">
        <v>45439</v>
      </c>
      <c r="Q813" s="10">
        <f t="shared" si="52"/>
        <v>45804</v>
      </c>
      <c r="R813" s="3" t="s">
        <v>104</v>
      </c>
      <c r="S813" s="15" t="s">
        <v>3084</v>
      </c>
      <c r="T813" s="12">
        <v>500</v>
      </c>
      <c r="U813" s="12">
        <f t="shared" si="54"/>
        <v>500</v>
      </c>
      <c r="V813" s="15" t="s">
        <v>1141</v>
      </c>
      <c r="W813" s="11" t="s">
        <v>107</v>
      </c>
      <c r="X813" s="11" t="s">
        <v>108</v>
      </c>
      <c r="Y813" s="3" t="s">
        <v>89</v>
      </c>
      <c r="Z813" s="11" t="s">
        <v>108</v>
      </c>
      <c r="AA813" s="3" t="s">
        <v>109</v>
      </c>
      <c r="AB813" s="4">
        <v>45478</v>
      </c>
      <c r="AC813" s="3" t="s">
        <v>104</v>
      </c>
    </row>
    <row r="814" spans="1:29" ht="78.75" x14ac:dyDescent="0.25">
      <c r="A814" s="3">
        <v>2024</v>
      </c>
      <c r="B814" s="4">
        <v>45383</v>
      </c>
      <c r="C814" s="4">
        <v>45473</v>
      </c>
      <c r="D814" s="3" t="s">
        <v>75</v>
      </c>
      <c r="E814" s="5" t="s">
        <v>3085</v>
      </c>
      <c r="F814" s="6" t="s">
        <v>1325</v>
      </c>
      <c r="G814" s="16" t="s">
        <v>1326</v>
      </c>
      <c r="H814" s="7" t="s">
        <v>1327</v>
      </c>
      <c r="I814" s="8" t="s">
        <v>84</v>
      </c>
      <c r="J814" s="9" t="s">
        <v>1130</v>
      </c>
      <c r="K814" s="9" t="s">
        <v>176</v>
      </c>
      <c r="L814" s="9" t="s">
        <v>425</v>
      </c>
      <c r="M814" s="3" t="s">
        <v>86</v>
      </c>
      <c r="N814" s="3" t="s">
        <v>104</v>
      </c>
      <c r="O814" s="6">
        <v>1</v>
      </c>
      <c r="P814" s="10">
        <v>45439</v>
      </c>
      <c r="Q814" s="10">
        <f t="shared" si="52"/>
        <v>45804</v>
      </c>
      <c r="R814" s="3" t="s">
        <v>104</v>
      </c>
      <c r="S814" s="15" t="s">
        <v>3086</v>
      </c>
      <c r="T814" s="12">
        <v>500</v>
      </c>
      <c r="U814" s="12">
        <f t="shared" si="54"/>
        <v>500</v>
      </c>
      <c r="V814" s="15" t="s">
        <v>1147</v>
      </c>
      <c r="W814" s="11" t="s">
        <v>107</v>
      </c>
      <c r="X814" s="11" t="s">
        <v>108</v>
      </c>
      <c r="Y814" s="3" t="s">
        <v>89</v>
      </c>
      <c r="Z814" s="11" t="s">
        <v>108</v>
      </c>
      <c r="AA814" s="3" t="s">
        <v>109</v>
      </c>
      <c r="AB814" s="4">
        <v>45478</v>
      </c>
      <c r="AC814" s="3" t="s">
        <v>104</v>
      </c>
    </row>
    <row r="815" spans="1:29" ht="78.75" x14ac:dyDescent="0.25">
      <c r="A815" s="3">
        <v>2024</v>
      </c>
      <c r="B815" s="4">
        <v>45383</v>
      </c>
      <c r="C815" s="4">
        <v>45473</v>
      </c>
      <c r="D815" s="3" t="s">
        <v>75</v>
      </c>
      <c r="E815" s="5" t="s">
        <v>3087</v>
      </c>
      <c r="F815" s="6" t="s">
        <v>1325</v>
      </c>
      <c r="G815" s="16" t="s">
        <v>1326</v>
      </c>
      <c r="H815" s="7" t="s">
        <v>1327</v>
      </c>
      <c r="I815" s="8" t="s">
        <v>84</v>
      </c>
      <c r="J815" s="9" t="s">
        <v>1130</v>
      </c>
      <c r="K815" s="9" t="s">
        <v>176</v>
      </c>
      <c r="L815" s="9" t="s">
        <v>425</v>
      </c>
      <c r="M815" s="3" t="s">
        <v>86</v>
      </c>
      <c r="N815" s="3" t="s">
        <v>104</v>
      </c>
      <c r="O815" s="6">
        <v>1</v>
      </c>
      <c r="P815" s="10">
        <v>45439</v>
      </c>
      <c r="Q815" s="10">
        <f t="shared" si="52"/>
        <v>45804</v>
      </c>
      <c r="R815" s="3" t="s">
        <v>104</v>
      </c>
      <c r="S815" s="15" t="s">
        <v>3088</v>
      </c>
      <c r="T815" s="12">
        <v>500</v>
      </c>
      <c r="U815" s="12">
        <f t="shared" si="54"/>
        <v>500</v>
      </c>
      <c r="V815" s="15" t="s">
        <v>1150</v>
      </c>
      <c r="W815" s="11" t="s">
        <v>107</v>
      </c>
      <c r="X815" s="11" t="s">
        <v>108</v>
      </c>
      <c r="Y815" s="3" t="s">
        <v>89</v>
      </c>
      <c r="Z815" s="11" t="s">
        <v>108</v>
      </c>
      <c r="AA815" s="3" t="s">
        <v>109</v>
      </c>
      <c r="AB815" s="4">
        <v>45478</v>
      </c>
      <c r="AC815" s="3" t="s">
        <v>104</v>
      </c>
    </row>
    <row r="816" spans="1:29" ht="78.75" x14ac:dyDescent="0.25">
      <c r="A816" s="3">
        <v>2024</v>
      </c>
      <c r="B816" s="4">
        <v>45383</v>
      </c>
      <c r="C816" s="4">
        <v>45473</v>
      </c>
      <c r="D816" s="3" t="s">
        <v>75</v>
      </c>
      <c r="E816" s="5" t="s">
        <v>3089</v>
      </c>
      <c r="F816" s="6" t="s">
        <v>1325</v>
      </c>
      <c r="G816" s="16" t="s">
        <v>1326</v>
      </c>
      <c r="H816" s="7" t="s">
        <v>1327</v>
      </c>
      <c r="I816" s="8" t="s">
        <v>84</v>
      </c>
      <c r="J816" s="9" t="s">
        <v>1130</v>
      </c>
      <c r="K816" s="9" t="s">
        <v>176</v>
      </c>
      <c r="L816" s="9" t="s">
        <v>425</v>
      </c>
      <c r="M816" s="3" t="s">
        <v>86</v>
      </c>
      <c r="N816" s="3" t="s">
        <v>104</v>
      </c>
      <c r="O816" s="6">
        <v>1</v>
      </c>
      <c r="P816" s="10">
        <v>45439</v>
      </c>
      <c r="Q816" s="10">
        <f t="shared" si="52"/>
        <v>45804</v>
      </c>
      <c r="R816" s="3" t="s">
        <v>104</v>
      </c>
      <c r="S816" s="15" t="s">
        <v>3090</v>
      </c>
      <c r="T816" s="12">
        <v>500</v>
      </c>
      <c r="U816" s="12">
        <f t="shared" si="54"/>
        <v>500</v>
      </c>
      <c r="V816" s="15" t="s">
        <v>1156</v>
      </c>
      <c r="W816" s="11" t="s">
        <v>107</v>
      </c>
      <c r="X816" s="11" t="s">
        <v>108</v>
      </c>
      <c r="Y816" s="3" t="s">
        <v>89</v>
      </c>
      <c r="Z816" s="11" t="s">
        <v>108</v>
      </c>
      <c r="AA816" s="3" t="s">
        <v>109</v>
      </c>
      <c r="AB816" s="4">
        <v>45478</v>
      </c>
      <c r="AC816" s="3" t="s">
        <v>104</v>
      </c>
    </row>
    <row r="817" spans="1:29" ht="78.75" x14ac:dyDescent="0.25">
      <c r="A817" s="3">
        <v>2024</v>
      </c>
      <c r="B817" s="4">
        <v>45383</v>
      </c>
      <c r="C817" s="4">
        <v>45473</v>
      </c>
      <c r="D817" s="3" t="s">
        <v>75</v>
      </c>
      <c r="E817" s="5" t="s">
        <v>3091</v>
      </c>
      <c r="F817" s="6" t="s">
        <v>1325</v>
      </c>
      <c r="G817" s="16" t="s">
        <v>1326</v>
      </c>
      <c r="H817" s="7" t="s">
        <v>1327</v>
      </c>
      <c r="I817" s="8" t="s">
        <v>84</v>
      </c>
      <c r="J817" s="9" t="s">
        <v>1130</v>
      </c>
      <c r="K817" s="9" t="s">
        <v>176</v>
      </c>
      <c r="L817" s="9" t="s">
        <v>425</v>
      </c>
      <c r="M817" s="3" t="s">
        <v>86</v>
      </c>
      <c r="N817" s="3" t="s">
        <v>104</v>
      </c>
      <c r="O817" s="6">
        <v>1</v>
      </c>
      <c r="P817" s="10">
        <v>45439</v>
      </c>
      <c r="Q817" s="10">
        <f t="shared" si="52"/>
        <v>45804</v>
      </c>
      <c r="R817" s="3" t="s">
        <v>104</v>
      </c>
      <c r="S817" s="15" t="s">
        <v>3092</v>
      </c>
      <c r="T817" s="12">
        <v>500</v>
      </c>
      <c r="U817" s="12">
        <f t="shared" si="54"/>
        <v>500</v>
      </c>
      <c r="V817" s="15" t="s">
        <v>1153</v>
      </c>
      <c r="W817" s="11" t="s">
        <v>107</v>
      </c>
      <c r="X817" s="11" t="s">
        <v>108</v>
      </c>
      <c r="Y817" s="3" t="s">
        <v>89</v>
      </c>
      <c r="Z817" s="11" t="s">
        <v>108</v>
      </c>
      <c r="AA817" s="3" t="s">
        <v>109</v>
      </c>
      <c r="AB817" s="4">
        <v>45478</v>
      </c>
      <c r="AC817" s="3" t="s">
        <v>104</v>
      </c>
    </row>
    <row r="818" spans="1:29" ht="78.75" x14ac:dyDescent="0.25">
      <c r="A818" s="3">
        <v>2024</v>
      </c>
      <c r="B818" s="4">
        <v>45383</v>
      </c>
      <c r="C818" s="4">
        <v>45473</v>
      </c>
      <c r="D818" s="3" t="s">
        <v>75</v>
      </c>
      <c r="E818" s="5" t="s">
        <v>3093</v>
      </c>
      <c r="F818" s="6" t="s">
        <v>1325</v>
      </c>
      <c r="G818" s="16" t="s">
        <v>1326</v>
      </c>
      <c r="H818" s="7" t="s">
        <v>1327</v>
      </c>
      <c r="I818" s="8" t="s">
        <v>84</v>
      </c>
      <c r="J818" s="9" t="s">
        <v>1130</v>
      </c>
      <c r="K818" s="9" t="s">
        <v>176</v>
      </c>
      <c r="L818" s="9" t="s">
        <v>425</v>
      </c>
      <c r="M818" s="3" t="s">
        <v>86</v>
      </c>
      <c r="N818" s="3" t="s">
        <v>104</v>
      </c>
      <c r="O818" s="6">
        <v>1</v>
      </c>
      <c r="P818" s="10">
        <v>45439</v>
      </c>
      <c r="Q818" s="10">
        <f t="shared" si="52"/>
        <v>45804</v>
      </c>
      <c r="R818" s="3" t="s">
        <v>104</v>
      </c>
      <c r="S818" s="15" t="s">
        <v>3094</v>
      </c>
      <c r="T818" s="12">
        <v>500</v>
      </c>
      <c r="U818" s="12">
        <f t="shared" si="54"/>
        <v>500</v>
      </c>
      <c r="V818" s="15" t="s">
        <v>1159</v>
      </c>
      <c r="W818" s="11" t="s">
        <v>107</v>
      </c>
      <c r="X818" s="11" t="s">
        <v>108</v>
      </c>
      <c r="Y818" s="3" t="s">
        <v>89</v>
      </c>
      <c r="Z818" s="11" t="s">
        <v>108</v>
      </c>
      <c r="AA818" s="3" t="s">
        <v>109</v>
      </c>
      <c r="AB818" s="4">
        <v>45478</v>
      </c>
      <c r="AC818" s="3" t="s">
        <v>104</v>
      </c>
    </row>
    <row r="819" spans="1:29" ht="78.75" x14ac:dyDescent="0.25">
      <c r="A819" s="3">
        <v>2024</v>
      </c>
      <c r="B819" s="4">
        <v>45383</v>
      </c>
      <c r="C819" s="4">
        <v>45473</v>
      </c>
      <c r="D819" s="3" t="s">
        <v>75</v>
      </c>
      <c r="E819" s="5" t="s">
        <v>3095</v>
      </c>
      <c r="F819" s="6" t="s">
        <v>1325</v>
      </c>
      <c r="G819" s="16" t="s">
        <v>1326</v>
      </c>
      <c r="H819" s="7" t="s">
        <v>1327</v>
      </c>
      <c r="I819" s="8" t="s">
        <v>84</v>
      </c>
      <c r="J819" s="9" t="s">
        <v>1130</v>
      </c>
      <c r="K819" s="9" t="s">
        <v>176</v>
      </c>
      <c r="L819" s="9" t="s">
        <v>425</v>
      </c>
      <c r="M819" s="3" t="s">
        <v>86</v>
      </c>
      <c r="N819" s="3" t="s">
        <v>104</v>
      </c>
      <c r="O819" s="6">
        <v>1</v>
      </c>
      <c r="P819" s="10">
        <v>45439</v>
      </c>
      <c r="Q819" s="10">
        <f t="shared" si="52"/>
        <v>45804</v>
      </c>
      <c r="R819" s="3" t="s">
        <v>104</v>
      </c>
      <c r="S819" s="15" t="s">
        <v>3096</v>
      </c>
      <c r="T819" s="12">
        <v>600</v>
      </c>
      <c r="U819" s="12">
        <f t="shared" si="54"/>
        <v>600</v>
      </c>
      <c r="V819" s="15" t="s">
        <v>1162</v>
      </c>
      <c r="W819" s="11" t="s">
        <v>107</v>
      </c>
      <c r="X819" s="11" t="s">
        <v>108</v>
      </c>
      <c r="Y819" s="3" t="s">
        <v>89</v>
      </c>
      <c r="Z819" s="11" t="s">
        <v>108</v>
      </c>
      <c r="AA819" s="3" t="s">
        <v>109</v>
      </c>
      <c r="AB819" s="4">
        <v>45478</v>
      </c>
      <c r="AC819" s="3" t="s">
        <v>104</v>
      </c>
    </row>
    <row r="820" spans="1:29" ht="78.75" x14ac:dyDescent="0.25">
      <c r="A820" s="3">
        <v>2024</v>
      </c>
      <c r="B820" s="4">
        <v>45383</v>
      </c>
      <c r="C820" s="4">
        <v>45473</v>
      </c>
      <c r="D820" s="3" t="s">
        <v>75</v>
      </c>
      <c r="E820" s="5" t="s">
        <v>3097</v>
      </c>
      <c r="F820" s="6" t="s">
        <v>1325</v>
      </c>
      <c r="G820" s="16" t="s">
        <v>1326</v>
      </c>
      <c r="H820" s="7" t="s">
        <v>1327</v>
      </c>
      <c r="I820" s="8" t="s">
        <v>84</v>
      </c>
      <c r="J820" s="9" t="s">
        <v>1130</v>
      </c>
      <c r="K820" s="9" t="s">
        <v>176</v>
      </c>
      <c r="L820" s="9" t="s">
        <v>425</v>
      </c>
      <c r="M820" s="3" t="s">
        <v>86</v>
      </c>
      <c r="N820" s="3" t="s">
        <v>104</v>
      </c>
      <c r="O820" s="6">
        <v>1</v>
      </c>
      <c r="P820" s="10">
        <v>45439</v>
      </c>
      <c r="Q820" s="10">
        <f t="shared" si="52"/>
        <v>45804</v>
      </c>
      <c r="R820" s="3" t="s">
        <v>104</v>
      </c>
      <c r="S820" s="15" t="s">
        <v>3098</v>
      </c>
      <c r="T820" s="12">
        <v>500</v>
      </c>
      <c r="U820" s="12">
        <f t="shared" si="54"/>
        <v>500</v>
      </c>
      <c r="V820" s="15" t="s">
        <v>1165</v>
      </c>
      <c r="W820" s="11" t="s">
        <v>107</v>
      </c>
      <c r="X820" s="11" t="s">
        <v>108</v>
      </c>
      <c r="Y820" s="3" t="s">
        <v>89</v>
      </c>
      <c r="Z820" s="11" t="s">
        <v>108</v>
      </c>
      <c r="AA820" s="3" t="s">
        <v>109</v>
      </c>
      <c r="AB820" s="4">
        <v>45478</v>
      </c>
      <c r="AC820" s="3" t="s">
        <v>104</v>
      </c>
    </row>
    <row r="821" spans="1:29" ht="78.75" x14ac:dyDescent="0.25">
      <c r="A821" s="3">
        <v>2024</v>
      </c>
      <c r="B821" s="4">
        <v>45383</v>
      </c>
      <c r="C821" s="4">
        <v>45473</v>
      </c>
      <c r="D821" s="3" t="s">
        <v>75</v>
      </c>
      <c r="E821" s="5" t="s">
        <v>3099</v>
      </c>
      <c r="F821" s="6" t="s">
        <v>1325</v>
      </c>
      <c r="G821" s="16" t="s">
        <v>1326</v>
      </c>
      <c r="H821" s="7" t="s">
        <v>1327</v>
      </c>
      <c r="I821" s="8" t="s">
        <v>84</v>
      </c>
      <c r="J821" s="9" t="s">
        <v>1130</v>
      </c>
      <c r="K821" s="9" t="s">
        <v>176</v>
      </c>
      <c r="L821" s="9" t="s">
        <v>425</v>
      </c>
      <c r="M821" s="3" t="s">
        <v>86</v>
      </c>
      <c r="N821" s="3" t="s">
        <v>104</v>
      </c>
      <c r="O821" s="6">
        <v>1</v>
      </c>
      <c r="P821" s="10">
        <v>45440</v>
      </c>
      <c r="Q821" s="10">
        <f t="shared" si="52"/>
        <v>45805</v>
      </c>
      <c r="R821" s="3" t="s">
        <v>104</v>
      </c>
      <c r="S821" s="15" t="s">
        <v>3100</v>
      </c>
      <c r="T821" s="12">
        <v>500</v>
      </c>
      <c r="U821" s="12">
        <f t="shared" si="54"/>
        <v>500</v>
      </c>
      <c r="V821" s="15" t="s">
        <v>1168</v>
      </c>
      <c r="W821" s="11" t="s">
        <v>107</v>
      </c>
      <c r="X821" s="11" t="s">
        <v>108</v>
      </c>
      <c r="Y821" s="3" t="s">
        <v>89</v>
      </c>
      <c r="Z821" s="11" t="s">
        <v>108</v>
      </c>
      <c r="AA821" s="3" t="s">
        <v>109</v>
      </c>
      <c r="AB821" s="4">
        <v>45478</v>
      </c>
      <c r="AC821" s="3" t="s">
        <v>104</v>
      </c>
    </row>
    <row r="822" spans="1:29" ht="78.75" x14ac:dyDescent="0.25">
      <c r="A822" s="3">
        <v>2024</v>
      </c>
      <c r="B822" s="4">
        <v>45383</v>
      </c>
      <c r="C822" s="4">
        <v>45473</v>
      </c>
      <c r="D822" s="3" t="s">
        <v>75</v>
      </c>
      <c r="E822" s="5" t="s">
        <v>3101</v>
      </c>
      <c r="F822" s="6" t="s">
        <v>1325</v>
      </c>
      <c r="G822" s="16" t="s">
        <v>1326</v>
      </c>
      <c r="H822" s="7" t="s">
        <v>1327</v>
      </c>
      <c r="I822" s="8" t="s">
        <v>84</v>
      </c>
      <c r="J822" s="9" t="s">
        <v>1130</v>
      </c>
      <c r="K822" s="9" t="s">
        <v>176</v>
      </c>
      <c r="L822" s="9" t="s">
        <v>425</v>
      </c>
      <c r="M822" s="3" t="s">
        <v>86</v>
      </c>
      <c r="N822" s="3" t="s">
        <v>104</v>
      </c>
      <c r="O822" s="6">
        <v>1</v>
      </c>
      <c r="P822" s="10">
        <v>45440</v>
      </c>
      <c r="Q822" s="10">
        <f t="shared" si="52"/>
        <v>45805</v>
      </c>
      <c r="R822" s="3" t="s">
        <v>104</v>
      </c>
      <c r="S822" s="15" t="s">
        <v>3102</v>
      </c>
      <c r="T822" s="12">
        <v>500</v>
      </c>
      <c r="U822" s="12">
        <f t="shared" si="54"/>
        <v>500</v>
      </c>
      <c r="V822" s="15" t="s">
        <v>1171</v>
      </c>
      <c r="W822" s="11" t="s">
        <v>107</v>
      </c>
      <c r="X822" s="11" t="s">
        <v>108</v>
      </c>
      <c r="Y822" s="3" t="s">
        <v>89</v>
      </c>
      <c r="Z822" s="11" t="s">
        <v>108</v>
      </c>
      <c r="AA822" s="3" t="s">
        <v>109</v>
      </c>
      <c r="AB822" s="4">
        <v>45478</v>
      </c>
      <c r="AC822" s="3" t="s">
        <v>104</v>
      </c>
    </row>
    <row r="823" spans="1:29" ht="78.75" x14ac:dyDescent="0.25">
      <c r="A823" s="3">
        <v>2024</v>
      </c>
      <c r="B823" s="4">
        <v>45383</v>
      </c>
      <c r="C823" s="4">
        <v>45473</v>
      </c>
      <c r="D823" s="3" t="s">
        <v>75</v>
      </c>
      <c r="E823" s="5" t="s">
        <v>3103</v>
      </c>
      <c r="F823" s="6" t="s">
        <v>1325</v>
      </c>
      <c r="G823" s="16" t="s">
        <v>1326</v>
      </c>
      <c r="H823" s="7" t="s">
        <v>1327</v>
      </c>
      <c r="I823" s="8" t="s">
        <v>84</v>
      </c>
      <c r="J823" s="9" t="s">
        <v>1130</v>
      </c>
      <c r="K823" s="9" t="s">
        <v>176</v>
      </c>
      <c r="L823" s="9" t="s">
        <v>425</v>
      </c>
      <c r="M823" s="3" t="s">
        <v>86</v>
      </c>
      <c r="N823" s="3" t="s">
        <v>104</v>
      </c>
      <c r="O823" s="6">
        <v>1</v>
      </c>
      <c r="P823" s="10">
        <v>45440</v>
      </c>
      <c r="Q823" s="10">
        <f t="shared" si="52"/>
        <v>45805</v>
      </c>
      <c r="R823" s="3" t="s">
        <v>104</v>
      </c>
      <c r="S823" s="15" t="s">
        <v>3104</v>
      </c>
      <c r="T823" s="12">
        <v>500</v>
      </c>
      <c r="U823" s="12">
        <f t="shared" si="54"/>
        <v>500</v>
      </c>
      <c r="V823" s="15" t="s">
        <v>1174</v>
      </c>
      <c r="W823" s="11" t="s">
        <v>107</v>
      </c>
      <c r="X823" s="11" t="s">
        <v>108</v>
      </c>
      <c r="Y823" s="3" t="s">
        <v>89</v>
      </c>
      <c r="Z823" s="11" t="s">
        <v>108</v>
      </c>
      <c r="AA823" s="3" t="s">
        <v>109</v>
      </c>
      <c r="AB823" s="4">
        <v>45478</v>
      </c>
      <c r="AC823" s="3" t="s">
        <v>104</v>
      </c>
    </row>
    <row r="824" spans="1:29" ht="78.75" x14ac:dyDescent="0.25">
      <c r="A824" s="3">
        <v>2024</v>
      </c>
      <c r="B824" s="4">
        <v>45383</v>
      </c>
      <c r="C824" s="4">
        <v>45473</v>
      </c>
      <c r="D824" s="3" t="s">
        <v>75</v>
      </c>
      <c r="E824" s="5" t="s">
        <v>3105</v>
      </c>
      <c r="F824" s="6" t="s">
        <v>1325</v>
      </c>
      <c r="G824" s="16" t="s">
        <v>1326</v>
      </c>
      <c r="H824" s="7" t="s">
        <v>1327</v>
      </c>
      <c r="I824" s="8" t="s">
        <v>84</v>
      </c>
      <c r="J824" s="9" t="s">
        <v>1130</v>
      </c>
      <c r="K824" s="9" t="s">
        <v>176</v>
      </c>
      <c r="L824" s="9" t="s">
        <v>425</v>
      </c>
      <c r="M824" s="3" t="s">
        <v>86</v>
      </c>
      <c r="N824" s="3" t="s">
        <v>104</v>
      </c>
      <c r="O824" s="6">
        <v>1</v>
      </c>
      <c r="P824" s="10">
        <v>45440</v>
      </c>
      <c r="Q824" s="10">
        <f t="shared" si="52"/>
        <v>45805</v>
      </c>
      <c r="R824" s="3" t="s">
        <v>104</v>
      </c>
      <c r="S824" s="15" t="s">
        <v>3106</v>
      </c>
      <c r="T824" s="12">
        <v>500</v>
      </c>
      <c r="U824" s="12">
        <f t="shared" si="54"/>
        <v>500</v>
      </c>
      <c r="V824" s="15" t="s">
        <v>1177</v>
      </c>
      <c r="W824" s="11" t="s">
        <v>107</v>
      </c>
      <c r="X824" s="11" t="s">
        <v>108</v>
      </c>
      <c r="Y824" s="3" t="s">
        <v>89</v>
      </c>
      <c r="Z824" s="11" t="s">
        <v>108</v>
      </c>
      <c r="AA824" s="3" t="s">
        <v>109</v>
      </c>
      <c r="AB824" s="4">
        <v>45478</v>
      </c>
      <c r="AC824" s="3" t="s">
        <v>104</v>
      </c>
    </row>
    <row r="825" spans="1:29" ht="78.75" x14ac:dyDescent="0.25">
      <c r="A825" s="3">
        <v>2024</v>
      </c>
      <c r="B825" s="4">
        <v>45383</v>
      </c>
      <c r="C825" s="4">
        <v>45473</v>
      </c>
      <c r="D825" s="3" t="s">
        <v>75</v>
      </c>
      <c r="E825" s="5" t="s">
        <v>3107</v>
      </c>
      <c r="F825" s="6" t="s">
        <v>1325</v>
      </c>
      <c r="G825" s="16" t="s">
        <v>1326</v>
      </c>
      <c r="H825" s="7" t="s">
        <v>1327</v>
      </c>
      <c r="I825" s="8" t="s">
        <v>84</v>
      </c>
      <c r="J825" s="9" t="s">
        <v>1130</v>
      </c>
      <c r="K825" s="9" t="s">
        <v>176</v>
      </c>
      <c r="L825" s="9" t="s">
        <v>425</v>
      </c>
      <c r="M825" s="3" t="s">
        <v>86</v>
      </c>
      <c r="N825" s="3" t="s">
        <v>104</v>
      </c>
      <c r="O825" s="6">
        <v>1</v>
      </c>
      <c r="P825" s="10">
        <v>45440</v>
      </c>
      <c r="Q825" s="10">
        <f t="shared" si="52"/>
        <v>45805</v>
      </c>
      <c r="R825" s="3" t="s">
        <v>104</v>
      </c>
      <c r="S825" s="15" t="s">
        <v>3108</v>
      </c>
      <c r="T825" s="12">
        <v>500</v>
      </c>
      <c r="U825" s="12">
        <f t="shared" si="54"/>
        <v>500</v>
      </c>
      <c r="V825" s="15" t="s">
        <v>1180</v>
      </c>
      <c r="W825" s="11" t="s">
        <v>107</v>
      </c>
      <c r="X825" s="11" t="s">
        <v>108</v>
      </c>
      <c r="Y825" s="3" t="s">
        <v>89</v>
      </c>
      <c r="Z825" s="11" t="s">
        <v>108</v>
      </c>
      <c r="AA825" s="3" t="s">
        <v>109</v>
      </c>
      <c r="AB825" s="4">
        <v>45478</v>
      </c>
      <c r="AC825" s="3" t="s">
        <v>104</v>
      </c>
    </row>
    <row r="826" spans="1:29" ht="78.75" x14ac:dyDescent="0.25">
      <c r="A826" s="3">
        <v>2024</v>
      </c>
      <c r="B826" s="4">
        <v>45383</v>
      </c>
      <c r="C826" s="4">
        <v>45473</v>
      </c>
      <c r="D826" s="3" t="s">
        <v>75</v>
      </c>
      <c r="E826" s="5" t="s">
        <v>3109</v>
      </c>
      <c r="F826" s="6" t="s">
        <v>1325</v>
      </c>
      <c r="G826" s="16" t="s">
        <v>1326</v>
      </c>
      <c r="H826" s="7" t="s">
        <v>1327</v>
      </c>
      <c r="I826" s="8" t="s">
        <v>84</v>
      </c>
      <c r="J826" s="9" t="s">
        <v>1130</v>
      </c>
      <c r="K826" s="9" t="s">
        <v>176</v>
      </c>
      <c r="L826" s="9" t="s">
        <v>425</v>
      </c>
      <c r="M826" s="3" t="s">
        <v>86</v>
      </c>
      <c r="N826" s="3" t="s">
        <v>104</v>
      </c>
      <c r="O826" s="6">
        <v>1</v>
      </c>
      <c r="P826" s="10">
        <v>45440</v>
      </c>
      <c r="Q826" s="10">
        <f t="shared" si="52"/>
        <v>45805</v>
      </c>
      <c r="R826" s="3" t="s">
        <v>104</v>
      </c>
      <c r="S826" s="15" t="s">
        <v>3110</v>
      </c>
      <c r="T826" s="12">
        <v>500</v>
      </c>
      <c r="U826" s="12">
        <f t="shared" si="54"/>
        <v>500</v>
      </c>
      <c r="V826" s="15" t="s">
        <v>1183</v>
      </c>
      <c r="W826" s="11" t="s">
        <v>107</v>
      </c>
      <c r="X826" s="11" t="s">
        <v>108</v>
      </c>
      <c r="Y826" s="3" t="s">
        <v>89</v>
      </c>
      <c r="Z826" s="11" t="s">
        <v>108</v>
      </c>
      <c r="AA826" s="3" t="s">
        <v>109</v>
      </c>
      <c r="AB826" s="4">
        <v>45478</v>
      </c>
      <c r="AC826" s="3" t="s">
        <v>104</v>
      </c>
    </row>
    <row r="827" spans="1:29" ht="78.75" x14ac:dyDescent="0.25">
      <c r="A827" s="3">
        <v>2024</v>
      </c>
      <c r="B827" s="4">
        <v>45383</v>
      </c>
      <c r="C827" s="4">
        <v>45473</v>
      </c>
      <c r="D827" s="3" t="s">
        <v>75</v>
      </c>
      <c r="E827" s="5" t="s">
        <v>3111</v>
      </c>
      <c r="F827" s="6" t="s">
        <v>1325</v>
      </c>
      <c r="G827" s="16" t="s">
        <v>1326</v>
      </c>
      <c r="H827" s="7" t="s">
        <v>1327</v>
      </c>
      <c r="I827" s="8" t="s">
        <v>84</v>
      </c>
      <c r="J827" s="9" t="s">
        <v>3112</v>
      </c>
      <c r="K827" s="9" t="s">
        <v>377</v>
      </c>
      <c r="L827" s="9" t="s">
        <v>3113</v>
      </c>
      <c r="M827" s="3" t="s">
        <v>87</v>
      </c>
      <c r="N827" s="3" t="s">
        <v>104</v>
      </c>
      <c r="O827" s="6">
        <v>1</v>
      </c>
      <c r="P827" s="10">
        <v>45440</v>
      </c>
      <c r="Q827" s="10">
        <f t="shared" si="52"/>
        <v>45805</v>
      </c>
      <c r="R827" s="3" t="s">
        <v>104</v>
      </c>
      <c r="S827" s="15" t="s">
        <v>3114</v>
      </c>
      <c r="T827" s="12">
        <v>600</v>
      </c>
      <c r="U827" s="12">
        <f t="shared" si="54"/>
        <v>600</v>
      </c>
      <c r="V827" s="15" t="s">
        <v>1186</v>
      </c>
      <c r="W827" s="11" t="s">
        <v>107</v>
      </c>
      <c r="X827" s="11" t="s">
        <v>108</v>
      </c>
      <c r="Y827" s="3" t="s">
        <v>89</v>
      </c>
      <c r="Z827" s="11" t="s">
        <v>108</v>
      </c>
      <c r="AA827" s="3" t="s">
        <v>109</v>
      </c>
      <c r="AB827" s="4">
        <v>45478</v>
      </c>
      <c r="AC827" s="3" t="s">
        <v>104</v>
      </c>
    </row>
    <row r="828" spans="1:29" ht="78.75" x14ac:dyDescent="0.25">
      <c r="A828" s="3">
        <v>2024</v>
      </c>
      <c r="B828" s="4">
        <v>45383</v>
      </c>
      <c r="C828" s="4">
        <v>45473</v>
      </c>
      <c r="D828" s="3" t="s">
        <v>75</v>
      </c>
      <c r="E828" s="5" t="s">
        <v>3115</v>
      </c>
      <c r="F828" s="6" t="s">
        <v>1325</v>
      </c>
      <c r="G828" s="16" t="s">
        <v>1326</v>
      </c>
      <c r="H828" s="7" t="s">
        <v>1327</v>
      </c>
      <c r="I828" s="8" t="s">
        <v>84</v>
      </c>
      <c r="J828" s="9" t="s">
        <v>1130</v>
      </c>
      <c r="K828" s="9" t="s">
        <v>176</v>
      </c>
      <c r="L828" s="9" t="s">
        <v>425</v>
      </c>
      <c r="M828" s="3" t="s">
        <v>86</v>
      </c>
      <c r="N828" s="3" t="s">
        <v>104</v>
      </c>
      <c r="O828" s="6">
        <v>1</v>
      </c>
      <c r="P828" s="10">
        <v>45440</v>
      </c>
      <c r="Q828" s="10">
        <f t="shared" si="52"/>
        <v>45805</v>
      </c>
      <c r="R828" s="3" t="s">
        <v>104</v>
      </c>
      <c r="S828" s="15" t="s">
        <v>3116</v>
      </c>
      <c r="T828" s="12">
        <v>600</v>
      </c>
      <c r="U828" s="12">
        <f t="shared" si="54"/>
        <v>600</v>
      </c>
      <c r="V828" s="15" t="s">
        <v>1189</v>
      </c>
      <c r="W828" s="11" t="s">
        <v>107</v>
      </c>
      <c r="X828" s="11" t="s">
        <v>108</v>
      </c>
      <c r="Y828" s="3" t="s">
        <v>89</v>
      </c>
      <c r="Z828" s="11" t="s">
        <v>108</v>
      </c>
      <c r="AA828" s="3" t="s">
        <v>109</v>
      </c>
      <c r="AB828" s="4">
        <v>45478</v>
      </c>
      <c r="AC828" s="3" t="s">
        <v>104</v>
      </c>
    </row>
    <row r="829" spans="1:29" ht="78.75" x14ac:dyDescent="0.25">
      <c r="A829" s="3">
        <v>2024</v>
      </c>
      <c r="B829" s="4">
        <v>45383</v>
      </c>
      <c r="C829" s="4">
        <v>45473</v>
      </c>
      <c r="D829" s="3" t="s">
        <v>75</v>
      </c>
      <c r="E829" s="5" t="s">
        <v>3117</v>
      </c>
      <c r="F829" s="6" t="s">
        <v>1325</v>
      </c>
      <c r="G829" s="16" t="s">
        <v>1326</v>
      </c>
      <c r="H829" s="7" t="s">
        <v>1327</v>
      </c>
      <c r="I829" s="8" t="s">
        <v>84</v>
      </c>
      <c r="J829" s="9" t="s">
        <v>1130</v>
      </c>
      <c r="K829" s="9" t="s">
        <v>176</v>
      </c>
      <c r="L829" s="9" t="s">
        <v>425</v>
      </c>
      <c r="M829" s="3" t="s">
        <v>86</v>
      </c>
      <c r="N829" s="3" t="s">
        <v>104</v>
      </c>
      <c r="O829" s="6">
        <v>1</v>
      </c>
      <c r="P829" s="10">
        <v>45440</v>
      </c>
      <c r="Q829" s="10">
        <f t="shared" si="52"/>
        <v>45805</v>
      </c>
      <c r="R829" s="3" t="s">
        <v>104</v>
      </c>
      <c r="S829" s="15" t="s">
        <v>3118</v>
      </c>
      <c r="T829" s="12">
        <v>600</v>
      </c>
      <c r="U829" s="12">
        <f t="shared" si="54"/>
        <v>600</v>
      </c>
      <c r="V829" s="15" t="s">
        <v>1192</v>
      </c>
      <c r="W829" s="11" t="s">
        <v>107</v>
      </c>
      <c r="X829" s="11" t="s">
        <v>108</v>
      </c>
      <c r="Y829" s="3" t="s">
        <v>89</v>
      </c>
      <c r="Z829" s="11" t="s">
        <v>108</v>
      </c>
      <c r="AA829" s="3" t="s">
        <v>109</v>
      </c>
      <c r="AB829" s="4">
        <v>45478</v>
      </c>
      <c r="AC829" s="3" t="s">
        <v>104</v>
      </c>
    </row>
    <row r="830" spans="1:29" ht="78.75" x14ac:dyDescent="0.25">
      <c r="A830" s="3">
        <v>2024</v>
      </c>
      <c r="B830" s="4">
        <v>45383</v>
      </c>
      <c r="C830" s="4">
        <v>45473</v>
      </c>
      <c r="D830" s="3" t="s">
        <v>75</v>
      </c>
      <c r="E830" s="5" t="s">
        <v>3119</v>
      </c>
      <c r="F830" s="6" t="s">
        <v>1325</v>
      </c>
      <c r="G830" s="16" t="s">
        <v>1326</v>
      </c>
      <c r="H830" s="7" t="s">
        <v>1327</v>
      </c>
      <c r="I830" s="8" t="s">
        <v>84</v>
      </c>
      <c r="J830" s="9" t="s">
        <v>1130</v>
      </c>
      <c r="K830" s="9" t="s">
        <v>176</v>
      </c>
      <c r="L830" s="9" t="s">
        <v>425</v>
      </c>
      <c r="M830" s="3" t="s">
        <v>86</v>
      </c>
      <c r="N830" s="3" t="s">
        <v>104</v>
      </c>
      <c r="O830" s="6">
        <v>1</v>
      </c>
      <c r="P830" s="10">
        <v>45440</v>
      </c>
      <c r="Q830" s="10">
        <f t="shared" si="52"/>
        <v>45805</v>
      </c>
      <c r="R830" s="3" t="s">
        <v>104</v>
      </c>
      <c r="S830" s="15" t="s">
        <v>3120</v>
      </c>
      <c r="T830" s="12">
        <v>600</v>
      </c>
      <c r="U830" s="12">
        <f t="shared" si="54"/>
        <v>600</v>
      </c>
      <c r="V830" s="15" t="s">
        <v>1195</v>
      </c>
      <c r="W830" s="11" t="s">
        <v>107</v>
      </c>
      <c r="X830" s="11" t="s">
        <v>108</v>
      </c>
      <c r="Y830" s="3" t="s">
        <v>89</v>
      </c>
      <c r="Z830" s="11" t="s">
        <v>108</v>
      </c>
      <c r="AA830" s="3" t="s">
        <v>109</v>
      </c>
      <c r="AB830" s="4">
        <v>45478</v>
      </c>
      <c r="AC830" s="3" t="s">
        <v>104</v>
      </c>
    </row>
    <row r="831" spans="1:29" ht="78.75" x14ac:dyDescent="0.25">
      <c r="A831" s="3">
        <v>2024</v>
      </c>
      <c r="B831" s="4">
        <v>45383</v>
      </c>
      <c r="C831" s="4">
        <v>45473</v>
      </c>
      <c r="D831" s="3" t="s">
        <v>75</v>
      </c>
      <c r="E831" s="5" t="s">
        <v>3121</v>
      </c>
      <c r="F831" s="6" t="s">
        <v>1325</v>
      </c>
      <c r="G831" s="16" t="s">
        <v>1326</v>
      </c>
      <c r="H831" s="7" t="s">
        <v>1327</v>
      </c>
      <c r="I831" s="8" t="s">
        <v>84</v>
      </c>
      <c r="J831" s="9" t="s">
        <v>1130</v>
      </c>
      <c r="K831" s="9" t="s">
        <v>176</v>
      </c>
      <c r="L831" s="9" t="s">
        <v>425</v>
      </c>
      <c r="M831" s="3" t="s">
        <v>86</v>
      </c>
      <c r="N831" s="3" t="s">
        <v>104</v>
      </c>
      <c r="O831" s="6">
        <v>1</v>
      </c>
      <c r="P831" s="10">
        <v>45440</v>
      </c>
      <c r="Q831" s="10">
        <f t="shared" si="52"/>
        <v>45805</v>
      </c>
      <c r="R831" s="3" t="s">
        <v>104</v>
      </c>
      <c r="S831" s="15" t="s">
        <v>3122</v>
      </c>
      <c r="T831" s="12">
        <v>600</v>
      </c>
      <c r="U831" s="12">
        <f t="shared" si="54"/>
        <v>600</v>
      </c>
      <c r="V831" s="15" t="s">
        <v>1198</v>
      </c>
      <c r="W831" s="11" t="s">
        <v>107</v>
      </c>
      <c r="X831" s="11" t="s">
        <v>108</v>
      </c>
      <c r="Y831" s="3" t="s">
        <v>89</v>
      </c>
      <c r="Z831" s="11" t="s">
        <v>108</v>
      </c>
      <c r="AA831" s="3" t="s">
        <v>109</v>
      </c>
      <c r="AB831" s="4">
        <v>45478</v>
      </c>
      <c r="AC831" s="3" t="s">
        <v>104</v>
      </c>
    </row>
    <row r="832" spans="1:29" ht="78.75" x14ac:dyDescent="0.25">
      <c r="A832" s="3">
        <v>2024</v>
      </c>
      <c r="B832" s="4">
        <v>45383</v>
      </c>
      <c r="C832" s="4">
        <v>45473</v>
      </c>
      <c r="D832" s="3" t="s">
        <v>75</v>
      </c>
      <c r="E832" s="5" t="s">
        <v>3123</v>
      </c>
      <c r="F832" s="6" t="s">
        <v>1325</v>
      </c>
      <c r="G832" s="16" t="s">
        <v>1326</v>
      </c>
      <c r="H832" s="7" t="s">
        <v>1327</v>
      </c>
      <c r="I832" s="8" t="s">
        <v>84</v>
      </c>
      <c r="J832" s="9" t="s">
        <v>1130</v>
      </c>
      <c r="K832" s="9" t="s">
        <v>176</v>
      </c>
      <c r="L832" s="9" t="s">
        <v>425</v>
      </c>
      <c r="M832" s="3" t="s">
        <v>86</v>
      </c>
      <c r="N832" s="3" t="s">
        <v>104</v>
      </c>
      <c r="O832" s="6">
        <v>1</v>
      </c>
      <c r="P832" s="10">
        <v>45440</v>
      </c>
      <c r="Q832" s="10">
        <f t="shared" si="52"/>
        <v>45805</v>
      </c>
      <c r="R832" s="3" t="s">
        <v>104</v>
      </c>
      <c r="S832" s="15" t="s">
        <v>3124</v>
      </c>
      <c r="T832" s="12">
        <v>600</v>
      </c>
      <c r="U832" s="12">
        <f t="shared" si="54"/>
        <v>600</v>
      </c>
      <c r="V832" s="15" t="s">
        <v>1201</v>
      </c>
      <c r="W832" s="11" t="s">
        <v>107</v>
      </c>
      <c r="X832" s="11" t="s">
        <v>108</v>
      </c>
      <c r="Y832" s="3" t="s">
        <v>89</v>
      </c>
      <c r="Z832" s="11" t="s">
        <v>108</v>
      </c>
      <c r="AA832" s="3" t="s">
        <v>109</v>
      </c>
      <c r="AB832" s="4">
        <v>45478</v>
      </c>
      <c r="AC832" s="3" t="s">
        <v>104</v>
      </c>
    </row>
    <row r="833" spans="1:29" ht="78.75" x14ac:dyDescent="0.25">
      <c r="A833" s="3">
        <v>2024</v>
      </c>
      <c r="B833" s="4">
        <v>45383</v>
      </c>
      <c r="C833" s="4">
        <v>45473</v>
      </c>
      <c r="D833" s="3" t="s">
        <v>75</v>
      </c>
      <c r="E833" s="5" t="s">
        <v>3125</v>
      </c>
      <c r="F833" s="6" t="s">
        <v>1325</v>
      </c>
      <c r="G833" s="16" t="s">
        <v>1326</v>
      </c>
      <c r="H833" s="7" t="s">
        <v>1327</v>
      </c>
      <c r="I833" s="8" t="s">
        <v>84</v>
      </c>
      <c r="J833" s="9" t="s">
        <v>1130</v>
      </c>
      <c r="K833" s="9" t="s">
        <v>176</v>
      </c>
      <c r="L833" s="9" t="s">
        <v>425</v>
      </c>
      <c r="M833" s="3" t="s">
        <v>86</v>
      </c>
      <c r="N833" s="3" t="s">
        <v>104</v>
      </c>
      <c r="O833" s="6">
        <v>1</v>
      </c>
      <c r="P833" s="10">
        <v>45434</v>
      </c>
      <c r="Q833" s="10">
        <f t="shared" si="52"/>
        <v>45799</v>
      </c>
      <c r="R833" s="3" t="s">
        <v>104</v>
      </c>
      <c r="S833" s="15" t="s">
        <v>3126</v>
      </c>
      <c r="T833" s="12">
        <v>600</v>
      </c>
      <c r="U833" s="12">
        <f t="shared" si="54"/>
        <v>600</v>
      </c>
      <c r="V833" s="15" t="s">
        <v>1204</v>
      </c>
      <c r="W833" s="11" t="s">
        <v>107</v>
      </c>
      <c r="X833" s="11" t="s">
        <v>108</v>
      </c>
      <c r="Y833" s="3" t="s">
        <v>89</v>
      </c>
      <c r="Z833" s="11" t="s">
        <v>108</v>
      </c>
      <c r="AA833" s="3" t="s">
        <v>109</v>
      </c>
      <c r="AB833" s="4">
        <v>45478</v>
      </c>
      <c r="AC833" s="3" t="s">
        <v>104</v>
      </c>
    </row>
    <row r="834" spans="1:29" ht="78.75" x14ac:dyDescent="0.25">
      <c r="A834" s="3">
        <v>2024</v>
      </c>
      <c r="B834" s="4">
        <v>45383</v>
      </c>
      <c r="C834" s="4">
        <v>45473</v>
      </c>
      <c r="D834" s="3" t="s">
        <v>75</v>
      </c>
      <c r="E834" s="5" t="s">
        <v>3127</v>
      </c>
      <c r="F834" s="6" t="s">
        <v>1325</v>
      </c>
      <c r="G834" s="16" t="s">
        <v>1326</v>
      </c>
      <c r="H834" s="7" t="s">
        <v>1327</v>
      </c>
      <c r="I834" s="8" t="s">
        <v>84</v>
      </c>
      <c r="J834" s="9" t="s">
        <v>1130</v>
      </c>
      <c r="K834" s="9" t="s">
        <v>176</v>
      </c>
      <c r="L834" s="9" t="s">
        <v>425</v>
      </c>
      <c r="M834" s="3" t="s">
        <v>86</v>
      </c>
      <c r="N834" s="3" t="s">
        <v>104</v>
      </c>
      <c r="O834" s="6">
        <v>1</v>
      </c>
      <c r="P834" s="10">
        <v>45440</v>
      </c>
      <c r="Q834" s="10">
        <f t="shared" si="52"/>
        <v>45805</v>
      </c>
      <c r="R834" s="3" t="s">
        <v>104</v>
      </c>
      <c r="S834" s="15" t="s">
        <v>3128</v>
      </c>
      <c r="T834" s="12">
        <v>600</v>
      </c>
      <c r="U834" s="12">
        <f t="shared" si="54"/>
        <v>600</v>
      </c>
      <c r="V834" s="15" t="s">
        <v>1207</v>
      </c>
      <c r="W834" s="11" t="s">
        <v>107</v>
      </c>
      <c r="X834" s="11" t="s">
        <v>108</v>
      </c>
      <c r="Y834" s="3" t="s">
        <v>89</v>
      </c>
      <c r="Z834" s="11" t="s">
        <v>108</v>
      </c>
      <c r="AA834" s="3" t="s">
        <v>109</v>
      </c>
      <c r="AB834" s="4">
        <v>45478</v>
      </c>
      <c r="AC834" s="3" t="s">
        <v>104</v>
      </c>
    </row>
    <row r="835" spans="1:29" ht="78.75" x14ac:dyDescent="0.25">
      <c r="A835" s="3">
        <v>2024</v>
      </c>
      <c r="B835" s="4">
        <v>45383</v>
      </c>
      <c r="C835" s="4">
        <v>45473</v>
      </c>
      <c r="D835" s="3" t="s">
        <v>75</v>
      </c>
      <c r="E835" s="5" t="s">
        <v>3129</v>
      </c>
      <c r="F835" s="6" t="s">
        <v>1325</v>
      </c>
      <c r="G835" s="16" t="s">
        <v>1326</v>
      </c>
      <c r="H835" s="7" t="s">
        <v>1327</v>
      </c>
      <c r="I835" s="8" t="s">
        <v>84</v>
      </c>
      <c r="J835" s="9" t="s">
        <v>1130</v>
      </c>
      <c r="K835" s="9" t="s">
        <v>176</v>
      </c>
      <c r="L835" s="9" t="s">
        <v>425</v>
      </c>
      <c r="M835" s="3" t="s">
        <v>86</v>
      </c>
      <c r="N835" s="3" t="s">
        <v>104</v>
      </c>
      <c r="O835" s="6">
        <v>1</v>
      </c>
      <c r="P835" s="10">
        <v>45441</v>
      </c>
      <c r="Q835" s="10">
        <f t="shared" si="52"/>
        <v>45806</v>
      </c>
      <c r="R835" s="3" t="s">
        <v>104</v>
      </c>
      <c r="S835" s="15" t="s">
        <v>3130</v>
      </c>
      <c r="T835" s="12">
        <v>612.5</v>
      </c>
      <c r="U835" s="12">
        <f t="shared" si="54"/>
        <v>612.5</v>
      </c>
      <c r="V835" s="15" t="s">
        <v>1210</v>
      </c>
      <c r="W835" s="11" t="s">
        <v>107</v>
      </c>
      <c r="X835" s="11" t="s">
        <v>108</v>
      </c>
      <c r="Y835" s="3" t="s">
        <v>89</v>
      </c>
      <c r="Z835" s="11" t="s">
        <v>108</v>
      </c>
      <c r="AA835" s="3" t="s">
        <v>109</v>
      </c>
      <c r="AB835" s="4">
        <v>45478</v>
      </c>
      <c r="AC835" s="3" t="s">
        <v>104</v>
      </c>
    </row>
    <row r="836" spans="1:29" ht="78.75" x14ac:dyDescent="0.25">
      <c r="A836" s="3">
        <v>2024</v>
      </c>
      <c r="B836" s="4">
        <v>45383</v>
      </c>
      <c r="C836" s="4">
        <v>45473</v>
      </c>
      <c r="D836" s="3" t="s">
        <v>75</v>
      </c>
      <c r="E836" s="5" t="s">
        <v>3131</v>
      </c>
      <c r="F836" s="6" t="s">
        <v>1325</v>
      </c>
      <c r="G836" s="16" t="s">
        <v>1326</v>
      </c>
      <c r="H836" s="7" t="s">
        <v>1327</v>
      </c>
      <c r="I836" s="8" t="s">
        <v>84</v>
      </c>
      <c r="J836" s="9" t="s">
        <v>1130</v>
      </c>
      <c r="K836" s="9" t="s">
        <v>176</v>
      </c>
      <c r="L836" s="9" t="s">
        <v>425</v>
      </c>
      <c r="M836" s="3" t="s">
        <v>86</v>
      </c>
      <c r="N836" s="3" t="s">
        <v>104</v>
      </c>
      <c r="O836" s="6">
        <v>1</v>
      </c>
      <c r="P836" s="10">
        <v>45441</v>
      </c>
      <c r="Q836" s="10">
        <f t="shared" si="52"/>
        <v>45806</v>
      </c>
      <c r="R836" s="3" t="s">
        <v>104</v>
      </c>
      <c r="S836" s="15" t="s">
        <v>3132</v>
      </c>
      <c r="T836" s="12">
        <v>612.5</v>
      </c>
      <c r="U836" s="12">
        <f t="shared" si="54"/>
        <v>612.5</v>
      </c>
      <c r="V836" s="15" t="s">
        <v>1213</v>
      </c>
      <c r="W836" s="11" t="s">
        <v>107</v>
      </c>
      <c r="X836" s="11" t="s">
        <v>108</v>
      </c>
      <c r="Y836" s="3" t="s">
        <v>89</v>
      </c>
      <c r="Z836" s="11" t="s">
        <v>108</v>
      </c>
      <c r="AA836" s="3" t="s">
        <v>109</v>
      </c>
      <c r="AB836" s="4">
        <v>45478</v>
      </c>
      <c r="AC836" s="3" t="s">
        <v>104</v>
      </c>
    </row>
    <row r="837" spans="1:29" ht="78.75" x14ac:dyDescent="0.25">
      <c r="A837" s="3">
        <v>2024</v>
      </c>
      <c r="B837" s="4">
        <v>45383</v>
      </c>
      <c r="C837" s="4">
        <v>45473</v>
      </c>
      <c r="D837" s="3" t="s">
        <v>75</v>
      </c>
      <c r="E837" s="5" t="s">
        <v>3133</v>
      </c>
      <c r="F837" s="6" t="s">
        <v>1325</v>
      </c>
      <c r="G837" s="16" t="s">
        <v>1326</v>
      </c>
      <c r="H837" s="7" t="s">
        <v>1327</v>
      </c>
      <c r="I837" s="8" t="s">
        <v>84</v>
      </c>
      <c r="J837" s="9" t="s">
        <v>1130</v>
      </c>
      <c r="K837" s="9" t="s">
        <v>176</v>
      </c>
      <c r="L837" s="9" t="s">
        <v>425</v>
      </c>
      <c r="M837" s="3" t="s">
        <v>86</v>
      </c>
      <c r="N837" s="3" t="s">
        <v>104</v>
      </c>
      <c r="O837" s="6">
        <v>1</v>
      </c>
      <c r="P837" s="10">
        <v>45441</v>
      </c>
      <c r="Q837" s="10">
        <f t="shared" si="52"/>
        <v>45806</v>
      </c>
      <c r="R837" s="3" t="s">
        <v>104</v>
      </c>
      <c r="S837" s="15" t="s">
        <v>3134</v>
      </c>
      <c r="T837" s="12">
        <v>612.5</v>
      </c>
      <c r="U837" s="12">
        <f t="shared" si="54"/>
        <v>612.5</v>
      </c>
      <c r="V837" s="15" t="s">
        <v>1216</v>
      </c>
      <c r="W837" s="11" t="s">
        <v>107</v>
      </c>
      <c r="X837" s="11" t="s">
        <v>108</v>
      </c>
      <c r="Y837" s="3" t="s">
        <v>89</v>
      </c>
      <c r="Z837" s="11" t="s">
        <v>108</v>
      </c>
      <c r="AA837" s="3" t="s">
        <v>109</v>
      </c>
      <c r="AB837" s="4">
        <v>45478</v>
      </c>
      <c r="AC837" s="3" t="s">
        <v>104</v>
      </c>
    </row>
    <row r="838" spans="1:29" ht="78.75" x14ac:dyDescent="0.25">
      <c r="A838" s="3">
        <v>2024</v>
      </c>
      <c r="B838" s="4">
        <v>45383</v>
      </c>
      <c r="C838" s="4">
        <v>45473</v>
      </c>
      <c r="D838" s="3" t="s">
        <v>75</v>
      </c>
      <c r="E838" s="5" t="s">
        <v>3135</v>
      </c>
      <c r="F838" s="6" t="s">
        <v>1325</v>
      </c>
      <c r="G838" s="16" t="s">
        <v>1326</v>
      </c>
      <c r="H838" s="7" t="s">
        <v>1327</v>
      </c>
      <c r="I838" s="8" t="s">
        <v>84</v>
      </c>
      <c r="J838" s="9" t="s">
        <v>1130</v>
      </c>
      <c r="K838" s="9" t="s">
        <v>176</v>
      </c>
      <c r="L838" s="9" t="s">
        <v>425</v>
      </c>
      <c r="M838" s="3" t="s">
        <v>86</v>
      </c>
      <c r="N838" s="3" t="s">
        <v>104</v>
      </c>
      <c r="O838" s="6">
        <v>1</v>
      </c>
      <c r="P838" s="10">
        <v>45441</v>
      </c>
      <c r="Q838" s="10">
        <f t="shared" si="52"/>
        <v>45806</v>
      </c>
      <c r="R838" s="3" t="s">
        <v>104</v>
      </c>
      <c r="S838" s="15" t="s">
        <v>3136</v>
      </c>
      <c r="T838" s="12">
        <v>612.5</v>
      </c>
      <c r="U838" s="12">
        <f t="shared" si="54"/>
        <v>612.5</v>
      </c>
      <c r="V838" s="15" t="s">
        <v>1219</v>
      </c>
      <c r="W838" s="11" t="s">
        <v>107</v>
      </c>
      <c r="X838" s="11" t="s">
        <v>108</v>
      </c>
      <c r="Y838" s="3" t="s">
        <v>89</v>
      </c>
      <c r="Z838" s="11" t="s">
        <v>108</v>
      </c>
      <c r="AA838" s="3" t="s">
        <v>109</v>
      </c>
      <c r="AB838" s="4">
        <v>45478</v>
      </c>
      <c r="AC838" s="3" t="s">
        <v>104</v>
      </c>
    </row>
    <row r="839" spans="1:29" ht="78.75" x14ac:dyDescent="0.25">
      <c r="A839" s="3">
        <v>2024</v>
      </c>
      <c r="B839" s="4">
        <v>45383</v>
      </c>
      <c r="C839" s="4">
        <v>45473</v>
      </c>
      <c r="D839" s="3" t="s">
        <v>75</v>
      </c>
      <c r="E839" s="5" t="s">
        <v>3137</v>
      </c>
      <c r="F839" s="6" t="s">
        <v>1325</v>
      </c>
      <c r="G839" s="16" t="s">
        <v>1326</v>
      </c>
      <c r="H839" s="7" t="s">
        <v>1327</v>
      </c>
      <c r="I839" s="8" t="s">
        <v>84</v>
      </c>
      <c r="J839" s="9" t="s">
        <v>1130</v>
      </c>
      <c r="K839" s="9" t="s">
        <v>176</v>
      </c>
      <c r="L839" s="9" t="s">
        <v>425</v>
      </c>
      <c r="M839" s="3" t="s">
        <v>86</v>
      </c>
      <c r="N839" s="3" t="s">
        <v>104</v>
      </c>
      <c r="O839" s="6">
        <v>1</v>
      </c>
      <c r="P839" s="10">
        <v>45441</v>
      </c>
      <c r="Q839" s="10">
        <f t="shared" si="52"/>
        <v>45806</v>
      </c>
      <c r="R839" s="3" t="s">
        <v>104</v>
      </c>
      <c r="S839" s="15" t="s">
        <v>3138</v>
      </c>
      <c r="T839" s="12">
        <v>612.5</v>
      </c>
      <c r="U839" s="12">
        <f t="shared" si="54"/>
        <v>612.5</v>
      </c>
      <c r="V839" s="15" t="s">
        <v>1222</v>
      </c>
      <c r="W839" s="11" t="s">
        <v>107</v>
      </c>
      <c r="X839" s="11" t="s">
        <v>108</v>
      </c>
      <c r="Y839" s="3" t="s">
        <v>89</v>
      </c>
      <c r="Z839" s="11" t="s">
        <v>108</v>
      </c>
      <c r="AA839" s="3" t="s">
        <v>109</v>
      </c>
      <c r="AB839" s="4">
        <v>45478</v>
      </c>
      <c r="AC839" s="3" t="s">
        <v>104</v>
      </c>
    </row>
    <row r="840" spans="1:29" ht="78.75" x14ac:dyDescent="0.25">
      <c r="A840" s="3">
        <v>2024</v>
      </c>
      <c r="B840" s="4">
        <v>45383</v>
      </c>
      <c r="C840" s="4">
        <v>45473</v>
      </c>
      <c r="D840" s="3" t="s">
        <v>75</v>
      </c>
      <c r="E840" s="5" t="s">
        <v>3139</v>
      </c>
      <c r="F840" s="6" t="s">
        <v>1325</v>
      </c>
      <c r="G840" s="16" t="s">
        <v>1326</v>
      </c>
      <c r="H840" s="7" t="s">
        <v>1327</v>
      </c>
      <c r="I840" s="8" t="s">
        <v>84</v>
      </c>
      <c r="J840" s="9" t="s">
        <v>1130</v>
      </c>
      <c r="K840" s="9" t="s">
        <v>176</v>
      </c>
      <c r="L840" s="9" t="s">
        <v>425</v>
      </c>
      <c r="M840" s="3" t="s">
        <v>86</v>
      </c>
      <c r="N840" s="3" t="s">
        <v>104</v>
      </c>
      <c r="O840" s="6">
        <v>1</v>
      </c>
      <c r="P840" s="10">
        <v>45441</v>
      </c>
      <c r="Q840" s="10">
        <f t="shared" si="52"/>
        <v>45806</v>
      </c>
      <c r="R840" s="3" t="s">
        <v>104</v>
      </c>
      <c r="S840" s="15" t="s">
        <v>3140</v>
      </c>
      <c r="T840" s="12">
        <v>612.5</v>
      </c>
      <c r="U840" s="12">
        <f t="shared" si="54"/>
        <v>612.5</v>
      </c>
      <c r="V840" s="15" t="s">
        <v>1225</v>
      </c>
      <c r="W840" s="11" t="s">
        <v>107</v>
      </c>
      <c r="X840" s="11" t="s">
        <v>108</v>
      </c>
      <c r="Y840" s="3" t="s">
        <v>89</v>
      </c>
      <c r="Z840" s="11" t="s">
        <v>108</v>
      </c>
      <c r="AA840" s="3" t="s">
        <v>109</v>
      </c>
      <c r="AB840" s="4">
        <v>45478</v>
      </c>
      <c r="AC840" s="3" t="s">
        <v>104</v>
      </c>
    </row>
    <row r="841" spans="1:29" ht="78.75" x14ac:dyDescent="0.25">
      <c r="A841" s="3">
        <v>2024</v>
      </c>
      <c r="B841" s="4">
        <v>45383</v>
      </c>
      <c r="C841" s="4">
        <v>45473</v>
      </c>
      <c r="D841" s="3" t="s">
        <v>75</v>
      </c>
      <c r="E841" s="5" t="s">
        <v>3141</v>
      </c>
      <c r="F841" s="6" t="s">
        <v>1325</v>
      </c>
      <c r="G841" s="16" t="s">
        <v>1326</v>
      </c>
      <c r="H841" s="7" t="s">
        <v>1327</v>
      </c>
      <c r="I841" s="8" t="s">
        <v>84</v>
      </c>
      <c r="J841" s="9" t="s">
        <v>1130</v>
      </c>
      <c r="K841" s="9" t="s">
        <v>176</v>
      </c>
      <c r="L841" s="9" t="s">
        <v>425</v>
      </c>
      <c r="M841" s="3" t="s">
        <v>86</v>
      </c>
      <c r="N841" s="3" t="s">
        <v>104</v>
      </c>
      <c r="O841" s="6">
        <v>1</v>
      </c>
      <c r="P841" s="10">
        <v>45441</v>
      </c>
      <c r="Q841" s="10">
        <f t="shared" si="52"/>
        <v>45806</v>
      </c>
      <c r="R841" s="3" t="s">
        <v>104</v>
      </c>
      <c r="S841" s="15" t="s">
        <v>3142</v>
      </c>
      <c r="T841" s="12">
        <v>612.5</v>
      </c>
      <c r="U841" s="12">
        <f t="shared" si="54"/>
        <v>612.5</v>
      </c>
      <c r="V841" s="15" t="s">
        <v>1228</v>
      </c>
      <c r="W841" s="11" t="s">
        <v>107</v>
      </c>
      <c r="X841" s="11" t="s">
        <v>108</v>
      </c>
      <c r="Y841" s="3" t="s">
        <v>89</v>
      </c>
      <c r="Z841" s="11" t="s">
        <v>108</v>
      </c>
      <c r="AA841" s="3" t="s">
        <v>109</v>
      </c>
      <c r="AB841" s="4">
        <v>45478</v>
      </c>
      <c r="AC841" s="3" t="s">
        <v>104</v>
      </c>
    </row>
    <row r="842" spans="1:29" ht="78.75" x14ac:dyDescent="0.25">
      <c r="A842" s="3">
        <v>2024</v>
      </c>
      <c r="B842" s="4">
        <v>45383</v>
      </c>
      <c r="C842" s="4">
        <v>45473</v>
      </c>
      <c r="D842" s="3" t="s">
        <v>75</v>
      </c>
      <c r="E842" s="5" t="s">
        <v>3143</v>
      </c>
      <c r="F842" s="6" t="s">
        <v>1325</v>
      </c>
      <c r="G842" s="16" t="s">
        <v>1326</v>
      </c>
      <c r="H842" s="7" t="s">
        <v>1327</v>
      </c>
      <c r="I842" s="8" t="s">
        <v>84</v>
      </c>
      <c r="J842" s="9" t="s">
        <v>1130</v>
      </c>
      <c r="K842" s="9" t="s">
        <v>176</v>
      </c>
      <c r="L842" s="9" t="s">
        <v>425</v>
      </c>
      <c r="M842" s="3" t="s">
        <v>86</v>
      </c>
      <c r="N842" s="3" t="s">
        <v>104</v>
      </c>
      <c r="O842" s="6">
        <v>1</v>
      </c>
      <c r="P842" s="10">
        <v>45441</v>
      </c>
      <c r="Q842" s="10">
        <f t="shared" si="52"/>
        <v>45806</v>
      </c>
      <c r="R842" s="3" t="s">
        <v>104</v>
      </c>
      <c r="S842" s="15" t="s">
        <v>3144</v>
      </c>
      <c r="T842" s="12">
        <v>612.5</v>
      </c>
      <c r="U842" s="12">
        <f t="shared" si="54"/>
        <v>612.5</v>
      </c>
      <c r="V842" s="15" t="s">
        <v>1231</v>
      </c>
      <c r="W842" s="11" t="s">
        <v>107</v>
      </c>
      <c r="X842" s="11" t="s">
        <v>108</v>
      </c>
      <c r="Y842" s="3" t="s">
        <v>89</v>
      </c>
      <c r="Z842" s="11" t="s">
        <v>108</v>
      </c>
      <c r="AA842" s="3" t="s">
        <v>109</v>
      </c>
      <c r="AB842" s="4">
        <v>45478</v>
      </c>
      <c r="AC842" s="3" t="s">
        <v>104</v>
      </c>
    </row>
    <row r="843" spans="1:29" ht="78.75" x14ac:dyDescent="0.25">
      <c r="A843" s="3">
        <v>2024</v>
      </c>
      <c r="B843" s="4">
        <v>45383</v>
      </c>
      <c r="C843" s="4">
        <v>45473</v>
      </c>
      <c r="D843" s="3" t="s">
        <v>75</v>
      </c>
      <c r="E843" s="5" t="s">
        <v>3145</v>
      </c>
      <c r="F843" s="6" t="s">
        <v>1325</v>
      </c>
      <c r="G843" s="16" t="s">
        <v>1326</v>
      </c>
      <c r="H843" s="7" t="s">
        <v>1327</v>
      </c>
      <c r="I843" s="8" t="s">
        <v>84</v>
      </c>
      <c r="J843" s="9" t="s">
        <v>1130</v>
      </c>
      <c r="K843" s="9" t="s">
        <v>176</v>
      </c>
      <c r="L843" s="9" t="s">
        <v>425</v>
      </c>
      <c r="M843" s="3" t="s">
        <v>86</v>
      </c>
      <c r="N843" s="3" t="s">
        <v>104</v>
      </c>
      <c r="O843" s="6">
        <v>1</v>
      </c>
      <c r="P843" s="10">
        <v>45441</v>
      </c>
      <c r="Q843" s="10">
        <f t="shared" si="52"/>
        <v>45806</v>
      </c>
      <c r="R843" s="3" t="s">
        <v>104</v>
      </c>
      <c r="S843" s="15" t="s">
        <v>3146</v>
      </c>
      <c r="T843" s="12">
        <v>612.5</v>
      </c>
      <c r="U843" s="12">
        <f t="shared" si="54"/>
        <v>612.5</v>
      </c>
      <c r="V843" s="15" t="s">
        <v>1234</v>
      </c>
      <c r="W843" s="11" t="s">
        <v>107</v>
      </c>
      <c r="X843" s="11" t="s">
        <v>108</v>
      </c>
      <c r="Y843" s="3" t="s">
        <v>89</v>
      </c>
      <c r="Z843" s="11" t="s">
        <v>108</v>
      </c>
      <c r="AA843" s="3" t="s">
        <v>109</v>
      </c>
      <c r="AB843" s="4">
        <v>45478</v>
      </c>
      <c r="AC843" s="3" t="s">
        <v>104</v>
      </c>
    </row>
    <row r="844" spans="1:29" ht="78.75" x14ac:dyDescent="0.25">
      <c r="A844" s="3">
        <v>2024</v>
      </c>
      <c r="B844" s="4">
        <v>45383</v>
      </c>
      <c r="C844" s="4">
        <v>45473</v>
      </c>
      <c r="D844" s="3" t="s">
        <v>75</v>
      </c>
      <c r="E844" s="5" t="s">
        <v>3147</v>
      </c>
      <c r="F844" s="6" t="s">
        <v>1325</v>
      </c>
      <c r="G844" s="16" t="s">
        <v>1326</v>
      </c>
      <c r="H844" s="7" t="s">
        <v>1327</v>
      </c>
      <c r="I844" s="8" t="s">
        <v>84</v>
      </c>
      <c r="J844" s="9" t="s">
        <v>1130</v>
      </c>
      <c r="K844" s="9" t="s">
        <v>176</v>
      </c>
      <c r="L844" s="9" t="s">
        <v>425</v>
      </c>
      <c r="M844" s="3" t="s">
        <v>86</v>
      </c>
      <c r="N844" s="3" t="s">
        <v>104</v>
      </c>
      <c r="O844" s="6">
        <v>1</v>
      </c>
      <c r="P844" s="10">
        <v>45441</v>
      </c>
      <c r="Q844" s="10">
        <f t="shared" si="52"/>
        <v>45806</v>
      </c>
      <c r="R844" s="3" t="s">
        <v>104</v>
      </c>
      <c r="S844" s="15" t="s">
        <v>3148</v>
      </c>
      <c r="T844" s="12">
        <v>612.5</v>
      </c>
      <c r="U844" s="12">
        <f t="shared" si="54"/>
        <v>612.5</v>
      </c>
      <c r="V844" s="15" t="s">
        <v>1237</v>
      </c>
      <c r="W844" s="11" t="s">
        <v>107</v>
      </c>
      <c r="X844" s="11" t="s">
        <v>108</v>
      </c>
      <c r="Y844" s="3" t="s">
        <v>89</v>
      </c>
      <c r="Z844" s="11" t="s">
        <v>108</v>
      </c>
      <c r="AA844" s="3" t="s">
        <v>109</v>
      </c>
      <c r="AB844" s="4">
        <v>45478</v>
      </c>
      <c r="AC844" s="3" t="s">
        <v>104</v>
      </c>
    </row>
    <row r="845" spans="1:29" ht="78.75" x14ac:dyDescent="0.25">
      <c r="A845" s="3">
        <v>2024</v>
      </c>
      <c r="B845" s="4">
        <v>45383</v>
      </c>
      <c r="C845" s="4">
        <v>45473</v>
      </c>
      <c r="D845" s="3" t="s">
        <v>75</v>
      </c>
      <c r="E845" s="5" t="s">
        <v>3149</v>
      </c>
      <c r="F845" s="6" t="s">
        <v>1325</v>
      </c>
      <c r="G845" s="16" t="s">
        <v>1326</v>
      </c>
      <c r="H845" s="7" t="s">
        <v>1327</v>
      </c>
      <c r="I845" s="8" t="s">
        <v>84</v>
      </c>
      <c r="J845" s="9" t="s">
        <v>1130</v>
      </c>
      <c r="K845" s="9" t="s">
        <v>176</v>
      </c>
      <c r="L845" s="9" t="s">
        <v>425</v>
      </c>
      <c r="M845" s="3" t="s">
        <v>86</v>
      </c>
      <c r="N845" s="3" t="s">
        <v>104</v>
      </c>
      <c r="O845" s="6">
        <v>1</v>
      </c>
      <c r="P845" s="10">
        <v>45441</v>
      </c>
      <c r="Q845" s="10">
        <f t="shared" si="52"/>
        <v>45806</v>
      </c>
      <c r="R845" s="3" t="s">
        <v>104</v>
      </c>
      <c r="S845" s="15" t="s">
        <v>3150</v>
      </c>
      <c r="T845" s="12">
        <v>612.5</v>
      </c>
      <c r="U845" s="12">
        <f t="shared" si="54"/>
        <v>612.5</v>
      </c>
      <c r="V845" s="15" t="s">
        <v>1240</v>
      </c>
      <c r="W845" s="11" t="s">
        <v>107</v>
      </c>
      <c r="X845" s="11" t="s">
        <v>108</v>
      </c>
      <c r="Y845" s="3" t="s">
        <v>89</v>
      </c>
      <c r="Z845" s="11" t="s">
        <v>108</v>
      </c>
      <c r="AA845" s="3" t="s">
        <v>109</v>
      </c>
      <c r="AB845" s="4">
        <v>45478</v>
      </c>
      <c r="AC845" s="3" t="s">
        <v>104</v>
      </c>
    </row>
    <row r="846" spans="1:29" ht="78.75" x14ac:dyDescent="0.25">
      <c r="A846" s="3">
        <v>2024</v>
      </c>
      <c r="B846" s="4">
        <v>45383</v>
      </c>
      <c r="C846" s="4">
        <v>45473</v>
      </c>
      <c r="D846" s="3" t="s">
        <v>75</v>
      </c>
      <c r="E846" s="5" t="s">
        <v>3151</v>
      </c>
      <c r="F846" s="6" t="s">
        <v>1325</v>
      </c>
      <c r="G846" s="16" t="s">
        <v>1326</v>
      </c>
      <c r="H846" s="7" t="s">
        <v>1327</v>
      </c>
      <c r="I846" s="8" t="s">
        <v>84</v>
      </c>
      <c r="J846" s="9" t="s">
        <v>1130</v>
      </c>
      <c r="K846" s="9" t="s">
        <v>176</v>
      </c>
      <c r="L846" s="9" t="s">
        <v>425</v>
      </c>
      <c r="M846" s="3" t="s">
        <v>86</v>
      </c>
      <c r="N846" s="3" t="s">
        <v>104</v>
      </c>
      <c r="O846" s="6">
        <v>1</v>
      </c>
      <c r="P846" s="10">
        <v>45441</v>
      </c>
      <c r="Q846" s="10">
        <f t="shared" si="52"/>
        <v>45806</v>
      </c>
      <c r="R846" s="3" t="s">
        <v>104</v>
      </c>
      <c r="S846" s="15" t="s">
        <v>3152</v>
      </c>
      <c r="T846" s="12">
        <v>612.5</v>
      </c>
      <c r="U846" s="12">
        <f t="shared" si="54"/>
        <v>612.5</v>
      </c>
      <c r="V846" s="15" t="s">
        <v>1246</v>
      </c>
      <c r="W846" s="11" t="s">
        <v>107</v>
      </c>
      <c r="X846" s="11" t="s">
        <v>108</v>
      </c>
      <c r="Y846" s="3" t="s">
        <v>89</v>
      </c>
      <c r="Z846" s="11" t="s">
        <v>108</v>
      </c>
      <c r="AA846" s="3" t="s">
        <v>109</v>
      </c>
      <c r="AB846" s="4">
        <v>45478</v>
      </c>
      <c r="AC846" s="3" t="s">
        <v>104</v>
      </c>
    </row>
    <row r="847" spans="1:29" ht="78.75" x14ac:dyDescent="0.25">
      <c r="A847" s="3">
        <v>2024</v>
      </c>
      <c r="B847" s="4">
        <v>45383</v>
      </c>
      <c r="C847" s="4">
        <v>45473</v>
      </c>
      <c r="D847" s="3" t="s">
        <v>75</v>
      </c>
      <c r="E847" s="5" t="s">
        <v>3153</v>
      </c>
      <c r="F847" s="6" t="s">
        <v>1325</v>
      </c>
      <c r="G847" s="16" t="s">
        <v>1326</v>
      </c>
      <c r="H847" s="7" t="s">
        <v>1327</v>
      </c>
      <c r="I847" s="8" t="s">
        <v>84</v>
      </c>
      <c r="J847" s="9" t="s">
        <v>1130</v>
      </c>
      <c r="K847" s="9" t="s">
        <v>176</v>
      </c>
      <c r="L847" s="9" t="s">
        <v>425</v>
      </c>
      <c r="M847" s="3" t="s">
        <v>86</v>
      </c>
      <c r="N847" s="3" t="s">
        <v>104</v>
      </c>
      <c r="O847" s="6">
        <v>1</v>
      </c>
      <c r="P847" s="10">
        <v>45441</v>
      </c>
      <c r="Q847" s="10">
        <f t="shared" si="52"/>
        <v>45806</v>
      </c>
      <c r="R847" s="3" t="s">
        <v>104</v>
      </c>
      <c r="S847" s="15" t="s">
        <v>3154</v>
      </c>
      <c r="T847" s="12">
        <v>612.5</v>
      </c>
      <c r="U847" s="12">
        <f t="shared" si="54"/>
        <v>612.5</v>
      </c>
      <c r="V847" s="15" t="s">
        <v>1243</v>
      </c>
      <c r="W847" s="11" t="s">
        <v>107</v>
      </c>
      <c r="X847" s="11" t="s">
        <v>108</v>
      </c>
      <c r="Y847" s="3" t="s">
        <v>89</v>
      </c>
      <c r="Z847" s="11" t="s">
        <v>108</v>
      </c>
      <c r="AA847" s="3" t="s">
        <v>109</v>
      </c>
      <c r="AB847" s="4">
        <v>45478</v>
      </c>
      <c r="AC847" s="3" t="s">
        <v>104</v>
      </c>
    </row>
    <row r="848" spans="1:29" ht="78.75" x14ac:dyDescent="0.25">
      <c r="A848" s="3">
        <v>2024</v>
      </c>
      <c r="B848" s="4">
        <v>45383</v>
      </c>
      <c r="C848" s="4">
        <v>45473</v>
      </c>
      <c r="D848" s="3" t="s">
        <v>75</v>
      </c>
      <c r="E848" s="5" t="s">
        <v>3155</v>
      </c>
      <c r="F848" s="6" t="s">
        <v>1325</v>
      </c>
      <c r="G848" s="16" t="s">
        <v>1326</v>
      </c>
      <c r="H848" s="7" t="s">
        <v>1327</v>
      </c>
      <c r="I848" s="8" t="s">
        <v>84</v>
      </c>
      <c r="J848" s="9" t="s">
        <v>1130</v>
      </c>
      <c r="K848" s="9" t="s">
        <v>176</v>
      </c>
      <c r="L848" s="9" t="s">
        <v>425</v>
      </c>
      <c r="M848" s="3" t="s">
        <v>86</v>
      </c>
      <c r="N848" s="3" t="s">
        <v>104</v>
      </c>
      <c r="O848" s="6">
        <v>1</v>
      </c>
      <c r="P848" s="10">
        <v>45441</v>
      </c>
      <c r="Q848" s="10">
        <f t="shared" si="52"/>
        <v>45806</v>
      </c>
      <c r="R848" s="3" t="s">
        <v>104</v>
      </c>
      <c r="S848" s="15" t="s">
        <v>3156</v>
      </c>
      <c r="T848" s="12">
        <v>612.5</v>
      </c>
      <c r="U848" s="12">
        <f t="shared" si="54"/>
        <v>612.5</v>
      </c>
      <c r="V848" s="15" t="s">
        <v>1249</v>
      </c>
      <c r="W848" s="11" t="s">
        <v>107</v>
      </c>
      <c r="X848" s="11" t="s">
        <v>108</v>
      </c>
      <c r="Y848" s="3" t="s">
        <v>89</v>
      </c>
      <c r="Z848" s="11" t="s">
        <v>108</v>
      </c>
      <c r="AA848" s="3" t="s">
        <v>109</v>
      </c>
      <c r="AB848" s="4">
        <v>45478</v>
      </c>
      <c r="AC848" s="3" t="s">
        <v>104</v>
      </c>
    </row>
    <row r="849" spans="1:29" ht="78.75" x14ac:dyDescent="0.25">
      <c r="A849" s="3">
        <v>2024</v>
      </c>
      <c r="B849" s="4">
        <v>45383</v>
      </c>
      <c r="C849" s="4">
        <v>45473</v>
      </c>
      <c r="D849" s="3" t="s">
        <v>75</v>
      </c>
      <c r="E849" s="5" t="s">
        <v>3157</v>
      </c>
      <c r="F849" s="6" t="s">
        <v>1325</v>
      </c>
      <c r="G849" s="16" t="s">
        <v>1326</v>
      </c>
      <c r="H849" s="7" t="s">
        <v>1327</v>
      </c>
      <c r="I849" s="8" t="s">
        <v>84</v>
      </c>
      <c r="J849" s="9" t="s">
        <v>1130</v>
      </c>
      <c r="K849" s="9" t="s">
        <v>176</v>
      </c>
      <c r="L849" s="9" t="s">
        <v>425</v>
      </c>
      <c r="M849" s="3" t="s">
        <v>86</v>
      </c>
      <c r="N849" s="3" t="s">
        <v>104</v>
      </c>
      <c r="O849" s="6">
        <v>1</v>
      </c>
      <c r="P849" s="10">
        <v>45441</v>
      </c>
      <c r="Q849" s="10">
        <f t="shared" si="52"/>
        <v>45806</v>
      </c>
      <c r="R849" s="3" t="s">
        <v>104</v>
      </c>
      <c r="S849" s="15" t="s">
        <v>3158</v>
      </c>
      <c r="T849" s="12">
        <v>612.5</v>
      </c>
      <c r="U849" s="12">
        <f t="shared" si="54"/>
        <v>612.5</v>
      </c>
      <c r="V849" s="15" t="s">
        <v>1252</v>
      </c>
      <c r="W849" s="11" t="s">
        <v>107</v>
      </c>
      <c r="X849" s="11" t="s">
        <v>108</v>
      </c>
      <c r="Y849" s="3" t="s">
        <v>89</v>
      </c>
      <c r="Z849" s="11" t="s">
        <v>108</v>
      </c>
      <c r="AA849" s="3" t="s">
        <v>109</v>
      </c>
      <c r="AB849" s="4">
        <v>45478</v>
      </c>
      <c r="AC849" s="3" t="s">
        <v>104</v>
      </c>
    </row>
    <row r="850" spans="1:29" ht="78.75" x14ac:dyDescent="0.25">
      <c r="A850" s="3">
        <v>2024</v>
      </c>
      <c r="B850" s="4">
        <v>45383</v>
      </c>
      <c r="C850" s="4">
        <v>45473</v>
      </c>
      <c r="D850" s="3" t="s">
        <v>75</v>
      </c>
      <c r="E850" s="5" t="s">
        <v>3159</v>
      </c>
      <c r="F850" s="6" t="s">
        <v>1325</v>
      </c>
      <c r="G850" s="16" t="s">
        <v>1326</v>
      </c>
      <c r="H850" s="7" t="s">
        <v>1327</v>
      </c>
      <c r="I850" s="8" t="s">
        <v>84</v>
      </c>
      <c r="J850" s="9" t="s">
        <v>1130</v>
      </c>
      <c r="K850" s="9" t="s">
        <v>176</v>
      </c>
      <c r="L850" s="9" t="s">
        <v>425</v>
      </c>
      <c r="M850" s="3" t="s">
        <v>86</v>
      </c>
      <c r="N850" s="3" t="s">
        <v>104</v>
      </c>
      <c r="O850" s="6">
        <v>1</v>
      </c>
      <c r="P850" s="10">
        <v>45441</v>
      </c>
      <c r="Q850" s="10">
        <f t="shared" si="52"/>
        <v>45806</v>
      </c>
      <c r="R850" s="3" t="s">
        <v>104</v>
      </c>
      <c r="S850" s="15" t="s">
        <v>3160</v>
      </c>
      <c r="T850" s="12">
        <v>612.5</v>
      </c>
      <c r="U850" s="12">
        <f t="shared" si="54"/>
        <v>612.5</v>
      </c>
      <c r="V850" s="15" t="s">
        <v>1255</v>
      </c>
      <c r="W850" s="11" t="s">
        <v>107</v>
      </c>
      <c r="X850" s="11" t="s">
        <v>108</v>
      </c>
      <c r="Y850" s="3" t="s">
        <v>89</v>
      </c>
      <c r="Z850" s="11" t="s">
        <v>108</v>
      </c>
      <c r="AA850" s="3" t="s">
        <v>109</v>
      </c>
      <c r="AB850" s="4">
        <v>45478</v>
      </c>
      <c r="AC850" s="3" t="s">
        <v>104</v>
      </c>
    </row>
    <row r="851" spans="1:29" ht="78.75" x14ac:dyDescent="0.25">
      <c r="A851" s="3">
        <v>2024</v>
      </c>
      <c r="B851" s="4">
        <v>45383</v>
      </c>
      <c r="C851" s="4">
        <v>45473</v>
      </c>
      <c r="D851" s="3" t="s">
        <v>75</v>
      </c>
      <c r="E851" s="5" t="s">
        <v>3161</v>
      </c>
      <c r="F851" s="6" t="s">
        <v>1325</v>
      </c>
      <c r="G851" s="16" t="s">
        <v>1326</v>
      </c>
      <c r="H851" s="7" t="s">
        <v>1327</v>
      </c>
      <c r="I851" s="8" t="s">
        <v>84</v>
      </c>
      <c r="J851" s="9" t="s">
        <v>1130</v>
      </c>
      <c r="K851" s="9" t="s">
        <v>176</v>
      </c>
      <c r="L851" s="9" t="s">
        <v>425</v>
      </c>
      <c r="M851" s="3" t="s">
        <v>86</v>
      </c>
      <c r="N851" s="3" t="s">
        <v>104</v>
      </c>
      <c r="O851" s="6">
        <v>1</v>
      </c>
      <c r="P851" s="10">
        <v>45441</v>
      </c>
      <c r="Q851" s="10">
        <f t="shared" ref="Q851:Q858" si="56">P851+365</f>
        <v>45806</v>
      </c>
      <c r="R851" s="3" t="s">
        <v>104</v>
      </c>
      <c r="S851" s="15" t="s">
        <v>3162</v>
      </c>
      <c r="T851" s="12">
        <v>600</v>
      </c>
      <c r="U851" s="12">
        <f t="shared" si="54"/>
        <v>600</v>
      </c>
      <c r="V851" s="15" t="s">
        <v>1258</v>
      </c>
      <c r="W851" s="11" t="s">
        <v>107</v>
      </c>
      <c r="X851" s="11" t="s">
        <v>108</v>
      </c>
      <c r="Y851" s="3" t="s">
        <v>89</v>
      </c>
      <c r="Z851" s="11" t="s">
        <v>108</v>
      </c>
      <c r="AA851" s="3" t="s">
        <v>109</v>
      </c>
      <c r="AB851" s="4">
        <v>45478</v>
      </c>
      <c r="AC851" s="3" t="s">
        <v>104</v>
      </c>
    </row>
    <row r="852" spans="1:29" ht="78.75" x14ac:dyDescent="0.25">
      <c r="A852" s="3">
        <v>2024</v>
      </c>
      <c r="B852" s="4">
        <v>45383</v>
      </c>
      <c r="C852" s="4">
        <v>45473</v>
      </c>
      <c r="D852" s="3" t="s">
        <v>75</v>
      </c>
      <c r="E852" s="5" t="s">
        <v>3163</v>
      </c>
      <c r="F852" s="6" t="s">
        <v>1325</v>
      </c>
      <c r="G852" s="16" t="s">
        <v>1326</v>
      </c>
      <c r="H852" s="7" t="s">
        <v>1327</v>
      </c>
      <c r="I852" s="8" t="s">
        <v>84</v>
      </c>
      <c r="J852" s="9" t="s">
        <v>1130</v>
      </c>
      <c r="K852" s="9" t="s">
        <v>176</v>
      </c>
      <c r="L852" s="9" t="s">
        <v>425</v>
      </c>
      <c r="M852" s="3" t="s">
        <v>86</v>
      </c>
      <c r="N852" s="3" t="s">
        <v>104</v>
      </c>
      <c r="O852" s="6">
        <v>1</v>
      </c>
      <c r="P852" s="10">
        <v>45441</v>
      </c>
      <c r="Q852" s="10">
        <f t="shared" si="56"/>
        <v>45806</v>
      </c>
      <c r="R852" s="3" t="s">
        <v>104</v>
      </c>
      <c r="S852" s="15" t="s">
        <v>3164</v>
      </c>
      <c r="T852" s="12">
        <v>600</v>
      </c>
      <c r="U852" s="12">
        <f t="shared" si="54"/>
        <v>600</v>
      </c>
      <c r="V852" s="15" t="s">
        <v>1261</v>
      </c>
      <c r="W852" s="11" t="s">
        <v>107</v>
      </c>
      <c r="X852" s="11" t="s">
        <v>108</v>
      </c>
      <c r="Y852" s="3" t="s">
        <v>89</v>
      </c>
      <c r="Z852" s="11" t="s">
        <v>108</v>
      </c>
      <c r="AA852" s="3" t="s">
        <v>109</v>
      </c>
      <c r="AB852" s="4">
        <v>45478</v>
      </c>
      <c r="AC852" s="3" t="s">
        <v>104</v>
      </c>
    </row>
    <row r="853" spans="1:29" ht="78.75" x14ac:dyDescent="0.25">
      <c r="A853" s="3">
        <v>2024</v>
      </c>
      <c r="B853" s="4">
        <v>45383</v>
      </c>
      <c r="C853" s="4">
        <v>45473</v>
      </c>
      <c r="D853" s="3" t="s">
        <v>75</v>
      </c>
      <c r="E853" s="5" t="s">
        <v>3165</v>
      </c>
      <c r="F853" s="6" t="s">
        <v>1325</v>
      </c>
      <c r="G853" s="16" t="s">
        <v>1326</v>
      </c>
      <c r="H853" s="7" t="s">
        <v>1327</v>
      </c>
      <c r="I853" s="8" t="s">
        <v>84</v>
      </c>
      <c r="J853" s="9" t="s">
        <v>1130</v>
      </c>
      <c r="K853" s="9" t="s">
        <v>176</v>
      </c>
      <c r="L853" s="9" t="s">
        <v>425</v>
      </c>
      <c r="M853" s="3" t="s">
        <v>86</v>
      </c>
      <c r="N853" s="3" t="s">
        <v>104</v>
      </c>
      <c r="O853" s="6">
        <v>1</v>
      </c>
      <c r="P853" s="10">
        <v>45441</v>
      </c>
      <c r="Q853" s="10">
        <f t="shared" si="56"/>
        <v>45806</v>
      </c>
      <c r="R853" s="3" t="s">
        <v>104</v>
      </c>
      <c r="S853" s="15" t="s">
        <v>3166</v>
      </c>
      <c r="T853" s="12">
        <v>600</v>
      </c>
      <c r="U853" s="12">
        <f t="shared" si="54"/>
        <v>600</v>
      </c>
      <c r="V853" s="15" t="s">
        <v>1264</v>
      </c>
      <c r="W853" s="11" t="s">
        <v>107</v>
      </c>
      <c r="X853" s="11" t="s">
        <v>108</v>
      </c>
      <c r="Y853" s="3" t="s">
        <v>89</v>
      </c>
      <c r="Z853" s="11" t="s">
        <v>108</v>
      </c>
      <c r="AA853" s="3" t="s">
        <v>109</v>
      </c>
      <c r="AB853" s="4">
        <v>45478</v>
      </c>
      <c r="AC853" s="3" t="s">
        <v>104</v>
      </c>
    </row>
    <row r="854" spans="1:29" ht="78.75" x14ac:dyDescent="0.25">
      <c r="A854" s="3">
        <v>2024</v>
      </c>
      <c r="B854" s="4">
        <v>45383</v>
      </c>
      <c r="C854" s="4">
        <v>45473</v>
      </c>
      <c r="D854" s="3" t="s">
        <v>75</v>
      </c>
      <c r="E854" s="5" t="s">
        <v>3167</v>
      </c>
      <c r="F854" s="6" t="s">
        <v>1325</v>
      </c>
      <c r="G854" s="16" t="s">
        <v>1326</v>
      </c>
      <c r="H854" s="7" t="s">
        <v>1327</v>
      </c>
      <c r="I854" s="8" t="s">
        <v>84</v>
      </c>
      <c r="J854" s="9" t="s">
        <v>1130</v>
      </c>
      <c r="K854" s="9" t="s">
        <v>176</v>
      </c>
      <c r="L854" s="9" t="s">
        <v>425</v>
      </c>
      <c r="M854" s="3" t="s">
        <v>86</v>
      </c>
      <c r="N854" s="3" t="s">
        <v>104</v>
      </c>
      <c r="O854" s="6">
        <v>1</v>
      </c>
      <c r="P854" s="10">
        <v>45441</v>
      </c>
      <c r="Q854" s="10">
        <f t="shared" si="56"/>
        <v>45806</v>
      </c>
      <c r="R854" s="3" t="s">
        <v>104</v>
      </c>
      <c r="S854" s="15" t="s">
        <v>3168</v>
      </c>
      <c r="T854" s="12">
        <v>600</v>
      </c>
      <c r="U854" s="12">
        <f t="shared" si="54"/>
        <v>600</v>
      </c>
      <c r="V854" s="15" t="s">
        <v>1267</v>
      </c>
      <c r="W854" s="11" t="s">
        <v>107</v>
      </c>
      <c r="X854" s="11" t="s">
        <v>108</v>
      </c>
      <c r="Y854" s="3" t="s">
        <v>89</v>
      </c>
      <c r="Z854" s="11" t="s">
        <v>108</v>
      </c>
      <c r="AA854" s="3" t="s">
        <v>109</v>
      </c>
      <c r="AB854" s="4">
        <v>45478</v>
      </c>
      <c r="AC854" s="3" t="s">
        <v>104</v>
      </c>
    </row>
    <row r="855" spans="1:29" ht="78.75" x14ac:dyDescent="0.25">
      <c r="A855" s="3">
        <v>2024</v>
      </c>
      <c r="B855" s="4">
        <v>45383</v>
      </c>
      <c r="C855" s="4">
        <v>45473</v>
      </c>
      <c r="D855" s="3" t="s">
        <v>75</v>
      </c>
      <c r="E855" s="5" t="s">
        <v>3169</v>
      </c>
      <c r="F855" s="6" t="s">
        <v>1325</v>
      </c>
      <c r="G855" s="16" t="s">
        <v>1326</v>
      </c>
      <c r="H855" s="7" t="s">
        <v>1327</v>
      </c>
      <c r="I855" s="8" t="s">
        <v>84</v>
      </c>
      <c r="J855" s="9" t="s">
        <v>1130</v>
      </c>
      <c r="K855" s="9" t="s">
        <v>176</v>
      </c>
      <c r="L855" s="9" t="s">
        <v>425</v>
      </c>
      <c r="M855" s="3" t="s">
        <v>86</v>
      </c>
      <c r="N855" s="3" t="s">
        <v>104</v>
      </c>
      <c r="O855" s="6">
        <v>1</v>
      </c>
      <c r="P855" s="10">
        <v>45441</v>
      </c>
      <c r="Q855" s="10">
        <f t="shared" si="56"/>
        <v>45806</v>
      </c>
      <c r="R855" s="3" t="s">
        <v>104</v>
      </c>
      <c r="S855" s="15" t="s">
        <v>3170</v>
      </c>
      <c r="T855" s="12">
        <v>600</v>
      </c>
      <c r="U855" s="12">
        <f t="shared" si="54"/>
        <v>600</v>
      </c>
      <c r="V855" s="15" t="s">
        <v>1270</v>
      </c>
      <c r="W855" s="11" t="s">
        <v>107</v>
      </c>
      <c r="X855" s="11" t="s">
        <v>108</v>
      </c>
      <c r="Y855" s="3" t="s">
        <v>89</v>
      </c>
      <c r="Z855" s="11" t="s">
        <v>108</v>
      </c>
      <c r="AA855" s="3" t="s">
        <v>109</v>
      </c>
      <c r="AB855" s="4">
        <v>45478</v>
      </c>
      <c r="AC855" s="3" t="s">
        <v>104</v>
      </c>
    </row>
    <row r="856" spans="1:29" ht="78.75" x14ac:dyDescent="0.25">
      <c r="A856" s="3">
        <v>2024</v>
      </c>
      <c r="B856" s="4">
        <v>45383</v>
      </c>
      <c r="C856" s="4">
        <v>45473</v>
      </c>
      <c r="D856" s="3" t="s">
        <v>75</v>
      </c>
      <c r="E856" s="5" t="s">
        <v>3171</v>
      </c>
      <c r="F856" s="6" t="s">
        <v>1325</v>
      </c>
      <c r="G856" s="16" t="s">
        <v>1326</v>
      </c>
      <c r="H856" s="7" t="s">
        <v>1327</v>
      </c>
      <c r="I856" s="8" t="s">
        <v>84</v>
      </c>
      <c r="J856" s="9" t="s">
        <v>1130</v>
      </c>
      <c r="K856" s="9" t="s">
        <v>176</v>
      </c>
      <c r="L856" s="9" t="s">
        <v>425</v>
      </c>
      <c r="M856" s="3" t="s">
        <v>86</v>
      </c>
      <c r="N856" s="3" t="s">
        <v>104</v>
      </c>
      <c r="O856" s="6">
        <v>1</v>
      </c>
      <c r="P856" s="10">
        <v>45441</v>
      </c>
      <c r="Q856" s="10">
        <f t="shared" si="56"/>
        <v>45806</v>
      </c>
      <c r="R856" s="3" t="s">
        <v>104</v>
      </c>
      <c r="S856" s="15" t="s">
        <v>3172</v>
      </c>
      <c r="T856" s="12">
        <v>600</v>
      </c>
      <c r="U856" s="12">
        <f t="shared" si="54"/>
        <v>600</v>
      </c>
      <c r="V856" s="15" t="s">
        <v>1273</v>
      </c>
      <c r="W856" s="11" t="s">
        <v>107</v>
      </c>
      <c r="X856" s="11" t="s">
        <v>108</v>
      </c>
      <c r="Y856" s="3" t="s">
        <v>89</v>
      </c>
      <c r="Z856" s="11" t="s">
        <v>108</v>
      </c>
      <c r="AA856" s="3" t="s">
        <v>109</v>
      </c>
      <c r="AB856" s="4">
        <v>45478</v>
      </c>
      <c r="AC856" s="3" t="s">
        <v>104</v>
      </c>
    </row>
    <row r="857" spans="1:29" ht="78.75" x14ac:dyDescent="0.25">
      <c r="A857" s="3">
        <v>2024</v>
      </c>
      <c r="B857" s="4">
        <v>45383</v>
      </c>
      <c r="C857" s="4">
        <v>45473</v>
      </c>
      <c r="D857" s="3" t="s">
        <v>75</v>
      </c>
      <c r="E857" s="5" t="s">
        <v>3173</v>
      </c>
      <c r="F857" s="6" t="s">
        <v>1325</v>
      </c>
      <c r="G857" s="16" t="s">
        <v>1326</v>
      </c>
      <c r="H857" s="7" t="s">
        <v>1327</v>
      </c>
      <c r="I857" s="8" t="s">
        <v>84</v>
      </c>
      <c r="J857" s="9" t="s">
        <v>1130</v>
      </c>
      <c r="K857" s="9" t="s">
        <v>176</v>
      </c>
      <c r="L857" s="9" t="s">
        <v>425</v>
      </c>
      <c r="M857" s="3" t="s">
        <v>86</v>
      </c>
      <c r="N857" s="3" t="s">
        <v>104</v>
      </c>
      <c r="O857" s="6">
        <v>1</v>
      </c>
      <c r="P857" s="10">
        <v>45442</v>
      </c>
      <c r="Q857" s="10">
        <f t="shared" si="56"/>
        <v>45807</v>
      </c>
      <c r="R857" s="3" t="s">
        <v>104</v>
      </c>
      <c r="S857" s="15" t="s">
        <v>3174</v>
      </c>
      <c r="T857" s="12">
        <v>600</v>
      </c>
      <c r="U857" s="12">
        <f t="shared" si="54"/>
        <v>600</v>
      </c>
      <c r="V857" s="15" t="s">
        <v>1276</v>
      </c>
      <c r="W857" s="11" t="s">
        <v>107</v>
      </c>
      <c r="X857" s="11" t="s">
        <v>108</v>
      </c>
      <c r="Y857" s="3" t="s">
        <v>89</v>
      </c>
      <c r="Z857" s="11" t="s">
        <v>108</v>
      </c>
      <c r="AA857" s="3" t="s">
        <v>109</v>
      </c>
      <c r="AB857" s="4">
        <v>45478</v>
      </c>
      <c r="AC857" s="3" t="s">
        <v>104</v>
      </c>
    </row>
    <row r="858" spans="1:29" ht="78.75" x14ac:dyDescent="0.25">
      <c r="A858" s="3">
        <v>2024</v>
      </c>
      <c r="B858" s="4">
        <v>45383</v>
      </c>
      <c r="C858" s="4">
        <v>45473</v>
      </c>
      <c r="D858" s="3" t="s">
        <v>75</v>
      </c>
      <c r="E858" s="5" t="s">
        <v>3175</v>
      </c>
      <c r="F858" s="6" t="s">
        <v>1325</v>
      </c>
      <c r="G858" s="16" t="s">
        <v>1326</v>
      </c>
      <c r="H858" s="7" t="s">
        <v>1327</v>
      </c>
      <c r="I858" s="8" t="s">
        <v>84</v>
      </c>
      <c r="J858" s="9" t="s">
        <v>1130</v>
      </c>
      <c r="K858" s="9" t="s">
        <v>176</v>
      </c>
      <c r="L858" s="9" t="s">
        <v>425</v>
      </c>
      <c r="M858" s="3" t="s">
        <v>86</v>
      </c>
      <c r="N858" s="3" t="s">
        <v>104</v>
      </c>
      <c r="O858" s="6">
        <v>1</v>
      </c>
      <c r="P858" s="10">
        <v>45442</v>
      </c>
      <c r="Q858" s="10">
        <f t="shared" si="56"/>
        <v>45807</v>
      </c>
      <c r="R858" s="3" t="s">
        <v>104</v>
      </c>
      <c r="S858" s="15" t="s">
        <v>3176</v>
      </c>
      <c r="T858" s="12">
        <v>600</v>
      </c>
      <c r="U858" s="12">
        <f t="shared" si="54"/>
        <v>600</v>
      </c>
      <c r="V858" s="15" t="s">
        <v>1279</v>
      </c>
      <c r="W858" s="11" t="s">
        <v>107</v>
      </c>
      <c r="X858" s="11" t="s">
        <v>108</v>
      </c>
      <c r="Y858" s="3" t="s">
        <v>89</v>
      </c>
      <c r="Z858" s="11" t="s">
        <v>108</v>
      </c>
      <c r="AA858" s="3" t="s">
        <v>109</v>
      </c>
      <c r="AB858" s="4">
        <v>45478</v>
      </c>
      <c r="AC858" s="3" t="s">
        <v>104</v>
      </c>
    </row>
    <row r="859" spans="1:29" ht="78.75" x14ac:dyDescent="0.25">
      <c r="A859" s="3">
        <v>2024</v>
      </c>
      <c r="B859" s="4">
        <v>45383</v>
      </c>
      <c r="C859" s="4">
        <v>45473</v>
      </c>
      <c r="D859" s="3" t="s">
        <v>75</v>
      </c>
      <c r="E859" s="5" t="s">
        <v>3177</v>
      </c>
      <c r="F859" s="6" t="s">
        <v>1325</v>
      </c>
      <c r="G859" s="16" t="s">
        <v>1326</v>
      </c>
      <c r="H859" s="7" t="s">
        <v>1327</v>
      </c>
      <c r="I859" s="8" t="s">
        <v>84</v>
      </c>
      <c r="J859" s="9" t="s">
        <v>1513</v>
      </c>
      <c r="K859" s="9" t="s">
        <v>103</v>
      </c>
      <c r="L859" s="9" t="s">
        <v>425</v>
      </c>
      <c r="M859" s="3" t="s">
        <v>87</v>
      </c>
      <c r="N859" s="3" t="s">
        <v>104</v>
      </c>
      <c r="O859" s="6">
        <v>1</v>
      </c>
      <c r="P859" s="10">
        <v>45448</v>
      </c>
      <c r="Q859" s="10">
        <f>P859+365</f>
        <v>45813</v>
      </c>
      <c r="R859" s="3" t="s">
        <v>104</v>
      </c>
      <c r="S859" s="15" t="s">
        <v>3178</v>
      </c>
      <c r="T859" s="12">
        <v>180</v>
      </c>
      <c r="U859" s="12">
        <f t="shared" si="54"/>
        <v>180</v>
      </c>
      <c r="V859" s="15" t="s">
        <v>3179</v>
      </c>
      <c r="W859" s="11" t="s">
        <v>107</v>
      </c>
      <c r="X859" s="11" t="s">
        <v>108</v>
      </c>
      <c r="Y859" s="3" t="s">
        <v>89</v>
      </c>
      <c r="Z859" s="11" t="s">
        <v>108</v>
      </c>
      <c r="AA859" s="3" t="s">
        <v>109</v>
      </c>
      <c r="AB859" s="4">
        <v>45478</v>
      </c>
      <c r="AC859" s="3" t="s">
        <v>104</v>
      </c>
    </row>
    <row r="860" spans="1:29" ht="78.75" x14ac:dyDescent="0.25">
      <c r="A860" s="3">
        <v>2024</v>
      </c>
      <c r="B860" s="4">
        <v>45383</v>
      </c>
      <c r="C860" s="4">
        <v>45473</v>
      </c>
      <c r="D860" s="3" t="s">
        <v>75</v>
      </c>
      <c r="E860" s="5" t="s">
        <v>3180</v>
      </c>
      <c r="F860" s="6" t="s">
        <v>1325</v>
      </c>
      <c r="G860" s="16" t="s">
        <v>1326</v>
      </c>
      <c r="H860" s="7" t="s">
        <v>1327</v>
      </c>
      <c r="I860" s="8" t="s">
        <v>84</v>
      </c>
      <c r="J860" s="9" t="s">
        <v>3181</v>
      </c>
      <c r="K860" s="9" t="s">
        <v>305</v>
      </c>
      <c r="L860" s="9" t="s">
        <v>164</v>
      </c>
      <c r="M860" s="3" t="s">
        <v>87</v>
      </c>
      <c r="N860" s="3" t="s">
        <v>104</v>
      </c>
      <c r="O860" s="6">
        <v>1</v>
      </c>
      <c r="P860" s="10">
        <v>45417</v>
      </c>
      <c r="Q860" s="10">
        <f>P860+365</f>
        <v>45782</v>
      </c>
      <c r="R860" s="3" t="s">
        <v>104</v>
      </c>
      <c r="S860" s="15" t="s">
        <v>3182</v>
      </c>
      <c r="T860" s="12">
        <v>180</v>
      </c>
      <c r="U860" s="12">
        <f t="shared" si="54"/>
        <v>180</v>
      </c>
      <c r="V860" s="15" t="s">
        <v>3183</v>
      </c>
      <c r="W860" s="11" t="s">
        <v>107</v>
      </c>
      <c r="X860" s="11" t="s">
        <v>108</v>
      </c>
      <c r="Y860" s="3" t="s">
        <v>89</v>
      </c>
      <c r="Z860" s="11" t="s">
        <v>108</v>
      </c>
      <c r="AA860" s="3" t="s">
        <v>109</v>
      </c>
      <c r="AB860" s="4">
        <v>45478</v>
      </c>
      <c r="AC860" s="3" t="s">
        <v>104</v>
      </c>
    </row>
    <row r="861" spans="1:29" ht="78.75" x14ac:dyDescent="0.25">
      <c r="A861" s="3">
        <v>2024</v>
      </c>
      <c r="B861" s="4">
        <v>45383</v>
      </c>
      <c r="C861" s="4">
        <v>45473</v>
      </c>
      <c r="D861" s="3" t="s">
        <v>75</v>
      </c>
      <c r="E861" s="5" t="s">
        <v>3184</v>
      </c>
      <c r="F861" s="6" t="s">
        <v>1325</v>
      </c>
      <c r="G861" s="16" t="s">
        <v>1326</v>
      </c>
      <c r="H861" s="7" t="s">
        <v>1327</v>
      </c>
      <c r="I861" s="8" t="s">
        <v>84</v>
      </c>
      <c r="J861" s="9" t="s">
        <v>3185</v>
      </c>
      <c r="K861" s="9" t="s">
        <v>102</v>
      </c>
      <c r="L861" s="9" t="s">
        <v>3186</v>
      </c>
      <c r="M861" s="3" t="s">
        <v>86</v>
      </c>
      <c r="N861" s="3" t="s">
        <v>104</v>
      </c>
      <c r="O861" s="6">
        <v>1</v>
      </c>
      <c r="P861" s="10">
        <v>45448</v>
      </c>
      <c r="Q861" s="10">
        <f>P861+365</f>
        <v>45813</v>
      </c>
      <c r="R861" s="3" t="s">
        <v>104</v>
      </c>
      <c r="S861" s="15" t="s">
        <v>3187</v>
      </c>
      <c r="T861" s="12">
        <v>180</v>
      </c>
      <c r="U861" s="12">
        <f t="shared" si="54"/>
        <v>180</v>
      </c>
      <c r="V861" s="15" t="s">
        <v>3188</v>
      </c>
      <c r="W861" s="11" t="s">
        <v>107</v>
      </c>
      <c r="X861" s="11" t="s">
        <v>108</v>
      </c>
      <c r="Y861" s="3" t="s">
        <v>89</v>
      </c>
      <c r="Z861" s="11" t="s">
        <v>108</v>
      </c>
      <c r="AA861" s="3" t="s">
        <v>109</v>
      </c>
      <c r="AB861" s="4">
        <v>45478</v>
      </c>
      <c r="AC861" s="3" t="s">
        <v>104</v>
      </c>
    </row>
    <row r="862" spans="1:29" ht="78.75" x14ac:dyDescent="0.25">
      <c r="A862" s="3">
        <v>2024</v>
      </c>
      <c r="B862" s="4">
        <v>45383</v>
      </c>
      <c r="C862" s="4">
        <v>45473</v>
      </c>
      <c r="D862" s="3" t="s">
        <v>75</v>
      </c>
      <c r="E862" s="5" t="s">
        <v>3189</v>
      </c>
      <c r="F862" s="6" t="s">
        <v>1325</v>
      </c>
      <c r="G862" s="16" t="s">
        <v>1326</v>
      </c>
      <c r="H862" s="7" t="s">
        <v>1327</v>
      </c>
      <c r="I862" s="8" t="s">
        <v>84</v>
      </c>
      <c r="J862" s="9" t="s">
        <v>3190</v>
      </c>
      <c r="K862" s="9" t="s">
        <v>122</v>
      </c>
      <c r="L862" s="9" t="s">
        <v>207</v>
      </c>
      <c r="M862" s="3" t="s">
        <v>87</v>
      </c>
      <c r="N862" s="3" t="s">
        <v>104</v>
      </c>
      <c r="O862" s="6">
        <v>1</v>
      </c>
      <c r="P862" s="10">
        <v>45387</v>
      </c>
      <c r="Q862" s="10">
        <f>P862+365</f>
        <v>45752</v>
      </c>
      <c r="R862" s="3" t="s">
        <v>104</v>
      </c>
      <c r="S862" s="15" t="s">
        <v>3191</v>
      </c>
      <c r="T862" s="12">
        <v>1440</v>
      </c>
      <c r="U862" s="12">
        <f t="shared" si="54"/>
        <v>1440</v>
      </c>
      <c r="V862" s="15" t="s">
        <v>1295</v>
      </c>
      <c r="W862" s="11" t="s">
        <v>107</v>
      </c>
      <c r="X862" s="11" t="s">
        <v>108</v>
      </c>
      <c r="Y862" s="3" t="s">
        <v>89</v>
      </c>
      <c r="Z862" s="11" t="s">
        <v>108</v>
      </c>
      <c r="AA862" s="3" t="s">
        <v>109</v>
      </c>
      <c r="AB862" s="4">
        <v>45478</v>
      </c>
      <c r="AC862" s="3" t="s">
        <v>104</v>
      </c>
    </row>
    <row r="863" spans="1:29" ht="78.75" x14ac:dyDescent="0.25">
      <c r="A863" s="3">
        <v>2024</v>
      </c>
      <c r="B863" s="4">
        <v>45383</v>
      </c>
      <c r="C863" s="4">
        <v>45473</v>
      </c>
      <c r="D863" s="3" t="s">
        <v>75</v>
      </c>
      <c r="E863" s="5" t="s">
        <v>3192</v>
      </c>
      <c r="F863" s="6" t="s">
        <v>1325</v>
      </c>
      <c r="G863" s="16" t="s">
        <v>1326</v>
      </c>
      <c r="H863" s="7" t="s">
        <v>1327</v>
      </c>
      <c r="I863" s="8" t="s">
        <v>84</v>
      </c>
      <c r="J863" s="9" t="s">
        <v>2052</v>
      </c>
      <c r="K863" s="9" t="s">
        <v>360</v>
      </c>
      <c r="L863" s="9" t="s">
        <v>103</v>
      </c>
      <c r="M863" s="3" t="s">
        <v>86</v>
      </c>
      <c r="N863" s="3" t="s">
        <v>104</v>
      </c>
      <c r="O863" s="6">
        <v>1</v>
      </c>
      <c r="P863" s="10">
        <v>45439</v>
      </c>
      <c r="Q863" s="10">
        <f t="shared" ref="Q863:Q924" si="57">P863+365</f>
        <v>45804</v>
      </c>
      <c r="R863" s="3" t="s">
        <v>104</v>
      </c>
      <c r="S863" s="15" t="s">
        <v>3193</v>
      </c>
      <c r="T863" s="12">
        <v>2331.0700000000002</v>
      </c>
      <c r="U863" s="12">
        <f t="shared" si="51"/>
        <v>2331.0700000000002</v>
      </c>
      <c r="V863" s="15" t="s">
        <v>1062</v>
      </c>
      <c r="W863" s="11" t="s">
        <v>107</v>
      </c>
      <c r="X863" s="11" t="s">
        <v>108</v>
      </c>
      <c r="Y863" s="3" t="s">
        <v>89</v>
      </c>
      <c r="Z863" s="11" t="s">
        <v>108</v>
      </c>
      <c r="AA863" s="3" t="s">
        <v>109</v>
      </c>
      <c r="AB863" s="4">
        <v>45478</v>
      </c>
      <c r="AC863" s="3" t="s">
        <v>104</v>
      </c>
    </row>
    <row r="864" spans="1:29" ht="78.75" x14ac:dyDescent="0.25">
      <c r="A864" s="3">
        <v>2024</v>
      </c>
      <c r="B864" s="4">
        <v>45383</v>
      </c>
      <c r="C864" s="4">
        <v>45473</v>
      </c>
      <c r="D864" s="3" t="s">
        <v>75</v>
      </c>
      <c r="E864" s="5" t="s">
        <v>3194</v>
      </c>
      <c r="F864" s="6" t="s">
        <v>1325</v>
      </c>
      <c r="G864" s="16" t="s">
        <v>1326</v>
      </c>
      <c r="H864" s="7" t="s">
        <v>1327</v>
      </c>
      <c r="I864" s="8" t="s">
        <v>84</v>
      </c>
      <c r="J864" s="9" t="s">
        <v>3195</v>
      </c>
      <c r="K864" s="9" t="s">
        <v>102</v>
      </c>
      <c r="L864" s="9" t="s">
        <v>714</v>
      </c>
      <c r="M864" s="3" t="s">
        <v>86</v>
      </c>
      <c r="N864" s="3" t="s">
        <v>104</v>
      </c>
      <c r="O864" s="6">
        <v>1</v>
      </c>
      <c r="P864" s="10">
        <v>45439</v>
      </c>
      <c r="Q864" s="10">
        <f t="shared" si="57"/>
        <v>45804</v>
      </c>
      <c r="R864" s="3" t="s">
        <v>104</v>
      </c>
      <c r="S864" s="15" t="s">
        <v>3196</v>
      </c>
      <c r="T864" s="12">
        <v>499.65</v>
      </c>
      <c r="U864" s="12">
        <f t="shared" si="51"/>
        <v>499.65</v>
      </c>
      <c r="V864" s="15" t="s">
        <v>939</v>
      </c>
      <c r="W864" s="11" t="s">
        <v>107</v>
      </c>
      <c r="X864" s="11" t="s">
        <v>108</v>
      </c>
      <c r="Y864" s="3" t="s">
        <v>89</v>
      </c>
      <c r="Z864" s="11" t="s">
        <v>108</v>
      </c>
      <c r="AA864" s="3" t="s">
        <v>109</v>
      </c>
      <c r="AB864" s="4">
        <v>45478</v>
      </c>
      <c r="AC864" s="3" t="s">
        <v>104</v>
      </c>
    </row>
    <row r="865" spans="1:29" ht="78.75" x14ac:dyDescent="0.25">
      <c r="A865" s="3">
        <v>2024</v>
      </c>
      <c r="B865" s="4">
        <v>45383</v>
      </c>
      <c r="C865" s="4">
        <v>45473</v>
      </c>
      <c r="D865" s="3" t="s">
        <v>75</v>
      </c>
      <c r="E865" s="5" t="s">
        <v>3197</v>
      </c>
      <c r="F865" s="6" t="s">
        <v>1325</v>
      </c>
      <c r="G865" s="16" t="s">
        <v>1326</v>
      </c>
      <c r="H865" s="7" t="s">
        <v>1327</v>
      </c>
      <c r="I865" s="8" t="s">
        <v>84</v>
      </c>
      <c r="J865" s="9" t="s">
        <v>3198</v>
      </c>
      <c r="K865" s="9" t="s">
        <v>999</v>
      </c>
      <c r="L865" s="9" t="s">
        <v>122</v>
      </c>
      <c r="M865" s="3" t="s">
        <v>86</v>
      </c>
      <c r="N865" s="3" t="s">
        <v>104</v>
      </c>
      <c r="O865" s="6">
        <v>1</v>
      </c>
      <c r="P865" s="10">
        <v>45439</v>
      </c>
      <c r="Q865" s="10">
        <f t="shared" si="57"/>
        <v>45804</v>
      </c>
      <c r="R865" s="3" t="s">
        <v>104</v>
      </c>
      <c r="S865" s="15" t="s">
        <v>3199</v>
      </c>
      <c r="T865" s="12">
        <v>245.78</v>
      </c>
      <c r="U865" s="12">
        <f t="shared" si="51"/>
        <v>245.78</v>
      </c>
      <c r="V865" s="15" t="s">
        <v>3200</v>
      </c>
      <c r="W865" s="11" t="s">
        <v>107</v>
      </c>
      <c r="X865" s="11" t="s">
        <v>108</v>
      </c>
      <c r="Y865" s="3" t="s">
        <v>89</v>
      </c>
      <c r="Z865" s="11" t="s">
        <v>108</v>
      </c>
      <c r="AA865" s="3" t="s">
        <v>109</v>
      </c>
      <c r="AB865" s="4">
        <v>45478</v>
      </c>
      <c r="AC865" s="3" t="s">
        <v>104</v>
      </c>
    </row>
    <row r="866" spans="1:29" ht="78.75" x14ac:dyDescent="0.25">
      <c r="A866" s="3">
        <v>2024</v>
      </c>
      <c r="B866" s="4">
        <v>45383</v>
      </c>
      <c r="C866" s="4">
        <v>45473</v>
      </c>
      <c r="D866" s="3" t="s">
        <v>75</v>
      </c>
      <c r="E866" s="5" t="s">
        <v>3201</v>
      </c>
      <c r="F866" s="6" t="s">
        <v>1325</v>
      </c>
      <c r="G866" s="16" t="s">
        <v>1326</v>
      </c>
      <c r="H866" s="7" t="s">
        <v>1327</v>
      </c>
      <c r="I866" s="8" t="s">
        <v>84</v>
      </c>
      <c r="J866" s="9" t="s">
        <v>3202</v>
      </c>
      <c r="K866" s="9" t="s">
        <v>999</v>
      </c>
      <c r="L866" s="9" t="s">
        <v>122</v>
      </c>
      <c r="M866" s="3" t="s">
        <v>86</v>
      </c>
      <c r="N866" s="3" t="s">
        <v>104</v>
      </c>
      <c r="O866" s="6">
        <v>1</v>
      </c>
      <c r="P866" s="10">
        <v>45439</v>
      </c>
      <c r="Q866" s="10">
        <f t="shared" si="57"/>
        <v>45804</v>
      </c>
      <c r="R866" s="3" t="s">
        <v>104</v>
      </c>
      <c r="S866" s="15" t="s">
        <v>3203</v>
      </c>
      <c r="T866" s="12">
        <v>245.78</v>
      </c>
      <c r="U866" s="12">
        <f t="shared" si="51"/>
        <v>245.78</v>
      </c>
      <c r="V866" s="15" t="s">
        <v>3204</v>
      </c>
      <c r="W866" s="11" t="s">
        <v>107</v>
      </c>
      <c r="X866" s="11" t="s">
        <v>108</v>
      </c>
      <c r="Y866" s="3" t="s">
        <v>89</v>
      </c>
      <c r="Z866" s="11" t="s">
        <v>108</v>
      </c>
      <c r="AA866" s="3" t="s">
        <v>109</v>
      </c>
      <c r="AB866" s="4">
        <v>45478</v>
      </c>
      <c r="AC866" s="3" t="s">
        <v>104</v>
      </c>
    </row>
    <row r="867" spans="1:29" ht="78.75" x14ac:dyDescent="0.25">
      <c r="A867" s="3">
        <v>2024</v>
      </c>
      <c r="B867" s="4">
        <v>45383</v>
      </c>
      <c r="C867" s="4">
        <v>45473</v>
      </c>
      <c r="D867" s="3" t="s">
        <v>75</v>
      </c>
      <c r="E867" s="5" t="s">
        <v>3205</v>
      </c>
      <c r="F867" s="6" t="s">
        <v>1325</v>
      </c>
      <c r="G867" s="16" t="s">
        <v>1326</v>
      </c>
      <c r="H867" s="7" t="s">
        <v>1327</v>
      </c>
      <c r="I867" s="8" t="s">
        <v>84</v>
      </c>
      <c r="J867" s="9" t="s">
        <v>3198</v>
      </c>
      <c r="K867" s="9" t="s">
        <v>999</v>
      </c>
      <c r="L867" s="9" t="s">
        <v>122</v>
      </c>
      <c r="M867" s="3" t="s">
        <v>86</v>
      </c>
      <c r="N867" s="3" t="s">
        <v>104</v>
      </c>
      <c r="O867" s="6">
        <v>1</v>
      </c>
      <c r="P867" s="10">
        <v>45439</v>
      </c>
      <c r="Q867" s="10">
        <f t="shared" si="57"/>
        <v>45804</v>
      </c>
      <c r="R867" s="3" t="s">
        <v>104</v>
      </c>
      <c r="S867" s="15" t="s">
        <v>3206</v>
      </c>
      <c r="T867" s="12">
        <v>180</v>
      </c>
      <c r="U867" s="12">
        <f t="shared" si="51"/>
        <v>180</v>
      </c>
      <c r="V867" s="15" t="s">
        <v>3207</v>
      </c>
      <c r="W867" s="11" t="s">
        <v>107</v>
      </c>
      <c r="X867" s="11" t="s">
        <v>108</v>
      </c>
      <c r="Y867" s="3" t="s">
        <v>89</v>
      </c>
      <c r="Z867" s="11" t="s">
        <v>108</v>
      </c>
      <c r="AA867" s="3" t="s">
        <v>109</v>
      </c>
      <c r="AB867" s="4">
        <v>45478</v>
      </c>
      <c r="AC867" s="3" t="s">
        <v>104</v>
      </c>
    </row>
    <row r="868" spans="1:29" ht="78.75" x14ac:dyDescent="0.25">
      <c r="A868" s="3">
        <v>2024</v>
      </c>
      <c r="B868" s="4">
        <v>45383</v>
      </c>
      <c r="C868" s="4">
        <v>45473</v>
      </c>
      <c r="D868" s="3" t="s">
        <v>75</v>
      </c>
      <c r="E868" s="5" t="s">
        <v>3208</v>
      </c>
      <c r="F868" s="6" t="s">
        <v>1325</v>
      </c>
      <c r="G868" s="16" t="s">
        <v>1326</v>
      </c>
      <c r="H868" s="7" t="s">
        <v>1327</v>
      </c>
      <c r="I868" s="8" t="s">
        <v>84</v>
      </c>
      <c r="J868" s="9" t="s">
        <v>3209</v>
      </c>
      <c r="K868" s="9" t="s">
        <v>999</v>
      </c>
      <c r="L868" s="9" t="s">
        <v>296</v>
      </c>
      <c r="M868" s="3" t="s">
        <v>87</v>
      </c>
      <c r="N868" s="3" t="s">
        <v>104</v>
      </c>
      <c r="O868" s="6">
        <v>1</v>
      </c>
      <c r="P868" s="10">
        <v>45439</v>
      </c>
      <c r="Q868" s="10">
        <f t="shared" si="57"/>
        <v>45804</v>
      </c>
      <c r="R868" s="3" t="s">
        <v>104</v>
      </c>
      <c r="S868" s="15" t="s">
        <v>3210</v>
      </c>
      <c r="T868" s="12">
        <v>245.78</v>
      </c>
      <c r="U868" s="12">
        <f t="shared" si="51"/>
        <v>245.78</v>
      </c>
      <c r="V868" s="15" t="s">
        <v>3211</v>
      </c>
      <c r="W868" s="11" t="s">
        <v>107</v>
      </c>
      <c r="X868" s="11" t="s">
        <v>108</v>
      </c>
      <c r="Y868" s="3" t="s">
        <v>89</v>
      </c>
      <c r="Z868" s="11" t="s">
        <v>108</v>
      </c>
      <c r="AA868" s="3" t="s">
        <v>109</v>
      </c>
      <c r="AB868" s="4">
        <v>45478</v>
      </c>
      <c r="AC868" s="3" t="s">
        <v>104</v>
      </c>
    </row>
    <row r="869" spans="1:29" ht="78.75" x14ac:dyDescent="0.25">
      <c r="A869" s="3">
        <v>2024</v>
      </c>
      <c r="B869" s="4">
        <v>45383</v>
      </c>
      <c r="C869" s="4">
        <v>45473</v>
      </c>
      <c r="D869" s="3" t="s">
        <v>75</v>
      </c>
      <c r="E869" s="5" t="s">
        <v>3212</v>
      </c>
      <c r="F869" s="6" t="s">
        <v>1325</v>
      </c>
      <c r="G869" s="16" t="s">
        <v>1326</v>
      </c>
      <c r="H869" s="7" t="s">
        <v>1327</v>
      </c>
      <c r="I869" s="8" t="s">
        <v>84</v>
      </c>
      <c r="J869" s="9" t="s">
        <v>3209</v>
      </c>
      <c r="K869" s="9" t="s">
        <v>999</v>
      </c>
      <c r="L869" s="9" t="s">
        <v>296</v>
      </c>
      <c r="M869" s="3" t="s">
        <v>87</v>
      </c>
      <c r="N869" s="3" t="s">
        <v>104</v>
      </c>
      <c r="O869" s="6">
        <v>1</v>
      </c>
      <c r="P869" s="10">
        <v>45439</v>
      </c>
      <c r="Q869" s="10">
        <f t="shared" si="57"/>
        <v>45804</v>
      </c>
      <c r="R869" s="3" t="s">
        <v>104</v>
      </c>
      <c r="S869" s="15" t="s">
        <v>3213</v>
      </c>
      <c r="T869" s="12">
        <v>180</v>
      </c>
      <c r="U869" s="12">
        <f t="shared" si="51"/>
        <v>180</v>
      </c>
      <c r="V869" s="15" t="s">
        <v>3214</v>
      </c>
      <c r="W869" s="11" t="s">
        <v>107</v>
      </c>
      <c r="X869" s="11" t="s">
        <v>108</v>
      </c>
      <c r="Y869" s="3" t="s">
        <v>89</v>
      </c>
      <c r="Z869" s="11" t="s">
        <v>108</v>
      </c>
      <c r="AA869" s="3" t="s">
        <v>109</v>
      </c>
      <c r="AB869" s="4">
        <v>45478</v>
      </c>
      <c r="AC869" s="3" t="s">
        <v>104</v>
      </c>
    </row>
    <row r="870" spans="1:29" ht="78.75" x14ac:dyDescent="0.25">
      <c r="A870" s="3">
        <v>2024</v>
      </c>
      <c r="B870" s="4">
        <v>45383</v>
      </c>
      <c r="C870" s="4">
        <v>45473</v>
      </c>
      <c r="D870" s="3" t="s">
        <v>75</v>
      </c>
      <c r="E870" s="5" t="s">
        <v>3215</v>
      </c>
      <c r="F870" s="6" t="s">
        <v>1325</v>
      </c>
      <c r="G870" s="16" t="s">
        <v>1326</v>
      </c>
      <c r="H870" s="7" t="s">
        <v>1327</v>
      </c>
      <c r="I870" s="8" t="s">
        <v>84</v>
      </c>
      <c r="J870" s="9" t="s">
        <v>3202</v>
      </c>
      <c r="K870" s="9" t="s">
        <v>999</v>
      </c>
      <c r="L870" s="9" t="s">
        <v>122</v>
      </c>
      <c r="M870" s="3" t="s">
        <v>86</v>
      </c>
      <c r="N870" s="3" t="s">
        <v>104</v>
      </c>
      <c r="O870" s="6">
        <v>1</v>
      </c>
      <c r="P870" s="10">
        <v>45439</v>
      </c>
      <c r="Q870" s="10">
        <f t="shared" si="57"/>
        <v>45804</v>
      </c>
      <c r="R870" s="3" t="s">
        <v>104</v>
      </c>
      <c r="S870" s="15" t="s">
        <v>3216</v>
      </c>
      <c r="T870" s="12">
        <v>180</v>
      </c>
      <c r="U870" s="12">
        <f t="shared" si="51"/>
        <v>180</v>
      </c>
      <c r="V870" s="15" t="s">
        <v>3217</v>
      </c>
      <c r="W870" s="11" t="s">
        <v>107</v>
      </c>
      <c r="X870" s="11" t="s">
        <v>108</v>
      </c>
      <c r="Y870" s="3" t="s">
        <v>89</v>
      </c>
      <c r="Z870" s="11" t="s">
        <v>108</v>
      </c>
      <c r="AA870" s="3" t="s">
        <v>109</v>
      </c>
      <c r="AB870" s="4">
        <v>45478</v>
      </c>
      <c r="AC870" s="3" t="s">
        <v>104</v>
      </c>
    </row>
    <row r="871" spans="1:29" ht="78.75" x14ac:dyDescent="0.25">
      <c r="A871" s="3">
        <v>2024</v>
      </c>
      <c r="B871" s="4">
        <v>45383</v>
      </c>
      <c r="C871" s="4">
        <v>45473</v>
      </c>
      <c r="D871" s="3" t="s">
        <v>75</v>
      </c>
      <c r="E871" s="5" t="s">
        <v>3218</v>
      </c>
      <c r="F871" s="6" t="s">
        <v>1325</v>
      </c>
      <c r="G871" s="16" t="s">
        <v>1326</v>
      </c>
      <c r="H871" s="7" t="s">
        <v>1327</v>
      </c>
      <c r="I871" s="8" t="s">
        <v>84</v>
      </c>
      <c r="J871" s="9" t="s">
        <v>793</v>
      </c>
      <c r="K871" s="9" t="s">
        <v>999</v>
      </c>
      <c r="L871" s="9" t="s">
        <v>122</v>
      </c>
      <c r="M871" s="3" t="s">
        <v>86</v>
      </c>
      <c r="N871" s="3" t="s">
        <v>104</v>
      </c>
      <c r="O871" s="6">
        <v>1</v>
      </c>
      <c r="P871" s="10">
        <v>45439</v>
      </c>
      <c r="Q871" s="10">
        <f t="shared" si="57"/>
        <v>45804</v>
      </c>
      <c r="R871" s="3" t="s">
        <v>104</v>
      </c>
      <c r="S871" s="15" t="s">
        <v>3219</v>
      </c>
      <c r="T871" s="12">
        <v>245.78</v>
      </c>
      <c r="U871" s="12">
        <f t="shared" si="51"/>
        <v>245.78</v>
      </c>
      <c r="V871" s="15" t="s">
        <v>3220</v>
      </c>
      <c r="W871" s="11" t="s">
        <v>107</v>
      </c>
      <c r="X871" s="11" t="s">
        <v>108</v>
      </c>
      <c r="Y871" s="3" t="s">
        <v>89</v>
      </c>
      <c r="Z871" s="11" t="s">
        <v>108</v>
      </c>
      <c r="AA871" s="3" t="s">
        <v>109</v>
      </c>
      <c r="AB871" s="4">
        <v>45478</v>
      </c>
      <c r="AC871" s="3" t="s">
        <v>104</v>
      </c>
    </row>
    <row r="872" spans="1:29" ht="78.75" x14ac:dyDescent="0.25">
      <c r="A872" s="3">
        <v>2024</v>
      </c>
      <c r="B872" s="4">
        <v>45383</v>
      </c>
      <c r="C872" s="4">
        <v>45473</v>
      </c>
      <c r="D872" s="3" t="s">
        <v>75</v>
      </c>
      <c r="E872" s="5" t="s">
        <v>3221</v>
      </c>
      <c r="F872" s="6" t="s">
        <v>1325</v>
      </c>
      <c r="G872" s="16" t="s">
        <v>1326</v>
      </c>
      <c r="H872" s="7" t="s">
        <v>1327</v>
      </c>
      <c r="I872" s="8" t="s">
        <v>84</v>
      </c>
      <c r="J872" s="9" t="s">
        <v>3222</v>
      </c>
      <c r="K872" s="9" t="s">
        <v>999</v>
      </c>
      <c r="L872" s="9" t="s">
        <v>122</v>
      </c>
      <c r="M872" s="3" t="s">
        <v>86</v>
      </c>
      <c r="N872" s="3" t="s">
        <v>104</v>
      </c>
      <c r="O872" s="6">
        <v>1</v>
      </c>
      <c r="P872" s="10">
        <v>45439</v>
      </c>
      <c r="Q872" s="10">
        <f t="shared" si="57"/>
        <v>45804</v>
      </c>
      <c r="R872" s="3" t="s">
        <v>104</v>
      </c>
      <c r="S872" s="15" t="s">
        <v>3223</v>
      </c>
      <c r="T872" s="12">
        <v>180</v>
      </c>
      <c r="U872" s="12">
        <f t="shared" si="51"/>
        <v>180</v>
      </c>
      <c r="V872" s="15" t="s">
        <v>3224</v>
      </c>
      <c r="W872" s="11" t="s">
        <v>107</v>
      </c>
      <c r="X872" s="11" t="s">
        <v>108</v>
      </c>
      <c r="Y872" s="3" t="s">
        <v>89</v>
      </c>
      <c r="Z872" s="11" t="s">
        <v>108</v>
      </c>
      <c r="AA872" s="3" t="s">
        <v>109</v>
      </c>
      <c r="AB872" s="4">
        <v>45478</v>
      </c>
      <c r="AC872" s="3" t="s">
        <v>104</v>
      </c>
    </row>
    <row r="873" spans="1:29" ht="78.75" x14ac:dyDescent="0.25">
      <c r="A873" s="3">
        <v>2024</v>
      </c>
      <c r="B873" s="4">
        <v>45383</v>
      </c>
      <c r="C873" s="4">
        <v>45473</v>
      </c>
      <c r="D873" s="3" t="s">
        <v>75</v>
      </c>
      <c r="E873" s="5" t="s">
        <v>3225</v>
      </c>
      <c r="F873" s="6" t="s">
        <v>1325</v>
      </c>
      <c r="G873" s="16" t="s">
        <v>1326</v>
      </c>
      <c r="H873" s="7" t="s">
        <v>1327</v>
      </c>
      <c r="I873" s="8" t="s">
        <v>84</v>
      </c>
      <c r="J873" s="9" t="s">
        <v>3222</v>
      </c>
      <c r="K873" s="9" t="s">
        <v>999</v>
      </c>
      <c r="L873" s="9" t="s">
        <v>122</v>
      </c>
      <c r="M873" s="3" t="s">
        <v>86</v>
      </c>
      <c r="N873" s="3" t="s">
        <v>104</v>
      </c>
      <c r="O873" s="6">
        <v>1</v>
      </c>
      <c r="P873" s="10">
        <v>45439</v>
      </c>
      <c r="Q873" s="10">
        <f t="shared" si="57"/>
        <v>45804</v>
      </c>
      <c r="R873" s="3" t="s">
        <v>104</v>
      </c>
      <c r="S873" s="15" t="s">
        <v>3226</v>
      </c>
      <c r="T873" s="12">
        <v>245.78</v>
      </c>
      <c r="U873" s="12">
        <f t="shared" si="51"/>
        <v>245.78</v>
      </c>
      <c r="V873" s="15" t="s">
        <v>3227</v>
      </c>
      <c r="W873" s="11" t="s">
        <v>107</v>
      </c>
      <c r="X873" s="11" t="s">
        <v>108</v>
      </c>
      <c r="Y873" s="3" t="s">
        <v>89</v>
      </c>
      <c r="Z873" s="11" t="s">
        <v>108</v>
      </c>
      <c r="AA873" s="3" t="s">
        <v>109</v>
      </c>
      <c r="AB873" s="4">
        <v>45478</v>
      </c>
      <c r="AC873" s="3" t="s">
        <v>104</v>
      </c>
    </row>
    <row r="874" spans="1:29" ht="78.75" x14ac:dyDescent="0.25">
      <c r="A874" s="3">
        <v>2024</v>
      </c>
      <c r="B874" s="4">
        <v>45383</v>
      </c>
      <c r="C874" s="4">
        <v>45473</v>
      </c>
      <c r="D874" s="3" t="s">
        <v>75</v>
      </c>
      <c r="E874" s="5" t="s">
        <v>3228</v>
      </c>
      <c r="F874" s="6" t="s">
        <v>1325</v>
      </c>
      <c r="G874" s="16" t="s">
        <v>1326</v>
      </c>
      <c r="H874" s="7" t="s">
        <v>1327</v>
      </c>
      <c r="I874" s="8" t="s">
        <v>84</v>
      </c>
      <c r="J874" s="9" t="s">
        <v>2052</v>
      </c>
      <c r="K874" s="9" t="s">
        <v>999</v>
      </c>
      <c r="L874" s="9" t="s">
        <v>122</v>
      </c>
      <c r="M874" s="3" t="s">
        <v>86</v>
      </c>
      <c r="N874" s="3" t="s">
        <v>104</v>
      </c>
      <c r="O874" s="6">
        <v>1</v>
      </c>
      <c r="P874" s="10">
        <v>45439</v>
      </c>
      <c r="Q874" s="10">
        <f t="shared" si="57"/>
        <v>45804</v>
      </c>
      <c r="R874" s="3" t="s">
        <v>104</v>
      </c>
      <c r="S874" s="15" t="s">
        <v>3229</v>
      </c>
      <c r="T874" s="12">
        <v>245.78</v>
      </c>
      <c r="U874" s="12">
        <f t="shared" si="51"/>
        <v>245.78</v>
      </c>
      <c r="V874" s="15" t="s">
        <v>3230</v>
      </c>
      <c r="W874" s="11" t="s">
        <v>107</v>
      </c>
      <c r="X874" s="11" t="s">
        <v>108</v>
      </c>
      <c r="Y874" s="3" t="s">
        <v>89</v>
      </c>
      <c r="Z874" s="11" t="s">
        <v>108</v>
      </c>
      <c r="AA874" s="3" t="s">
        <v>109</v>
      </c>
      <c r="AB874" s="4">
        <v>45478</v>
      </c>
      <c r="AC874" s="3" t="s">
        <v>104</v>
      </c>
    </row>
    <row r="875" spans="1:29" ht="78.75" x14ac:dyDescent="0.25">
      <c r="A875" s="3">
        <v>2024</v>
      </c>
      <c r="B875" s="4">
        <v>45383</v>
      </c>
      <c r="C875" s="4">
        <v>45473</v>
      </c>
      <c r="D875" s="3" t="s">
        <v>75</v>
      </c>
      <c r="E875" s="5" t="s">
        <v>3231</v>
      </c>
      <c r="F875" s="6" t="s">
        <v>1325</v>
      </c>
      <c r="G875" s="16" t="s">
        <v>1326</v>
      </c>
      <c r="H875" s="7" t="s">
        <v>1327</v>
      </c>
      <c r="I875" s="8" t="s">
        <v>84</v>
      </c>
      <c r="J875" s="9" t="s">
        <v>2052</v>
      </c>
      <c r="K875" s="9" t="s">
        <v>999</v>
      </c>
      <c r="L875" s="9" t="s">
        <v>122</v>
      </c>
      <c r="M875" s="3" t="s">
        <v>86</v>
      </c>
      <c r="N875" s="3" t="s">
        <v>104</v>
      </c>
      <c r="O875" s="6">
        <v>1</v>
      </c>
      <c r="P875" s="10">
        <v>45439</v>
      </c>
      <c r="Q875" s="10">
        <f t="shared" si="57"/>
        <v>45804</v>
      </c>
      <c r="R875" s="3" t="s">
        <v>104</v>
      </c>
      <c r="S875" s="15" t="s">
        <v>3232</v>
      </c>
      <c r="T875" s="12">
        <v>180</v>
      </c>
      <c r="U875" s="12">
        <f t="shared" si="51"/>
        <v>180</v>
      </c>
      <c r="V875" s="15" t="s">
        <v>3233</v>
      </c>
      <c r="W875" s="11" t="s">
        <v>107</v>
      </c>
      <c r="X875" s="11" t="s">
        <v>108</v>
      </c>
      <c r="Y875" s="3" t="s">
        <v>89</v>
      </c>
      <c r="Z875" s="11" t="s">
        <v>108</v>
      </c>
      <c r="AA875" s="3" t="s">
        <v>109</v>
      </c>
      <c r="AB875" s="4">
        <v>45478</v>
      </c>
      <c r="AC875" s="3" t="s">
        <v>104</v>
      </c>
    </row>
    <row r="876" spans="1:29" ht="78.75" x14ac:dyDescent="0.25">
      <c r="A876" s="3">
        <v>2024</v>
      </c>
      <c r="B876" s="4">
        <v>45383</v>
      </c>
      <c r="C876" s="4">
        <v>45473</v>
      </c>
      <c r="D876" s="3" t="s">
        <v>75</v>
      </c>
      <c r="E876" s="5" t="s">
        <v>3234</v>
      </c>
      <c r="F876" s="6" t="s">
        <v>1325</v>
      </c>
      <c r="G876" s="16" t="s">
        <v>1326</v>
      </c>
      <c r="H876" s="7" t="s">
        <v>1327</v>
      </c>
      <c r="I876" s="8" t="s">
        <v>84</v>
      </c>
      <c r="J876" s="9" t="s">
        <v>3235</v>
      </c>
      <c r="K876" s="9" t="s">
        <v>103</v>
      </c>
      <c r="L876" s="9" t="s">
        <v>152</v>
      </c>
      <c r="M876" s="3" t="s">
        <v>87</v>
      </c>
      <c r="N876" s="3" t="s">
        <v>104</v>
      </c>
      <c r="O876" s="6">
        <v>1</v>
      </c>
      <c r="P876" s="10">
        <v>45439</v>
      </c>
      <c r="Q876" s="10">
        <f t="shared" si="57"/>
        <v>45804</v>
      </c>
      <c r="R876" s="3" t="s">
        <v>104</v>
      </c>
      <c r="S876" s="15" t="s">
        <v>3236</v>
      </c>
      <c r="T876" s="12">
        <v>471.17</v>
      </c>
      <c r="U876" s="12">
        <f t="shared" si="51"/>
        <v>471.17</v>
      </c>
      <c r="V876" s="15" t="s">
        <v>1065</v>
      </c>
      <c r="W876" s="11" t="s">
        <v>107</v>
      </c>
      <c r="X876" s="11" t="s">
        <v>108</v>
      </c>
      <c r="Y876" s="3" t="s">
        <v>89</v>
      </c>
      <c r="Z876" s="11" t="s">
        <v>108</v>
      </c>
      <c r="AA876" s="3" t="s">
        <v>109</v>
      </c>
      <c r="AB876" s="4">
        <v>45478</v>
      </c>
      <c r="AC876" s="3" t="s">
        <v>104</v>
      </c>
    </row>
    <row r="877" spans="1:29" ht="78.75" x14ac:dyDescent="0.25">
      <c r="A877" s="3">
        <v>2024</v>
      </c>
      <c r="B877" s="4">
        <v>45383</v>
      </c>
      <c r="C877" s="4">
        <v>45473</v>
      </c>
      <c r="D877" s="3" t="s">
        <v>75</v>
      </c>
      <c r="E877" s="5" t="s">
        <v>3237</v>
      </c>
      <c r="F877" s="6" t="s">
        <v>1325</v>
      </c>
      <c r="G877" s="16" t="s">
        <v>1326</v>
      </c>
      <c r="H877" s="7" t="s">
        <v>1327</v>
      </c>
      <c r="I877" s="8" t="s">
        <v>84</v>
      </c>
      <c r="J877" s="9" t="s">
        <v>3238</v>
      </c>
      <c r="K877" s="9" t="s">
        <v>3239</v>
      </c>
      <c r="L877" s="9" t="s">
        <v>1490</v>
      </c>
      <c r="M877" s="3" t="s">
        <v>87</v>
      </c>
      <c r="N877" s="3" t="s">
        <v>104</v>
      </c>
      <c r="O877" s="6">
        <v>1</v>
      </c>
      <c r="P877" s="10">
        <v>45439</v>
      </c>
      <c r="Q877" s="10">
        <f t="shared" si="57"/>
        <v>45804</v>
      </c>
      <c r="R877" s="3" t="s">
        <v>104</v>
      </c>
      <c r="S877" s="15" t="s">
        <v>3240</v>
      </c>
      <c r="T877" s="12">
        <v>2556</v>
      </c>
      <c r="U877" s="12">
        <f t="shared" si="51"/>
        <v>2556</v>
      </c>
      <c r="V877" s="15" t="s">
        <v>1069</v>
      </c>
      <c r="W877" s="11" t="s">
        <v>107</v>
      </c>
      <c r="X877" s="11" t="s">
        <v>108</v>
      </c>
      <c r="Y877" s="3" t="s">
        <v>89</v>
      </c>
      <c r="Z877" s="11" t="s">
        <v>108</v>
      </c>
      <c r="AA877" s="3" t="s">
        <v>109</v>
      </c>
      <c r="AB877" s="4">
        <v>45478</v>
      </c>
      <c r="AC877" s="3" t="s">
        <v>104</v>
      </c>
    </row>
    <row r="878" spans="1:29" ht="78.75" x14ac:dyDescent="0.25">
      <c r="A878" s="3">
        <v>2024</v>
      </c>
      <c r="B878" s="4">
        <v>45383</v>
      </c>
      <c r="C878" s="4">
        <v>45473</v>
      </c>
      <c r="D878" s="3" t="s">
        <v>75</v>
      </c>
      <c r="E878" s="5" t="s">
        <v>3241</v>
      </c>
      <c r="F878" s="6" t="s">
        <v>1325</v>
      </c>
      <c r="G878" s="16" t="s">
        <v>1326</v>
      </c>
      <c r="H878" s="7" t="s">
        <v>1327</v>
      </c>
      <c r="I878" s="8" t="s">
        <v>84</v>
      </c>
      <c r="J878" s="9" t="s">
        <v>3242</v>
      </c>
      <c r="K878" s="9" t="s">
        <v>3243</v>
      </c>
      <c r="L878" s="9" t="s">
        <v>268</v>
      </c>
      <c r="M878" s="3" t="s">
        <v>87</v>
      </c>
      <c r="N878" s="3" t="s">
        <v>104</v>
      </c>
      <c r="O878" s="6">
        <v>1</v>
      </c>
      <c r="P878" s="10">
        <v>45439</v>
      </c>
      <c r="Q878" s="10">
        <f t="shared" si="57"/>
        <v>45804</v>
      </c>
      <c r="R878" s="3" t="s">
        <v>104</v>
      </c>
      <c r="S878" s="15" t="s">
        <v>3244</v>
      </c>
      <c r="T878" s="12">
        <v>500</v>
      </c>
      <c r="U878" s="12">
        <f>T878</f>
        <v>500</v>
      </c>
      <c r="V878" s="15" t="s">
        <v>1072</v>
      </c>
      <c r="W878" s="11" t="s">
        <v>107</v>
      </c>
      <c r="X878" s="11" t="s">
        <v>108</v>
      </c>
      <c r="Y878" s="3" t="s">
        <v>89</v>
      </c>
      <c r="Z878" s="11" t="s">
        <v>108</v>
      </c>
      <c r="AA878" s="3" t="s">
        <v>109</v>
      </c>
      <c r="AB878" s="4">
        <v>45478</v>
      </c>
      <c r="AC878" s="3" t="s">
        <v>104</v>
      </c>
    </row>
    <row r="879" spans="1:29" ht="78.75" x14ac:dyDescent="0.25">
      <c r="A879" s="3">
        <v>2024</v>
      </c>
      <c r="B879" s="4">
        <v>45383</v>
      </c>
      <c r="C879" s="4">
        <v>45473</v>
      </c>
      <c r="D879" s="3" t="s">
        <v>75</v>
      </c>
      <c r="E879" s="5" t="s">
        <v>3245</v>
      </c>
      <c r="F879" s="6" t="s">
        <v>1325</v>
      </c>
      <c r="G879" s="16" t="s">
        <v>1326</v>
      </c>
      <c r="H879" s="7" t="s">
        <v>1327</v>
      </c>
      <c r="I879" s="8" t="s">
        <v>84</v>
      </c>
      <c r="J879" s="9" t="s">
        <v>3246</v>
      </c>
      <c r="K879" s="9" t="s">
        <v>1490</v>
      </c>
      <c r="L879" s="9" t="s">
        <v>3247</v>
      </c>
      <c r="M879" s="3" t="s">
        <v>86</v>
      </c>
      <c r="N879" s="3" t="s">
        <v>104</v>
      </c>
      <c r="O879" s="6">
        <v>1</v>
      </c>
      <c r="P879" s="10">
        <v>45439</v>
      </c>
      <c r="Q879" s="10">
        <f t="shared" si="57"/>
        <v>45804</v>
      </c>
      <c r="R879" s="3" t="s">
        <v>104</v>
      </c>
      <c r="S879" s="15" t="s">
        <v>3248</v>
      </c>
      <c r="T879" s="12">
        <v>524.52</v>
      </c>
      <c r="U879" s="12">
        <f t="shared" si="51"/>
        <v>524.52</v>
      </c>
      <c r="V879" s="15" t="s">
        <v>3249</v>
      </c>
      <c r="W879" s="11" t="s">
        <v>107</v>
      </c>
      <c r="X879" s="11" t="s">
        <v>108</v>
      </c>
      <c r="Y879" s="3" t="s">
        <v>89</v>
      </c>
      <c r="Z879" s="11" t="s">
        <v>108</v>
      </c>
      <c r="AA879" s="3" t="s">
        <v>109</v>
      </c>
      <c r="AB879" s="4">
        <v>45478</v>
      </c>
      <c r="AC879" s="3" t="s">
        <v>104</v>
      </c>
    </row>
    <row r="880" spans="1:29" ht="78.75" x14ac:dyDescent="0.25">
      <c r="A880" s="3">
        <v>2024</v>
      </c>
      <c r="B880" s="4">
        <v>45383</v>
      </c>
      <c r="C880" s="4">
        <v>45473</v>
      </c>
      <c r="D880" s="3" t="s">
        <v>75</v>
      </c>
      <c r="E880" s="5" t="s">
        <v>3250</v>
      </c>
      <c r="F880" s="6" t="s">
        <v>1325</v>
      </c>
      <c r="G880" s="16" t="s">
        <v>1326</v>
      </c>
      <c r="H880" s="7" t="s">
        <v>1327</v>
      </c>
      <c r="I880" s="8" t="s">
        <v>84</v>
      </c>
      <c r="J880" s="9" t="s">
        <v>3251</v>
      </c>
      <c r="K880" s="9" t="s">
        <v>102</v>
      </c>
      <c r="L880" s="9" t="s">
        <v>222</v>
      </c>
      <c r="M880" s="3" t="s">
        <v>86</v>
      </c>
      <c r="N880" s="3" t="s">
        <v>104</v>
      </c>
      <c r="O880" s="6">
        <v>1</v>
      </c>
      <c r="P880" s="10">
        <v>45441</v>
      </c>
      <c r="Q880" s="10">
        <f>P880+365</f>
        <v>45806</v>
      </c>
      <c r="R880" s="3" t="s">
        <v>104</v>
      </c>
      <c r="S880" s="15" t="s">
        <v>3252</v>
      </c>
      <c r="T880" s="12">
        <v>790.9</v>
      </c>
      <c r="U880" s="12">
        <f t="shared" si="51"/>
        <v>790.9</v>
      </c>
      <c r="V880" s="15" t="s">
        <v>1287</v>
      </c>
      <c r="W880" s="11" t="s">
        <v>107</v>
      </c>
      <c r="X880" s="11" t="s">
        <v>108</v>
      </c>
      <c r="Y880" s="3" t="s">
        <v>89</v>
      </c>
      <c r="Z880" s="11" t="s">
        <v>108</v>
      </c>
      <c r="AA880" s="3" t="s">
        <v>109</v>
      </c>
      <c r="AB880" s="4">
        <v>45478</v>
      </c>
      <c r="AC880" s="3" t="s">
        <v>104</v>
      </c>
    </row>
    <row r="881" spans="1:29" ht="78.75" x14ac:dyDescent="0.25">
      <c r="A881" s="3">
        <v>2024</v>
      </c>
      <c r="B881" s="4">
        <v>45383</v>
      </c>
      <c r="C881" s="4">
        <v>45473</v>
      </c>
      <c r="D881" s="3" t="s">
        <v>75</v>
      </c>
      <c r="E881" s="5" t="s">
        <v>3253</v>
      </c>
      <c r="F881" s="6" t="s">
        <v>1325</v>
      </c>
      <c r="G881" s="16" t="s">
        <v>1326</v>
      </c>
      <c r="H881" s="7" t="s">
        <v>1327</v>
      </c>
      <c r="I881" s="8" t="s">
        <v>84</v>
      </c>
      <c r="J881" s="9" t="s">
        <v>121</v>
      </c>
      <c r="K881" s="9" t="s">
        <v>102</v>
      </c>
      <c r="L881" s="9" t="s">
        <v>3254</v>
      </c>
      <c r="M881" s="3" t="s">
        <v>86</v>
      </c>
      <c r="N881" s="3" t="s">
        <v>104</v>
      </c>
      <c r="O881" s="6">
        <v>1</v>
      </c>
      <c r="P881" s="10">
        <v>45443</v>
      </c>
      <c r="Q881" s="10">
        <f t="shared" ref="Q881" si="58">P881+365</f>
        <v>45808</v>
      </c>
      <c r="R881" s="3" t="s">
        <v>104</v>
      </c>
      <c r="S881" s="15" t="s">
        <v>3255</v>
      </c>
      <c r="T881" s="12">
        <v>180</v>
      </c>
      <c r="U881" s="12">
        <f t="shared" si="51"/>
        <v>180</v>
      </c>
      <c r="V881" s="15" t="s">
        <v>3256</v>
      </c>
      <c r="W881" s="11" t="s">
        <v>107</v>
      </c>
      <c r="X881" s="11" t="s">
        <v>108</v>
      </c>
      <c r="Y881" s="3" t="s">
        <v>89</v>
      </c>
      <c r="Z881" s="11" t="s">
        <v>108</v>
      </c>
      <c r="AA881" s="3" t="s">
        <v>109</v>
      </c>
      <c r="AB881" s="4">
        <v>45478</v>
      </c>
      <c r="AC881" s="3" t="s">
        <v>104</v>
      </c>
    </row>
    <row r="882" spans="1:29" ht="78.75" x14ac:dyDescent="0.25">
      <c r="A882" s="3">
        <v>2024</v>
      </c>
      <c r="B882" s="4">
        <v>45383</v>
      </c>
      <c r="C882" s="4">
        <v>45473</v>
      </c>
      <c r="D882" s="3" t="s">
        <v>75</v>
      </c>
      <c r="E882" s="5" t="s">
        <v>3257</v>
      </c>
      <c r="F882" s="6" t="s">
        <v>1325</v>
      </c>
      <c r="G882" s="16" t="s">
        <v>1326</v>
      </c>
      <c r="H882" s="7" t="s">
        <v>1327</v>
      </c>
      <c r="I882" s="8" t="s">
        <v>84</v>
      </c>
      <c r="J882" s="9" t="s">
        <v>1590</v>
      </c>
      <c r="K882" s="9" t="s">
        <v>391</v>
      </c>
      <c r="L882" s="9" t="s">
        <v>217</v>
      </c>
      <c r="M882" s="3" t="s">
        <v>86</v>
      </c>
      <c r="N882" s="3" t="s">
        <v>104</v>
      </c>
      <c r="O882" s="6">
        <v>1</v>
      </c>
      <c r="P882" s="10">
        <v>45448</v>
      </c>
      <c r="Q882" s="10">
        <f t="shared" si="57"/>
        <v>45813</v>
      </c>
      <c r="R882" s="3" t="s">
        <v>104</v>
      </c>
      <c r="S882" s="15" t="s">
        <v>3258</v>
      </c>
      <c r="T882" s="12">
        <v>180</v>
      </c>
      <c r="U882" s="12">
        <f t="shared" si="51"/>
        <v>180</v>
      </c>
      <c r="V882" s="15" t="s">
        <v>3259</v>
      </c>
      <c r="W882" s="11" t="s">
        <v>107</v>
      </c>
      <c r="X882" s="11" t="s">
        <v>108</v>
      </c>
      <c r="Y882" s="3" t="s">
        <v>89</v>
      </c>
      <c r="Z882" s="11" t="s">
        <v>108</v>
      </c>
      <c r="AA882" s="3" t="s">
        <v>109</v>
      </c>
      <c r="AB882" s="4">
        <v>45478</v>
      </c>
      <c r="AC882" s="3" t="s">
        <v>104</v>
      </c>
    </row>
    <row r="883" spans="1:29" ht="78.75" x14ac:dyDescent="0.25">
      <c r="A883" s="3">
        <v>2024</v>
      </c>
      <c r="B883" s="4">
        <v>45383</v>
      </c>
      <c r="C883" s="4">
        <v>45473</v>
      </c>
      <c r="D883" s="3" t="s">
        <v>75</v>
      </c>
      <c r="E883" s="5" t="s">
        <v>3260</v>
      </c>
      <c r="F883" s="6" t="s">
        <v>1325</v>
      </c>
      <c r="G883" s="16" t="s">
        <v>1326</v>
      </c>
      <c r="H883" s="7" t="s">
        <v>1327</v>
      </c>
      <c r="I883" s="8" t="s">
        <v>84</v>
      </c>
      <c r="J883" s="9" t="s">
        <v>3261</v>
      </c>
      <c r="K883" s="9" t="s">
        <v>122</v>
      </c>
      <c r="L883" s="9" t="s">
        <v>1009</v>
      </c>
      <c r="M883" s="3" t="s">
        <v>86</v>
      </c>
      <c r="N883" s="3" t="s">
        <v>104</v>
      </c>
      <c r="O883" s="6">
        <v>1</v>
      </c>
      <c r="P883" s="10">
        <v>45448</v>
      </c>
      <c r="Q883" s="10">
        <f t="shared" si="57"/>
        <v>45813</v>
      </c>
      <c r="R883" s="3" t="s">
        <v>104</v>
      </c>
      <c r="S883" s="15" t="s">
        <v>3262</v>
      </c>
      <c r="T883" s="12">
        <v>266.25</v>
      </c>
      <c r="U883" s="12">
        <f t="shared" si="51"/>
        <v>266.25</v>
      </c>
      <c r="V883" s="15" t="s">
        <v>1291</v>
      </c>
      <c r="W883" s="11" t="s">
        <v>107</v>
      </c>
      <c r="X883" s="11" t="s">
        <v>108</v>
      </c>
      <c r="Y883" s="3" t="s">
        <v>89</v>
      </c>
      <c r="Z883" s="11" t="s">
        <v>108</v>
      </c>
      <c r="AA883" s="3" t="s">
        <v>109</v>
      </c>
      <c r="AB883" s="4">
        <v>45478</v>
      </c>
      <c r="AC883" s="3" t="s">
        <v>104</v>
      </c>
    </row>
    <row r="884" spans="1:29" ht="78.75" x14ac:dyDescent="0.25">
      <c r="A884" s="3">
        <v>2024</v>
      </c>
      <c r="B884" s="4">
        <v>45383</v>
      </c>
      <c r="C884" s="4">
        <v>45473</v>
      </c>
      <c r="D884" s="3" t="s">
        <v>75</v>
      </c>
      <c r="E884" s="5" t="s">
        <v>3263</v>
      </c>
      <c r="F884" s="6" t="s">
        <v>1325</v>
      </c>
      <c r="G884" s="16" t="s">
        <v>1326</v>
      </c>
      <c r="H884" s="7" t="s">
        <v>1327</v>
      </c>
      <c r="I884" s="8" t="s">
        <v>84</v>
      </c>
      <c r="J884" s="9" t="s">
        <v>1106</v>
      </c>
      <c r="K884" s="9" t="s">
        <v>1107</v>
      </c>
      <c r="L884" s="9" t="s">
        <v>1108</v>
      </c>
      <c r="M884" s="3" t="s">
        <v>87</v>
      </c>
      <c r="N884" s="3" t="s">
        <v>104</v>
      </c>
      <c r="O884" s="6">
        <v>1</v>
      </c>
      <c r="P884" s="10">
        <v>45441</v>
      </c>
      <c r="Q884" s="10">
        <f>P884+365</f>
        <v>45806</v>
      </c>
      <c r="R884" s="3" t="s">
        <v>104</v>
      </c>
      <c r="S884" s="15" t="s">
        <v>3264</v>
      </c>
      <c r="T884" s="12">
        <v>2474.4</v>
      </c>
      <c r="U884" s="12">
        <f>T884</f>
        <v>2474.4</v>
      </c>
      <c r="V884" s="15" t="s">
        <v>1110</v>
      </c>
      <c r="W884" s="11" t="s">
        <v>107</v>
      </c>
      <c r="X884" s="11" t="s">
        <v>108</v>
      </c>
      <c r="Y884" s="3" t="s">
        <v>89</v>
      </c>
      <c r="Z884" s="11" t="s">
        <v>108</v>
      </c>
      <c r="AA884" s="3" t="s">
        <v>109</v>
      </c>
      <c r="AB884" s="4">
        <v>45478</v>
      </c>
      <c r="AC884" s="3" t="s">
        <v>104</v>
      </c>
    </row>
    <row r="885" spans="1:29" ht="78.75" x14ac:dyDescent="0.25">
      <c r="A885" s="3">
        <v>2024</v>
      </c>
      <c r="B885" s="4">
        <v>45383</v>
      </c>
      <c r="C885" s="4">
        <v>45473</v>
      </c>
      <c r="D885" s="3" t="s">
        <v>75</v>
      </c>
      <c r="E885" s="5" t="s">
        <v>3265</v>
      </c>
      <c r="F885" s="6" t="s">
        <v>1325</v>
      </c>
      <c r="G885" s="16" t="s">
        <v>1326</v>
      </c>
      <c r="H885" s="7" t="s">
        <v>1327</v>
      </c>
      <c r="I885" s="8" t="s">
        <v>84</v>
      </c>
      <c r="J885" s="9" t="s">
        <v>1112</v>
      </c>
      <c r="K885" s="9" t="s">
        <v>237</v>
      </c>
      <c r="L885" s="9" t="s">
        <v>636</v>
      </c>
      <c r="M885" s="3" t="s">
        <v>86</v>
      </c>
      <c r="N885" s="3" t="s">
        <v>104</v>
      </c>
      <c r="O885" s="6">
        <v>1</v>
      </c>
      <c r="P885" s="10">
        <v>45443</v>
      </c>
      <c r="Q885" s="10">
        <f>P885+365</f>
        <v>45808</v>
      </c>
      <c r="R885" s="3" t="s">
        <v>104</v>
      </c>
      <c r="S885" s="15" t="s">
        <v>3266</v>
      </c>
      <c r="T885" s="12">
        <v>219.7</v>
      </c>
      <c r="U885" s="12">
        <f>T885</f>
        <v>219.7</v>
      </c>
      <c r="V885" s="15" t="s">
        <v>1114</v>
      </c>
      <c r="W885" s="11" t="s">
        <v>107</v>
      </c>
      <c r="X885" s="11" t="s">
        <v>108</v>
      </c>
      <c r="Y885" s="3" t="s">
        <v>89</v>
      </c>
      <c r="Z885" s="11" t="s">
        <v>108</v>
      </c>
      <c r="AA885" s="3" t="s">
        <v>109</v>
      </c>
      <c r="AB885" s="4">
        <v>45478</v>
      </c>
      <c r="AC885" s="3" t="s">
        <v>104</v>
      </c>
    </row>
    <row r="886" spans="1:29" ht="78.75" x14ac:dyDescent="0.25">
      <c r="A886" s="3">
        <v>2024</v>
      </c>
      <c r="B886" s="4">
        <v>45383</v>
      </c>
      <c r="C886" s="4">
        <v>45473</v>
      </c>
      <c r="D886" s="3" t="s">
        <v>75</v>
      </c>
      <c r="E886" s="5" t="s">
        <v>3267</v>
      </c>
      <c r="F886" s="6" t="s">
        <v>1325</v>
      </c>
      <c r="G886" s="16" t="s">
        <v>1326</v>
      </c>
      <c r="H886" s="7" t="s">
        <v>1327</v>
      </c>
      <c r="I886" s="8" t="s">
        <v>84</v>
      </c>
      <c r="J886" s="9" t="s">
        <v>1912</v>
      </c>
      <c r="K886" s="9" t="s">
        <v>102</v>
      </c>
      <c r="L886" s="9" t="s">
        <v>560</v>
      </c>
      <c r="M886" s="3" t="s">
        <v>87</v>
      </c>
      <c r="N886" s="3" t="s">
        <v>104</v>
      </c>
      <c r="O886" s="6">
        <v>1</v>
      </c>
      <c r="P886" s="10">
        <v>45441</v>
      </c>
      <c r="Q886" s="10">
        <f>P886+365</f>
        <v>45806</v>
      </c>
      <c r="R886" s="3" t="s">
        <v>104</v>
      </c>
      <c r="S886" s="15" t="s">
        <v>3268</v>
      </c>
      <c r="T886" s="12">
        <v>1000</v>
      </c>
      <c r="U886" s="12">
        <f>T886</f>
        <v>1000</v>
      </c>
      <c r="V886" s="15" t="s">
        <v>1118</v>
      </c>
      <c r="W886" s="11" t="s">
        <v>107</v>
      </c>
      <c r="X886" s="11" t="s">
        <v>108</v>
      </c>
      <c r="Y886" s="3" t="s">
        <v>89</v>
      </c>
      <c r="Z886" s="11" t="s">
        <v>108</v>
      </c>
      <c r="AA886" s="3" t="s">
        <v>109</v>
      </c>
      <c r="AB886" s="4">
        <v>45478</v>
      </c>
      <c r="AC886" s="3" t="s">
        <v>104</v>
      </c>
    </row>
    <row r="887" spans="1:29" ht="78.75" x14ac:dyDescent="0.25">
      <c r="A887" s="3">
        <v>2024</v>
      </c>
      <c r="B887" s="4">
        <v>45383</v>
      </c>
      <c r="C887" s="4">
        <v>45473</v>
      </c>
      <c r="D887" s="3" t="s">
        <v>75</v>
      </c>
      <c r="E887" s="5" t="s">
        <v>3269</v>
      </c>
      <c r="F887" s="6" t="s">
        <v>1325</v>
      </c>
      <c r="G887" s="16" t="s">
        <v>1326</v>
      </c>
      <c r="H887" s="7" t="s">
        <v>1327</v>
      </c>
      <c r="I887" s="8" t="s">
        <v>84</v>
      </c>
      <c r="J887" s="9" t="s">
        <v>1912</v>
      </c>
      <c r="K887" s="9" t="s">
        <v>102</v>
      </c>
      <c r="L887" s="9" t="s">
        <v>560</v>
      </c>
      <c r="M887" s="3" t="s">
        <v>87</v>
      </c>
      <c r="N887" s="3" t="s">
        <v>104</v>
      </c>
      <c r="O887" s="6">
        <v>1</v>
      </c>
      <c r="P887" s="10">
        <v>45441</v>
      </c>
      <c r="Q887" s="10">
        <f>P887+365</f>
        <v>45806</v>
      </c>
      <c r="R887" s="3" t="s">
        <v>104</v>
      </c>
      <c r="S887" s="15" t="s">
        <v>3270</v>
      </c>
      <c r="T887" s="12">
        <v>277.7</v>
      </c>
      <c r="U887" s="12">
        <f>T887</f>
        <v>277.7</v>
      </c>
      <c r="V887" s="15" t="s">
        <v>1121</v>
      </c>
      <c r="W887" s="11" t="s">
        <v>107</v>
      </c>
      <c r="X887" s="11" t="s">
        <v>108</v>
      </c>
      <c r="Y887" s="3" t="s">
        <v>89</v>
      </c>
      <c r="Z887" s="11" t="s">
        <v>108</v>
      </c>
      <c r="AA887" s="3" t="s">
        <v>109</v>
      </c>
      <c r="AB887" s="4">
        <v>45478</v>
      </c>
      <c r="AC887" s="3" t="s">
        <v>104</v>
      </c>
    </row>
    <row r="888" spans="1:29" ht="78.75" x14ac:dyDescent="0.25">
      <c r="A888" s="3">
        <v>2024</v>
      </c>
      <c r="B888" s="4">
        <v>45383</v>
      </c>
      <c r="C888" s="4">
        <v>45473</v>
      </c>
      <c r="D888" s="3" t="s">
        <v>75</v>
      </c>
      <c r="E888" s="5" t="s">
        <v>3271</v>
      </c>
      <c r="F888" s="6" t="s">
        <v>1325</v>
      </c>
      <c r="G888" s="16" t="s">
        <v>1326</v>
      </c>
      <c r="H888" s="7" t="s">
        <v>1327</v>
      </c>
      <c r="I888" s="8" t="s">
        <v>84</v>
      </c>
      <c r="J888" s="9" t="s">
        <v>3272</v>
      </c>
      <c r="K888" s="9" t="s">
        <v>3059</v>
      </c>
      <c r="L888" s="9" t="s">
        <v>231</v>
      </c>
      <c r="M888" s="3" t="s">
        <v>86</v>
      </c>
      <c r="N888" s="3" t="s">
        <v>104</v>
      </c>
      <c r="O888" s="6">
        <v>1</v>
      </c>
      <c r="P888" s="10">
        <v>45441</v>
      </c>
      <c r="Q888" s="10">
        <f>P888+365</f>
        <v>45806</v>
      </c>
      <c r="R888" s="3" t="s">
        <v>104</v>
      </c>
      <c r="S888" s="15" t="s">
        <v>3273</v>
      </c>
      <c r="T888" s="12">
        <v>697.5</v>
      </c>
      <c r="U888" s="12">
        <f>T888</f>
        <v>697.5</v>
      </c>
      <c r="V888" s="15" t="s">
        <v>1124</v>
      </c>
      <c r="W888" s="11" t="s">
        <v>107</v>
      </c>
      <c r="X888" s="11" t="s">
        <v>108</v>
      </c>
      <c r="Y888" s="3" t="s">
        <v>89</v>
      </c>
      <c r="Z888" s="11" t="s">
        <v>108</v>
      </c>
      <c r="AA888" s="3" t="s">
        <v>109</v>
      </c>
      <c r="AB888" s="4">
        <v>45478</v>
      </c>
      <c r="AC888" s="3" t="s">
        <v>104</v>
      </c>
    </row>
    <row r="889" spans="1:29" ht="78.75" x14ac:dyDescent="0.25">
      <c r="A889" s="3">
        <v>2024</v>
      </c>
      <c r="B889" s="4">
        <v>45383</v>
      </c>
      <c r="C889" s="4">
        <v>45473</v>
      </c>
      <c r="D889" s="3" t="s">
        <v>75</v>
      </c>
      <c r="E889" s="5" t="s">
        <v>3274</v>
      </c>
      <c r="F889" s="6" t="s">
        <v>1325</v>
      </c>
      <c r="G889" s="16" t="s">
        <v>1326</v>
      </c>
      <c r="H889" s="7" t="s">
        <v>1327</v>
      </c>
      <c r="I889" s="8" t="s">
        <v>84</v>
      </c>
      <c r="J889" s="9" t="s">
        <v>1281</v>
      </c>
      <c r="K889" s="9" t="s">
        <v>122</v>
      </c>
      <c r="L889" s="9" t="s">
        <v>1282</v>
      </c>
      <c r="M889" s="3" t="s">
        <v>86</v>
      </c>
      <c r="N889" s="3" t="s">
        <v>104</v>
      </c>
      <c r="O889" s="6">
        <v>1</v>
      </c>
      <c r="P889" s="10">
        <v>45441</v>
      </c>
      <c r="Q889" s="10">
        <f t="shared" si="57"/>
        <v>45806</v>
      </c>
      <c r="R889" s="3" t="s">
        <v>104</v>
      </c>
      <c r="S889" s="15" t="s">
        <v>3275</v>
      </c>
      <c r="T889" s="12">
        <v>297.5</v>
      </c>
      <c r="U889" s="12">
        <f t="shared" si="51"/>
        <v>297.5</v>
      </c>
      <c r="V889" s="15" t="s">
        <v>1284</v>
      </c>
      <c r="W889" s="11" t="s">
        <v>107</v>
      </c>
      <c r="X889" s="11" t="s">
        <v>108</v>
      </c>
      <c r="Y889" s="3" t="s">
        <v>89</v>
      </c>
      <c r="Z889" s="11" t="s">
        <v>108</v>
      </c>
      <c r="AA889" s="3" t="s">
        <v>109</v>
      </c>
      <c r="AB889" s="4">
        <v>45478</v>
      </c>
      <c r="AC889" s="3" t="s">
        <v>104</v>
      </c>
    </row>
    <row r="890" spans="1:29" ht="78.75" x14ac:dyDescent="0.25">
      <c r="A890" s="3">
        <v>2024</v>
      </c>
      <c r="B890" s="4">
        <v>45383</v>
      </c>
      <c r="C890" s="4">
        <v>45473</v>
      </c>
      <c r="D890" s="3" t="s">
        <v>75</v>
      </c>
      <c r="E890" s="5" t="s">
        <v>3276</v>
      </c>
      <c r="F890" s="6" t="s">
        <v>1325</v>
      </c>
      <c r="G890" s="16" t="s">
        <v>1326</v>
      </c>
      <c r="H890" s="7" t="s">
        <v>1327</v>
      </c>
      <c r="I890" s="8" t="s">
        <v>84</v>
      </c>
      <c r="J890" s="9" t="s">
        <v>1126</v>
      </c>
      <c r="K890" s="9" t="s">
        <v>146</v>
      </c>
      <c r="L890" s="9" t="s">
        <v>207</v>
      </c>
      <c r="M890" s="3" t="s">
        <v>86</v>
      </c>
      <c r="N890" s="3" t="s">
        <v>104</v>
      </c>
      <c r="O890" s="6">
        <v>1</v>
      </c>
      <c r="P890" s="10">
        <v>45441</v>
      </c>
      <c r="Q890" s="10">
        <f t="shared" si="57"/>
        <v>45806</v>
      </c>
      <c r="R890" s="3" t="s">
        <v>104</v>
      </c>
      <c r="S890" s="15" t="s">
        <v>3277</v>
      </c>
      <c r="T890" s="12">
        <v>1000</v>
      </c>
      <c r="U890" s="12">
        <f>T890</f>
        <v>1000</v>
      </c>
      <c r="V890" s="15" t="s">
        <v>1128</v>
      </c>
      <c r="W890" s="11" t="s">
        <v>107</v>
      </c>
      <c r="X890" s="11" t="s">
        <v>108</v>
      </c>
      <c r="Y890" s="3" t="s">
        <v>89</v>
      </c>
      <c r="Z890" s="11" t="s">
        <v>108</v>
      </c>
      <c r="AA890" s="3" t="s">
        <v>109</v>
      </c>
      <c r="AB890" s="4">
        <v>45478</v>
      </c>
      <c r="AC890" s="3" t="s">
        <v>104</v>
      </c>
    </row>
    <row r="891" spans="1:29" ht="78.75" x14ac:dyDescent="0.25">
      <c r="A891" s="3">
        <v>2024</v>
      </c>
      <c r="B891" s="4">
        <v>45383</v>
      </c>
      <c r="C891" s="4">
        <v>45473</v>
      </c>
      <c r="D891" s="3" t="s">
        <v>75</v>
      </c>
      <c r="E891" s="5" t="s">
        <v>3278</v>
      </c>
      <c r="F891" s="6" t="s">
        <v>1325</v>
      </c>
      <c r="G891" s="16" t="s">
        <v>1326</v>
      </c>
      <c r="H891" s="7" t="s">
        <v>1327</v>
      </c>
      <c r="I891" s="8" t="s">
        <v>84</v>
      </c>
      <c r="J891" s="9" t="s">
        <v>953</v>
      </c>
      <c r="K891" s="9" t="s">
        <v>103</v>
      </c>
      <c r="L891" s="9" t="s">
        <v>714</v>
      </c>
      <c r="M891" s="3" t="s">
        <v>87</v>
      </c>
      <c r="N891" s="3" t="s">
        <v>104</v>
      </c>
      <c r="O891" s="6">
        <v>1</v>
      </c>
      <c r="P891" s="10">
        <v>45441</v>
      </c>
      <c r="Q891" s="10">
        <f t="shared" si="57"/>
        <v>45806</v>
      </c>
      <c r="R891" s="3" t="s">
        <v>104</v>
      </c>
      <c r="S891" s="15" t="s">
        <v>3279</v>
      </c>
      <c r="T891" s="12">
        <v>180</v>
      </c>
      <c r="U891" s="12">
        <f>T891</f>
        <v>180</v>
      </c>
      <c r="V891" s="15" t="s">
        <v>3280</v>
      </c>
      <c r="W891" s="11" t="s">
        <v>107</v>
      </c>
      <c r="X891" s="11" t="s">
        <v>108</v>
      </c>
      <c r="Y891" s="3" t="s">
        <v>89</v>
      </c>
      <c r="Z891" s="11" t="s">
        <v>108</v>
      </c>
      <c r="AA891" s="3" t="s">
        <v>109</v>
      </c>
      <c r="AB891" s="4">
        <v>45478</v>
      </c>
      <c r="AC891" s="3" t="s">
        <v>104</v>
      </c>
    </row>
    <row r="892" spans="1:29" ht="78.75" x14ac:dyDescent="0.25">
      <c r="A892" s="3">
        <v>2024</v>
      </c>
      <c r="B892" s="4">
        <v>45383</v>
      </c>
      <c r="C892" s="4">
        <v>45473</v>
      </c>
      <c r="D892" s="3" t="s">
        <v>75</v>
      </c>
      <c r="E892" s="5" t="s">
        <v>3281</v>
      </c>
      <c r="F892" s="6" t="s">
        <v>1325</v>
      </c>
      <c r="G892" s="16" t="s">
        <v>1326</v>
      </c>
      <c r="H892" s="7" t="s">
        <v>1327</v>
      </c>
      <c r="I892" s="8" t="s">
        <v>84</v>
      </c>
      <c r="J892" s="9" t="s">
        <v>953</v>
      </c>
      <c r="K892" s="9" t="s">
        <v>103</v>
      </c>
      <c r="L892" s="9" t="s">
        <v>714</v>
      </c>
      <c r="M892" s="3" t="s">
        <v>87</v>
      </c>
      <c r="N892" s="3" t="s">
        <v>104</v>
      </c>
      <c r="O892" s="6">
        <v>1</v>
      </c>
      <c r="P892" s="10">
        <v>45441</v>
      </c>
      <c r="Q892" s="10">
        <f t="shared" si="57"/>
        <v>45806</v>
      </c>
      <c r="R892" s="3" t="s">
        <v>104</v>
      </c>
      <c r="S892" s="15" t="s">
        <v>3282</v>
      </c>
      <c r="T892" s="12">
        <v>180</v>
      </c>
      <c r="U892" s="12">
        <f>T892</f>
        <v>180</v>
      </c>
      <c r="V892" s="15" t="s">
        <v>3283</v>
      </c>
      <c r="W892" s="11" t="s">
        <v>107</v>
      </c>
      <c r="X892" s="11" t="s">
        <v>108</v>
      </c>
      <c r="Y892" s="3" t="s">
        <v>89</v>
      </c>
      <c r="Z892" s="11" t="s">
        <v>108</v>
      </c>
      <c r="AA892" s="3" t="s">
        <v>109</v>
      </c>
      <c r="AB892" s="4">
        <v>45478</v>
      </c>
      <c r="AC892" s="3" t="s">
        <v>104</v>
      </c>
    </row>
    <row r="893" spans="1:29" ht="78.75" x14ac:dyDescent="0.25">
      <c r="A893" s="3">
        <v>2024</v>
      </c>
      <c r="B893" s="4">
        <v>45383</v>
      </c>
      <c r="C893" s="4">
        <v>45473</v>
      </c>
      <c r="D893" s="3" t="s">
        <v>75</v>
      </c>
      <c r="E893" s="5" t="s">
        <v>3284</v>
      </c>
      <c r="F893" s="6" t="s">
        <v>1325</v>
      </c>
      <c r="G893" s="16" t="s">
        <v>1326</v>
      </c>
      <c r="H893" s="7" t="s">
        <v>1327</v>
      </c>
      <c r="I893" s="8" t="s">
        <v>84</v>
      </c>
      <c r="J893" s="9" t="s">
        <v>1507</v>
      </c>
      <c r="K893" s="9" t="s">
        <v>181</v>
      </c>
      <c r="L893" s="9" t="s">
        <v>3285</v>
      </c>
      <c r="M893" s="3" t="s">
        <v>86</v>
      </c>
      <c r="N893" s="3" t="s">
        <v>104</v>
      </c>
      <c r="O893" s="6">
        <v>1</v>
      </c>
      <c r="P893" s="10">
        <v>45448</v>
      </c>
      <c r="Q893" s="10">
        <f t="shared" si="57"/>
        <v>45813</v>
      </c>
      <c r="R893" s="3" t="s">
        <v>104</v>
      </c>
      <c r="S893" s="15" t="s">
        <v>3286</v>
      </c>
      <c r="T893" s="12">
        <v>180</v>
      </c>
      <c r="U893" s="12">
        <f>T893</f>
        <v>180</v>
      </c>
      <c r="V893" s="15" t="s">
        <v>3287</v>
      </c>
      <c r="W893" s="11" t="s">
        <v>107</v>
      </c>
      <c r="X893" s="11" t="s">
        <v>108</v>
      </c>
      <c r="Y893" s="3" t="s">
        <v>89</v>
      </c>
      <c r="Z893" s="11" t="s">
        <v>108</v>
      </c>
      <c r="AA893" s="3" t="s">
        <v>109</v>
      </c>
      <c r="AB893" s="4">
        <v>45478</v>
      </c>
      <c r="AC893" s="3" t="s">
        <v>104</v>
      </c>
    </row>
    <row r="894" spans="1:29" ht="78.75" x14ac:dyDescent="0.25">
      <c r="A894" s="3">
        <v>2024</v>
      </c>
      <c r="B894" s="4">
        <v>45383</v>
      </c>
      <c r="C894" s="4">
        <v>45473</v>
      </c>
      <c r="D894" s="3" t="s">
        <v>75</v>
      </c>
      <c r="E894" s="5" t="s">
        <v>3288</v>
      </c>
      <c r="F894" s="6" t="s">
        <v>1325</v>
      </c>
      <c r="G894" s="16" t="s">
        <v>1326</v>
      </c>
      <c r="H894" s="7" t="s">
        <v>1327</v>
      </c>
      <c r="I894" s="8" t="s">
        <v>84</v>
      </c>
      <c r="J894" s="9" t="s">
        <v>1398</v>
      </c>
      <c r="K894" s="9" t="s">
        <v>1387</v>
      </c>
      <c r="L894" s="9" t="s">
        <v>1399</v>
      </c>
      <c r="M894" s="3" t="s">
        <v>86</v>
      </c>
      <c r="N894" s="3" t="s">
        <v>104</v>
      </c>
      <c r="O894" s="6">
        <v>1</v>
      </c>
      <c r="P894" s="10">
        <v>45448</v>
      </c>
      <c r="Q894" s="10">
        <f t="shared" si="57"/>
        <v>45813</v>
      </c>
      <c r="R894" s="3" t="s">
        <v>104</v>
      </c>
      <c r="S894" s="15" t="s">
        <v>3289</v>
      </c>
      <c r="T894" s="12">
        <v>180</v>
      </c>
      <c r="U894" s="12">
        <f t="shared" ref="U894:U935" si="59">T894</f>
        <v>180</v>
      </c>
      <c r="V894" s="15" t="s">
        <v>3290</v>
      </c>
      <c r="W894" s="11" t="s">
        <v>107</v>
      </c>
      <c r="X894" s="11" t="s">
        <v>108</v>
      </c>
      <c r="Y894" s="3" t="s">
        <v>89</v>
      </c>
      <c r="Z894" s="11" t="s">
        <v>108</v>
      </c>
      <c r="AA894" s="3" t="s">
        <v>109</v>
      </c>
      <c r="AB894" s="4">
        <v>45478</v>
      </c>
      <c r="AC894" s="3" t="s">
        <v>104</v>
      </c>
    </row>
    <row r="895" spans="1:29" ht="78.75" x14ac:dyDescent="0.25">
      <c r="A895" s="3">
        <v>2024</v>
      </c>
      <c r="B895" s="4">
        <v>45383</v>
      </c>
      <c r="C895" s="4">
        <v>45473</v>
      </c>
      <c r="D895" s="3" t="s">
        <v>75</v>
      </c>
      <c r="E895" s="5" t="s">
        <v>3291</v>
      </c>
      <c r="F895" s="6" t="s">
        <v>1325</v>
      </c>
      <c r="G895" s="16" t="s">
        <v>1326</v>
      </c>
      <c r="H895" s="7" t="s">
        <v>1327</v>
      </c>
      <c r="I895" s="8" t="s">
        <v>84</v>
      </c>
      <c r="J895" s="9" t="s">
        <v>3292</v>
      </c>
      <c r="K895" s="9" t="s">
        <v>104</v>
      </c>
      <c r="L895" s="9" t="s">
        <v>104</v>
      </c>
      <c r="M895" s="3" t="s">
        <v>86</v>
      </c>
      <c r="N895" s="3" t="s">
        <v>104</v>
      </c>
      <c r="O895" s="6">
        <v>1</v>
      </c>
      <c r="P895" s="10">
        <v>45449</v>
      </c>
      <c r="Q895" s="10">
        <f t="shared" si="57"/>
        <v>45814</v>
      </c>
      <c r="R895" s="3" t="s">
        <v>104</v>
      </c>
      <c r="S895" s="15" t="s">
        <v>3293</v>
      </c>
      <c r="T895" s="12">
        <v>242.82</v>
      </c>
      <c r="U895" s="12">
        <f t="shared" si="59"/>
        <v>242.82</v>
      </c>
      <c r="V895" s="15" t="s">
        <v>3294</v>
      </c>
      <c r="W895" s="11" t="s">
        <v>107</v>
      </c>
      <c r="X895" s="11" t="s">
        <v>108</v>
      </c>
      <c r="Y895" s="3" t="s">
        <v>89</v>
      </c>
      <c r="Z895" s="11" t="s">
        <v>108</v>
      </c>
      <c r="AA895" s="3" t="s">
        <v>109</v>
      </c>
      <c r="AB895" s="4">
        <v>45478</v>
      </c>
      <c r="AC895" s="3" t="s">
        <v>104</v>
      </c>
    </row>
    <row r="896" spans="1:29" ht="78.75" x14ac:dyDescent="0.25">
      <c r="A896" s="3">
        <v>2024</v>
      </c>
      <c r="B896" s="4">
        <v>45383</v>
      </c>
      <c r="C896" s="4">
        <v>45473</v>
      </c>
      <c r="D896" s="3" t="s">
        <v>75</v>
      </c>
      <c r="E896" s="5" t="s">
        <v>3295</v>
      </c>
      <c r="F896" s="6" t="s">
        <v>1325</v>
      </c>
      <c r="G896" s="16" t="s">
        <v>1326</v>
      </c>
      <c r="H896" s="7" t="s">
        <v>1327</v>
      </c>
      <c r="I896" s="8" t="s">
        <v>84</v>
      </c>
      <c r="J896" s="9" t="s">
        <v>3292</v>
      </c>
      <c r="K896" s="9" t="s">
        <v>104</v>
      </c>
      <c r="L896" s="9" t="s">
        <v>104</v>
      </c>
      <c r="M896" s="3" t="s">
        <v>86</v>
      </c>
      <c r="N896" s="3" t="s">
        <v>104</v>
      </c>
      <c r="O896" s="6">
        <v>1</v>
      </c>
      <c r="P896" s="10">
        <v>45449</v>
      </c>
      <c r="Q896" s="10">
        <f t="shared" si="57"/>
        <v>45814</v>
      </c>
      <c r="R896" s="3" t="s">
        <v>104</v>
      </c>
      <c r="S896" s="15" t="s">
        <v>3296</v>
      </c>
      <c r="T896" s="12">
        <v>4729.17</v>
      </c>
      <c r="U896" s="12">
        <f t="shared" si="59"/>
        <v>4729.17</v>
      </c>
      <c r="V896" s="15" t="s">
        <v>3297</v>
      </c>
      <c r="W896" s="11" t="s">
        <v>107</v>
      </c>
      <c r="X896" s="11" t="s">
        <v>108</v>
      </c>
      <c r="Y896" s="3" t="s">
        <v>89</v>
      </c>
      <c r="Z896" s="11" t="s">
        <v>108</v>
      </c>
      <c r="AA896" s="3" t="s">
        <v>109</v>
      </c>
      <c r="AB896" s="4">
        <v>45478</v>
      </c>
      <c r="AC896" s="3" t="s">
        <v>104</v>
      </c>
    </row>
    <row r="897" spans="1:29" ht="78.75" x14ac:dyDescent="0.25">
      <c r="A897" s="3">
        <v>2024</v>
      </c>
      <c r="B897" s="4">
        <v>45383</v>
      </c>
      <c r="C897" s="4">
        <v>45473</v>
      </c>
      <c r="D897" s="3" t="s">
        <v>75</v>
      </c>
      <c r="E897" s="5" t="s">
        <v>3298</v>
      </c>
      <c r="F897" s="6" t="s">
        <v>1325</v>
      </c>
      <c r="G897" s="16" t="s">
        <v>1326</v>
      </c>
      <c r="H897" s="7" t="s">
        <v>1327</v>
      </c>
      <c r="I897" s="8" t="s">
        <v>84</v>
      </c>
      <c r="J897" s="9" t="s">
        <v>3292</v>
      </c>
      <c r="K897" s="9" t="s">
        <v>104</v>
      </c>
      <c r="L897" s="9" t="s">
        <v>104</v>
      </c>
      <c r="M897" s="3" t="s">
        <v>86</v>
      </c>
      <c r="N897" s="3" t="s">
        <v>104</v>
      </c>
      <c r="O897" s="6">
        <v>1</v>
      </c>
      <c r="P897" s="10">
        <v>45450</v>
      </c>
      <c r="Q897" s="10">
        <f t="shared" si="57"/>
        <v>45815</v>
      </c>
      <c r="R897" s="3" t="s">
        <v>104</v>
      </c>
      <c r="S897" s="15" t="s">
        <v>3299</v>
      </c>
      <c r="T897" s="12">
        <v>99.95</v>
      </c>
      <c r="U897" s="12">
        <f t="shared" si="59"/>
        <v>99.95</v>
      </c>
      <c r="V897" s="15" t="s">
        <v>3300</v>
      </c>
      <c r="W897" s="11" t="s">
        <v>107</v>
      </c>
      <c r="X897" s="11" t="s">
        <v>108</v>
      </c>
      <c r="Y897" s="3" t="s">
        <v>89</v>
      </c>
      <c r="Z897" s="11" t="s">
        <v>108</v>
      </c>
      <c r="AA897" s="3" t="s">
        <v>109</v>
      </c>
      <c r="AB897" s="4">
        <v>45478</v>
      </c>
      <c r="AC897" s="3" t="s">
        <v>104</v>
      </c>
    </row>
    <row r="898" spans="1:29" ht="78.75" x14ac:dyDescent="0.25">
      <c r="A898" s="3">
        <v>2024</v>
      </c>
      <c r="B898" s="4">
        <v>45383</v>
      </c>
      <c r="C898" s="4">
        <v>45473</v>
      </c>
      <c r="D898" s="3" t="s">
        <v>75</v>
      </c>
      <c r="E898" s="5" t="s">
        <v>3301</v>
      </c>
      <c r="F898" s="6" t="s">
        <v>1325</v>
      </c>
      <c r="G898" s="16" t="s">
        <v>1326</v>
      </c>
      <c r="H898" s="7" t="s">
        <v>1327</v>
      </c>
      <c r="I898" s="8" t="s">
        <v>84</v>
      </c>
      <c r="J898" s="9" t="s">
        <v>3292</v>
      </c>
      <c r="K898" s="9" t="s">
        <v>104</v>
      </c>
      <c r="L898" s="9" t="s">
        <v>104</v>
      </c>
      <c r="M898" s="3" t="s">
        <v>86</v>
      </c>
      <c r="N898" s="3" t="s">
        <v>104</v>
      </c>
      <c r="O898" s="6">
        <v>1</v>
      </c>
      <c r="P898" s="10">
        <v>45450</v>
      </c>
      <c r="Q898" s="10">
        <f t="shared" si="57"/>
        <v>45815</v>
      </c>
      <c r="R898" s="3" t="s">
        <v>104</v>
      </c>
      <c r="S898" s="15" t="s">
        <v>3302</v>
      </c>
      <c r="T898" s="12">
        <v>99.92</v>
      </c>
      <c r="U898" s="12">
        <f t="shared" si="59"/>
        <v>99.92</v>
      </c>
      <c r="V898" s="15" t="s">
        <v>3303</v>
      </c>
      <c r="W898" s="11" t="s">
        <v>107</v>
      </c>
      <c r="X898" s="11" t="s">
        <v>108</v>
      </c>
      <c r="Y898" s="3" t="s">
        <v>89</v>
      </c>
      <c r="Z898" s="11" t="s">
        <v>108</v>
      </c>
      <c r="AA898" s="3" t="s">
        <v>109</v>
      </c>
      <c r="AB898" s="4">
        <v>45478</v>
      </c>
      <c r="AC898" s="3" t="s">
        <v>104</v>
      </c>
    </row>
    <row r="899" spans="1:29" ht="78.75" x14ac:dyDescent="0.25">
      <c r="A899" s="3">
        <v>2024</v>
      </c>
      <c r="B899" s="4">
        <v>45383</v>
      </c>
      <c r="C899" s="4">
        <v>45473</v>
      </c>
      <c r="D899" s="3" t="s">
        <v>75</v>
      </c>
      <c r="E899" s="5" t="s">
        <v>3304</v>
      </c>
      <c r="F899" s="6" t="s">
        <v>1325</v>
      </c>
      <c r="G899" s="16" t="s">
        <v>1326</v>
      </c>
      <c r="H899" s="7" t="s">
        <v>1327</v>
      </c>
      <c r="I899" s="8" t="s">
        <v>84</v>
      </c>
      <c r="J899" s="9" t="s">
        <v>3292</v>
      </c>
      <c r="K899" s="9" t="s">
        <v>104</v>
      </c>
      <c r="L899" s="9" t="s">
        <v>104</v>
      </c>
      <c r="M899" s="3" t="s">
        <v>86</v>
      </c>
      <c r="N899" s="3" t="s">
        <v>104</v>
      </c>
      <c r="O899" s="6">
        <v>1</v>
      </c>
      <c r="P899" s="10">
        <v>45450</v>
      </c>
      <c r="Q899" s="10">
        <f t="shared" si="57"/>
        <v>45815</v>
      </c>
      <c r="R899" s="3" t="s">
        <v>104</v>
      </c>
      <c r="S899" s="15" t="s">
        <v>3305</v>
      </c>
      <c r="T899" s="12">
        <v>93.25</v>
      </c>
      <c r="U899" s="12">
        <f t="shared" si="59"/>
        <v>93.25</v>
      </c>
      <c r="V899" s="15" t="s">
        <v>3306</v>
      </c>
      <c r="W899" s="11" t="s">
        <v>107</v>
      </c>
      <c r="X899" s="11" t="s">
        <v>108</v>
      </c>
      <c r="Y899" s="3" t="s">
        <v>89</v>
      </c>
      <c r="Z899" s="11" t="s">
        <v>108</v>
      </c>
      <c r="AA899" s="3" t="s">
        <v>109</v>
      </c>
      <c r="AB899" s="4">
        <v>45478</v>
      </c>
      <c r="AC899" s="3" t="s">
        <v>104</v>
      </c>
    </row>
    <row r="900" spans="1:29" ht="78.75" x14ac:dyDescent="0.25">
      <c r="A900" s="3">
        <v>2024</v>
      </c>
      <c r="B900" s="4">
        <v>45383</v>
      </c>
      <c r="C900" s="4">
        <v>45473</v>
      </c>
      <c r="D900" s="3" t="s">
        <v>75</v>
      </c>
      <c r="E900" s="5" t="s">
        <v>3307</v>
      </c>
      <c r="F900" s="6" t="s">
        <v>1325</v>
      </c>
      <c r="G900" s="16" t="s">
        <v>1326</v>
      </c>
      <c r="H900" s="7" t="s">
        <v>1327</v>
      </c>
      <c r="I900" s="8" t="s">
        <v>84</v>
      </c>
      <c r="J900" s="9" t="s">
        <v>3292</v>
      </c>
      <c r="K900" s="9" t="s">
        <v>104</v>
      </c>
      <c r="L900" s="9" t="s">
        <v>104</v>
      </c>
      <c r="M900" s="3" t="s">
        <v>86</v>
      </c>
      <c r="N900" s="3" t="s">
        <v>104</v>
      </c>
      <c r="O900" s="6">
        <v>1</v>
      </c>
      <c r="P900" s="10">
        <v>45450</v>
      </c>
      <c r="Q900" s="10">
        <f t="shared" si="57"/>
        <v>45815</v>
      </c>
      <c r="R900" s="3" t="s">
        <v>104</v>
      </c>
      <c r="S900" s="15" t="s">
        <v>3308</v>
      </c>
      <c r="T900" s="12">
        <v>126.42</v>
      </c>
      <c r="U900" s="12">
        <f t="shared" si="59"/>
        <v>126.42</v>
      </c>
      <c r="V900" s="15" t="s">
        <v>3309</v>
      </c>
      <c r="W900" s="11" t="s">
        <v>107</v>
      </c>
      <c r="X900" s="11" t="s">
        <v>108</v>
      </c>
      <c r="Y900" s="3" t="s">
        <v>89</v>
      </c>
      <c r="Z900" s="11" t="s">
        <v>108</v>
      </c>
      <c r="AA900" s="3" t="s">
        <v>109</v>
      </c>
      <c r="AB900" s="4">
        <v>45478</v>
      </c>
      <c r="AC900" s="3" t="s">
        <v>104</v>
      </c>
    </row>
    <row r="901" spans="1:29" ht="78.75" x14ac:dyDescent="0.25">
      <c r="A901" s="3">
        <v>2024</v>
      </c>
      <c r="B901" s="4">
        <v>45383</v>
      </c>
      <c r="C901" s="4">
        <v>45473</v>
      </c>
      <c r="D901" s="3" t="s">
        <v>75</v>
      </c>
      <c r="E901" s="5" t="s">
        <v>3310</v>
      </c>
      <c r="F901" s="6" t="s">
        <v>1325</v>
      </c>
      <c r="G901" s="16" t="s">
        <v>1326</v>
      </c>
      <c r="H901" s="7" t="s">
        <v>1327</v>
      </c>
      <c r="I901" s="8" t="s">
        <v>84</v>
      </c>
      <c r="J901" s="9" t="s">
        <v>528</v>
      </c>
      <c r="K901" s="9" t="s">
        <v>146</v>
      </c>
      <c r="L901" s="9" t="s">
        <v>595</v>
      </c>
      <c r="M901" s="3" t="s">
        <v>86</v>
      </c>
      <c r="N901" s="3" t="s">
        <v>104</v>
      </c>
      <c r="O901" s="6">
        <v>1</v>
      </c>
      <c r="P901" s="10">
        <v>45448</v>
      </c>
      <c r="Q901" s="10">
        <f t="shared" si="57"/>
        <v>45813</v>
      </c>
      <c r="R901" s="3" t="s">
        <v>104</v>
      </c>
      <c r="S901" s="15" t="s">
        <v>3311</v>
      </c>
      <c r="T901" s="12">
        <v>180</v>
      </c>
      <c r="U901" s="12">
        <f t="shared" si="59"/>
        <v>180</v>
      </c>
      <c r="V901" s="15" t="s">
        <v>3312</v>
      </c>
      <c r="W901" s="11" t="s">
        <v>107</v>
      </c>
      <c r="X901" s="11" t="s">
        <v>108</v>
      </c>
      <c r="Y901" s="3" t="s">
        <v>89</v>
      </c>
      <c r="Z901" s="11" t="s">
        <v>108</v>
      </c>
      <c r="AA901" s="3" t="s">
        <v>109</v>
      </c>
      <c r="AB901" s="4">
        <v>45478</v>
      </c>
      <c r="AC901" s="3" t="s">
        <v>104</v>
      </c>
    </row>
    <row r="902" spans="1:29" ht="78.75" x14ac:dyDescent="0.25">
      <c r="A902" s="3">
        <v>2024</v>
      </c>
      <c r="B902" s="4">
        <v>45383</v>
      </c>
      <c r="C902" s="4">
        <v>45473</v>
      </c>
      <c r="D902" s="3" t="s">
        <v>75</v>
      </c>
      <c r="E902" s="5" t="s">
        <v>3313</v>
      </c>
      <c r="F902" s="6" t="s">
        <v>1325</v>
      </c>
      <c r="G902" s="16" t="s">
        <v>1326</v>
      </c>
      <c r="H902" s="7" t="s">
        <v>1327</v>
      </c>
      <c r="I902" s="8" t="s">
        <v>84</v>
      </c>
      <c r="J902" s="9" t="s">
        <v>3314</v>
      </c>
      <c r="K902" s="9" t="s">
        <v>123</v>
      </c>
      <c r="L902" s="9" t="s">
        <v>122</v>
      </c>
      <c r="M902" s="3" t="s">
        <v>87</v>
      </c>
      <c r="N902" s="3" t="s">
        <v>104</v>
      </c>
      <c r="O902" s="6">
        <v>1</v>
      </c>
      <c r="P902" s="10">
        <v>45448</v>
      </c>
      <c r="Q902" s="10">
        <f t="shared" si="57"/>
        <v>45813</v>
      </c>
      <c r="R902" s="3" t="s">
        <v>104</v>
      </c>
      <c r="S902" s="15" t="s">
        <v>3315</v>
      </c>
      <c r="T902" s="12">
        <v>180</v>
      </c>
      <c r="U902" s="12">
        <f t="shared" si="59"/>
        <v>180</v>
      </c>
      <c r="V902" s="15" t="s">
        <v>3316</v>
      </c>
      <c r="W902" s="11" t="s">
        <v>107</v>
      </c>
      <c r="X902" s="11" t="s">
        <v>108</v>
      </c>
      <c r="Y902" s="3" t="s">
        <v>89</v>
      </c>
      <c r="Z902" s="11" t="s">
        <v>108</v>
      </c>
      <c r="AA902" s="3" t="s">
        <v>109</v>
      </c>
      <c r="AB902" s="4">
        <v>45478</v>
      </c>
      <c r="AC902" s="3" t="s">
        <v>104</v>
      </c>
    </row>
    <row r="903" spans="1:29" ht="78.75" x14ac:dyDescent="0.25">
      <c r="A903" s="3">
        <v>2024</v>
      </c>
      <c r="B903" s="4">
        <v>45383</v>
      </c>
      <c r="C903" s="4">
        <v>45473</v>
      </c>
      <c r="D903" s="3" t="s">
        <v>75</v>
      </c>
      <c r="E903" s="5" t="s">
        <v>3317</v>
      </c>
      <c r="F903" s="6" t="s">
        <v>1325</v>
      </c>
      <c r="G903" s="16" t="s">
        <v>1326</v>
      </c>
      <c r="H903" s="7" t="s">
        <v>1327</v>
      </c>
      <c r="I903" s="8" t="s">
        <v>84</v>
      </c>
      <c r="J903" s="9" t="s">
        <v>3318</v>
      </c>
      <c r="K903" s="9" t="s">
        <v>728</v>
      </c>
      <c r="L903" s="9" t="s">
        <v>729</v>
      </c>
      <c r="M903" s="3" t="s">
        <v>87</v>
      </c>
      <c r="N903" s="3" t="s">
        <v>104</v>
      </c>
      <c r="O903" s="6">
        <v>1</v>
      </c>
      <c r="P903" s="10">
        <v>45450</v>
      </c>
      <c r="Q903" s="10">
        <f>P903+365</f>
        <v>45815</v>
      </c>
      <c r="R903" s="3" t="s">
        <v>104</v>
      </c>
      <c r="S903" s="15" t="s">
        <v>3319</v>
      </c>
      <c r="T903" s="12">
        <v>180</v>
      </c>
      <c r="U903" s="12">
        <f>T903</f>
        <v>180</v>
      </c>
      <c r="V903" s="15" t="s">
        <v>3320</v>
      </c>
      <c r="W903" s="11" t="s">
        <v>107</v>
      </c>
      <c r="X903" s="11" t="s">
        <v>108</v>
      </c>
      <c r="Y903" s="3" t="s">
        <v>89</v>
      </c>
      <c r="Z903" s="11" t="s">
        <v>108</v>
      </c>
      <c r="AA903" s="3" t="s">
        <v>109</v>
      </c>
      <c r="AB903" s="4">
        <v>45478</v>
      </c>
      <c r="AC903" s="3" t="s">
        <v>104</v>
      </c>
    </row>
    <row r="904" spans="1:29" ht="78.75" x14ac:dyDescent="0.25">
      <c r="A904" s="3">
        <v>2024</v>
      </c>
      <c r="B904" s="4">
        <v>45383</v>
      </c>
      <c r="C904" s="4">
        <v>45473</v>
      </c>
      <c r="D904" s="3" t="s">
        <v>75</v>
      </c>
      <c r="E904" s="5" t="s">
        <v>3321</v>
      </c>
      <c r="F904" s="6" t="s">
        <v>1325</v>
      </c>
      <c r="G904" s="16" t="s">
        <v>1326</v>
      </c>
      <c r="H904" s="7" t="s">
        <v>1327</v>
      </c>
      <c r="I904" s="8" t="s">
        <v>84</v>
      </c>
      <c r="J904" s="9" t="s">
        <v>1386</v>
      </c>
      <c r="K904" s="9" t="s">
        <v>1387</v>
      </c>
      <c r="L904" s="9" t="s">
        <v>169</v>
      </c>
      <c r="M904" s="3" t="s">
        <v>86</v>
      </c>
      <c r="N904" s="3" t="s">
        <v>104</v>
      </c>
      <c r="O904" s="6">
        <v>1</v>
      </c>
      <c r="P904" s="10">
        <v>45448</v>
      </c>
      <c r="Q904" s="10">
        <f t="shared" si="57"/>
        <v>45813</v>
      </c>
      <c r="R904" s="3" t="s">
        <v>104</v>
      </c>
      <c r="S904" s="15" t="s">
        <v>3322</v>
      </c>
      <c r="T904" s="12">
        <v>180</v>
      </c>
      <c r="U904" s="12">
        <f t="shared" si="59"/>
        <v>180</v>
      </c>
      <c r="V904" s="15" t="s">
        <v>3323</v>
      </c>
      <c r="W904" s="11" t="s">
        <v>107</v>
      </c>
      <c r="X904" s="11" t="s">
        <v>108</v>
      </c>
      <c r="Y904" s="3" t="s">
        <v>89</v>
      </c>
      <c r="Z904" s="11" t="s">
        <v>108</v>
      </c>
      <c r="AA904" s="3" t="s">
        <v>109</v>
      </c>
      <c r="AB904" s="4">
        <v>45478</v>
      </c>
      <c r="AC904" s="3" t="s">
        <v>104</v>
      </c>
    </row>
    <row r="905" spans="1:29" ht="78.75" x14ac:dyDescent="0.25">
      <c r="A905" s="3">
        <v>2024</v>
      </c>
      <c r="B905" s="4">
        <v>45383</v>
      </c>
      <c r="C905" s="4">
        <v>45473</v>
      </c>
      <c r="D905" s="3" t="s">
        <v>75</v>
      </c>
      <c r="E905" s="5" t="s">
        <v>3324</v>
      </c>
      <c r="F905" s="6" t="s">
        <v>1325</v>
      </c>
      <c r="G905" s="16" t="s">
        <v>1326</v>
      </c>
      <c r="H905" s="7" t="s">
        <v>1327</v>
      </c>
      <c r="I905" s="8" t="s">
        <v>84</v>
      </c>
      <c r="J905" s="9" t="s">
        <v>1398</v>
      </c>
      <c r="K905" s="9" t="s">
        <v>1387</v>
      </c>
      <c r="L905" s="9" t="s">
        <v>1399</v>
      </c>
      <c r="M905" s="3" t="s">
        <v>86</v>
      </c>
      <c r="N905" s="3" t="s">
        <v>104</v>
      </c>
      <c r="O905" s="6">
        <v>1</v>
      </c>
      <c r="P905" s="10">
        <v>45448</v>
      </c>
      <c r="Q905" s="10">
        <f t="shared" si="57"/>
        <v>45813</v>
      </c>
      <c r="R905" s="3" t="s">
        <v>104</v>
      </c>
      <c r="S905" s="15" t="s">
        <v>3325</v>
      </c>
      <c r="T905" s="12">
        <v>180</v>
      </c>
      <c r="U905" s="12">
        <f t="shared" si="59"/>
        <v>180</v>
      </c>
      <c r="V905" s="15" t="s">
        <v>3290</v>
      </c>
      <c r="W905" s="11" t="s">
        <v>107</v>
      </c>
      <c r="X905" s="11" t="s">
        <v>108</v>
      </c>
      <c r="Y905" s="3" t="s">
        <v>89</v>
      </c>
      <c r="Z905" s="11" t="s">
        <v>108</v>
      </c>
      <c r="AA905" s="3" t="s">
        <v>109</v>
      </c>
      <c r="AB905" s="4">
        <v>45478</v>
      </c>
      <c r="AC905" s="3" t="s">
        <v>104</v>
      </c>
    </row>
    <row r="906" spans="1:29" ht="78.75" x14ac:dyDescent="0.25">
      <c r="A906" s="3">
        <v>2024</v>
      </c>
      <c r="B906" s="4">
        <v>45383</v>
      </c>
      <c r="C906" s="4">
        <v>45473</v>
      </c>
      <c r="D906" s="3" t="s">
        <v>75</v>
      </c>
      <c r="E906" s="5" t="s">
        <v>3326</v>
      </c>
      <c r="F906" s="6" t="s">
        <v>1325</v>
      </c>
      <c r="G906" s="16" t="s">
        <v>1326</v>
      </c>
      <c r="H906" s="7" t="s">
        <v>1327</v>
      </c>
      <c r="I906" s="8" t="s">
        <v>84</v>
      </c>
      <c r="J906" s="9" t="s">
        <v>1959</v>
      </c>
      <c r="K906" s="9" t="s">
        <v>3327</v>
      </c>
      <c r="L906" s="9" t="s">
        <v>425</v>
      </c>
      <c r="M906" s="3" t="s">
        <v>87</v>
      </c>
      <c r="N906" s="3" t="s">
        <v>104</v>
      </c>
      <c r="O906" s="6">
        <v>1</v>
      </c>
      <c r="P906" s="10">
        <v>45448</v>
      </c>
      <c r="Q906" s="10">
        <f t="shared" si="57"/>
        <v>45813</v>
      </c>
      <c r="R906" s="3" t="s">
        <v>104</v>
      </c>
      <c r="S906" s="15" t="s">
        <v>3328</v>
      </c>
      <c r="T906" s="12">
        <v>180</v>
      </c>
      <c r="U906" s="12">
        <f t="shared" si="59"/>
        <v>180</v>
      </c>
      <c r="V906" s="15" t="s">
        <v>3329</v>
      </c>
      <c r="W906" s="11" t="s">
        <v>107</v>
      </c>
      <c r="X906" s="11" t="s">
        <v>108</v>
      </c>
      <c r="Y906" s="3" t="s">
        <v>89</v>
      </c>
      <c r="Z906" s="11" t="s">
        <v>108</v>
      </c>
      <c r="AA906" s="3" t="s">
        <v>109</v>
      </c>
      <c r="AB906" s="4">
        <v>45478</v>
      </c>
      <c r="AC906" s="3" t="s">
        <v>104</v>
      </c>
    </row>
    <row r="907" spans="1:29" ht="78.75" x14ac:dyDescent="0.25">
      <c r="A907" s="3">
        <v>2024</v>
      </c>
      <c r="B907" s="4">
        <v>45383</v>
      </c>
      <c r="C907" s="4">
        <v>45473</v>
      </c>
      <c r="D907" s="3" t="s">
        <v>75</v>
      </c>
      <c r="E907" s="5" t="s">
        <v>3330</v>
      </c>
      <c r="F907" s="6" t="s">
        <v>1325</v>
      </c>
      <c r="G907" s="16" t="s">
        <v>1326</v>
      </c>
      <c r="H907" s="7" t="s">
        <v>1327</v>
      </c>
      <c r="I907" s="8" t="s">
        <v>84</v>
      </c>
      <c r="J907" s="9" t="s">
        <v>1992</v>
      </c>
      <c r="K907" s="9" t="s">
        <v>1790</v>
      </c>
      <c r="L907" s="9" t="s">
        <v>187</v>
      </c>
      <c r="M907" s="3" t="s">
        <v>86</v>
      </c>
      <c r="N907" s="3" t="s">
        <v>104</v>
      </c>
      <c r="O907" s="6">
        <v>1</v>
      </c>
      <c r="P907" s="10">
        <v>45448</v>
      </c>
      <c r="Q907" s="10">
        <f t="shared" si="57"/>
        <v>45813</v>
      </c>
      <c r="R907" s="3" t="s">
        <v>104</v>
      </c>
      <c r="S907" s="15" t="s">
        <v>3331</v>
      </c>
      <c r="T907" s="12">
        <v>180</v>
      </c>
      <c r="U907" s="12">
        <f t="shared" si="59"/>
        <v>180</v>
      </c>
      <c r="V907" s="15" t="s">
        <v>3332</v>
      </c>
      <c r="W907" s="11" t="s">
        <v>107</v>
      </c>
      <c r="X907" s="11" t="s">
        <v>108</v>
      </c>
      <c r="Y907" s="3" t="s">
        <v>89</v>
      </c>
      <c r="Z907" s="11" t="s">
        <v>108</v>
      </c>
      <c r="AA907" s="3" t="s">
        <v>109</v>
      </c>
      <c r="AB907" s="4">
        <v>45478</v>
      </c>
      <c r="AC907" s="3" t="s">
        <v>104</v>
      </c>
    </row>
    <row r="908" spans="1:29" ht="78.75" x14ac:dyDescent="0.25">
      <c r="A908" s="3">
        <v>2024</v>
      </c>
      <c r="B908" s="4">
        <v>45383</v>
      </c>
      <c r="C908" s="4">
        <v>45473</v>
      </c>
      <c r="D908" s="3" t="s">
        <v>75</v>
      </c>
      <c r="E908" s="5" t="s">
        <v>3333</v>
      </c>
      <c r="F908" s="6" t="s">
        <v>1325</v>
      </c>
      <c r="G908" s="16" t="s">
        <v>1326</v>
      </c>
      <c r="H908" s="7" t="s">
        <v>1327</v>
      </c>
      <c r="I908" s="8" t="s">
        <v>84</v>
      </c>
      <c r="J908" s="9" t="s">
        <v>1787</v>
      </c>
      <c r="K908" s="9" t="s">
        <v>3334</v>
      </c>
      <c r="L908" s="9" t="s">
        <v>2011</v>
      </c>
      <c r="M908" s="3" t="s">
        <v>86</v>
      </c>
      <c r="N908" s="3" t="s">
        <v>104</v>
      </c>
      <c r="O908" s="6">
        <v>1</v>
      </c>
      <c r="P908" s="10">
        <v>45448</v>
      </c>
      <c r="Q908" s="10">
        <f t="shared" si="57"/>
        <v>45813</v>
      </c>
      <c r="R908" s="3" t="s">
        <v>104</v>
      </c>
      <c r="S908" s="15" t="s">
        <v>3335</v>
      </c>
      <c r="T908" s="12">
        <v>180</v>
      </c>
      <c r="U908" s="12">
        <f t="shared" si="59"/>
        <v>180</v>
      </c>
      <c r="V908" s="15" t="s">
        <v>3336</v>
      </c>
      <c r="W908" s="11" t="s">
        <v>107</v>
      </c>
      <c r="X908" s="11" t="s">
        <v>108</v>
      </c>
      <c r="Y908" s="3" t="s">
        <v>89</v>
      </c>
      <c r="Z908" s="11" t="s">
        <v>108</v>
      </c>
      <c r="AA908" s="3" t="s">
        <v>109</v>
      </c>
      <c r="AB908" s="4">
        <v>45478</v>
      </c>
      <c r="AC908" s="3" t="s">
        <v>104</v>
      </c>
    </row>
    <row r="909" spans="1:29" ht="78.75" x14ac:dyDescent="0.25">
      <c r="A909" s="3">
        <v>2024</v>
      </c>
      <c r="B909" s="4">
        <v>45383</v>
      </c>
      <c r="C909" s="4">
        <v>45473</v>
      </c>
      <c r="D909" s="3" t="s">
        <v>75</v>
      </c>
      <c r="E909" s="5" t="s">
        <v>3337</v>
      </c>
      <c r="F909" s="6" t="s">
        <v>1325</v>
      </c>
      <c r="G909" s="16" t="s">
        <v>1326</v>
      </c>
      <c r="H909" s="7" t="s">
        <v>1327</v>
      </c>
      <c r="I909" s="8" t="s">
        <v>84</v>
      </c>
      <c r="J909" s="9" t="s">
        <v>3338</v>
      </c>
      <c r="K909" s="9" t="s">
        <v>1490</v>
      </c>
      <c r="L909" s="9" t="s">
        <v>198</v>
      </c>
      <c r="M909" s="3" t="s">
        <v>86</v>
      </c>
      <c r="N909" s="3" t="s">
        <v>104</v>
      </c>
      <c r="O909" s="6">
        <v>1</v>
      </c>
      <c r="P909" s="10">
        <v>45450</v>
      </c>
      <c r="Q909" s="10">
        <f t="shared" si="57"/>
        <v>45815</v>
      </c>
      <c r="R909" s="3" t="s">
        <v>104</v>
      </c>
      <c r="S909" s="15" t="s">
        <v>3339</v>
      </c>
      <c r="T909" s="12">
        <v>180</v>
      </c>
      <c r="U909" s="12">
        <f t="shared" si="59"/>
        <v>180</v>
      </c>
      <c r="V909" s="15" t="s">
        <v>3340</v>
      </c>
      <c r="W909" s="11" t="s">
        <v>107</v>
      </c>
      <c r="X909" s="11" t="s">
        <v>108</v>
      </c>
      <c r="Y909" s="3" t="s">
        <v>89</v>
      </c>
      <c r="Z909" s="11" t="s">
        <v>108</v>
      </c>
      <c r="AA909" s="3" t="s">
        <v>109</v>
      </c>
      <c r="AB909" s="4">
        <v>45478</v>
      </c>
      <c r="AC909" s="3" t="s">
        <v>104</v>
      </c>
    </row>
    <row r="910" spans="1:29" ht="78.75" x14ac:dyDescent="0.25">
      <c r="A910" s="3">
        <v>2024</v>
      </c>
      <c r="B910" s="4">
        <v>45383</v>
      </c>
      <c r="C910" s="4">
        <v>45473</v>
      </c>
      <c r="D910" s="3" t="s">
        <v>75</v>
      </c>
      <c r="E910" s="5" t="s">
        <v>3341</v>
      </c>
      <c r="F910" s="6" t="s">
        <v>1325</v>
      </c>
      <c r="G910" s="16" t="s">
        <v>1326</v>
      </c>
      <c r="H910" s="7" t="s">
        <v>1327</v>
      </c>
      <c r="I910" s="8" t="s">
        <v>84</v>
      </c>
      <c r="J910" s="9" t="s">
        <v>3292</v>
      </c>
      <c r="K910" s="9" t="s">
        <v>104</v>
      </c>
      <c r="L910" s="9" t="s">
        <v>104</v>
      </c>
      <c r="M910" s="3" t="s">
        <v>86</v>
      </c>
      <c r="N910" s="3" t="s">
        <v>104</v>
      </c>
      <c r="O910" s="6">
        <v>1</v>
      </c>
      <c r="P910" s="10">
        <v>45453</v>
      </c>
      <c r="Q910" s="10">
        <f t="shared" si="57"/>
        <v>45818</v>
      </c>
      <c r="R910" s="3" t="s">
        <v>104</v>
      </c>
      <c r="S910" s="15" t="s">
        <v>3342</v>
      </c>
      <c r="T910" s="12">
        <v>243.25</v>
      </c>
      <c r="U910" s="12">
        <f>T910</f>
        <v>243.25</v>
      </c>
      <c r="V910" s="15" t="s">
        <v>3343</v>
      </c>
      <c r="W910" s="11" t="s">
        <v>107</v>
      </c>
      <c r="X910" s="11" t="s">
        <v>108</v>
      </c>
      <c r="Y910" s="3" t="s">
        <v>89</v>
      </c>
      <c r="Z910" s="11" t="s">
        <v>108</v>
      </c>
      <c r="AA910" s="3" t="s">
        <v>109</v>
      </c>
      <c r="AB910" s="4">
        <v>45478</v>
      </c>
      <c r="AC910" s="3" t="s">
        <v>104</v>
      </c>
    </row>
    <row r="911" spans="1:29" ht="78.75" x14ac:dyDescent="0.25">
      <c r="A911" s="3">
        <v>2024</v>
      </c>
      <c r="B911" s="4">
        <v>45383</v>
      </c>
      <c r="C911" s="4">
        <v>45473</v>
      </c>
      <c r="D911" s="3" t="s">
        <v>75</v>
      </c>
      <c r="E911" s="5" t="s">
        <v>3344</v>
      </c>
      <c r="F911" s="6" t="s">
        <v>1325</v>
      </c>
      <c r="G911" s="16" t="s">
        <v>1326</v>
      </c>
      <c r="H911" s="7" t="s">
        <v>1327</v>
      </c>
      <c r="I911" s="8" t="s">
        <v>84</v>
      </c>
      <c r="J911" s="9" t="s">
        <v>3292</v>
      </c>
      <c r="K911" s="9" t="s">
        <v>104</v>
      </c>
      <c r="L911" s="9" t="s">
        <v>104</v>
      </c>
      <c r="M911" s="3" t="s">
        <v>86</v>
      </c>
      <c r="N911" s="3" t="s">
        <v>104</v>
      </c>
      <c r="O911" s="6">
        <v>1</v>
      </c>
      <c r="P911" s="10">
        <v>45453</v>
      </c>
      <c r="Q911" s="10">
        <f t="shared" si="57"/>
        <v>45818</v>
      </c>
      <c r="R911" s="3" t="s">
        <v>104</v>
      </c>
      <c r="S911" s="15" t="s">
        <v>3345</v>
      </c>
      <c r="T911" s="12">
        <v>243.25</v>
      </c>
      <c r="U911" s="12">
        <f>T911</f>
        <v>243.25</v>
      </c>
      <c r="V911" s="15" t="s">
        <v>3346</v>
      </c>
      <c r="W911" s="11" t="s">
        <v>107</v>
      </c>
      <c r="X911" s="11" t="s">
        <v>108</v>
      </c>
      <c r="Y911" s="3" t="s">
        <v>89</v>
      </c>
      <c r="Z911" s="11" t="s">
        <v>108</v>
      </c>
      <c r="AA911" s="3" t="s">
        <v>109</v>
      </c>
      <c r="AB911" s="4">
        <v>45478</v>
      </c>
      <c r="AC911" s="3" t="s">
        <v>104</v>
      </c>
    </row>
    <row r="912" spans="1:29" ht="78.75" x14ac:dyDescent="0.25">
      <c r="A912" s="3">
        <v>2024</v>
      </c>
      <c r="B912" s="4">
        <v>45383</v>
      </c>
      <c r="C912" s="4">
        <v>45473</v>
      </c>
      <c r="D912" s="3" t="s">
        <v>75</v>
      </c>
      <c r="E912" s="5" t="s">
        <v>3347</v>
      </c>
      <c r="F912" s="6" t="s">
        <v>1325</v>
      </c>
      <c r="G912" s="16" t="s">
        <v>1326</v>
      </c>
      <c r="H912" s="7" t="s">
        <v>1327</v>
      </c>
      <c r="I912" s="8" t="s">
        <v>84</v>
      </c>
      <c r="J912" s="9" t="s">
        <v>3348</v>
      </c>
      <c r="K912" s="9" t="s">
        <v>146</v>
      </c>
      <c r="L912" s="9" t="s">
        <v>187</v>
      </c>
      <c r="M912" s="3" t="s">
        <v>86</v>
      </c>
      <c r="N912" s="3" t="s">
        <v>104</v>
      </c>
      <c r="O912" s="6">
        <v>1</v>
      </c>
      <c r="P912" s="10">
        <v>45453</v>
      </c>
      <c r="Q912" s="10">
        <f t="shared" si="57"/>
        <v>45818</v>
      </c>
      <c r="R912" s="3" t="s">
        <v>104</v>
      </c>
      <c r="S912" s="15" t="s">
        <v>3349</v>
      </c>
      <c r="T912" s="12">
        <v>180</v>
      </c>
      <c r="U912" s="12">
        <f t="shared" si="59"/>
        <v>180</v>
      </c>
      <c r="V912" s="15" t="s">
        <v>3350</v>
      </c>
      <c r="W912" s="11" t="s">
        <v>107</v>
      </c>
      <c r="X912" s="11" t="s">
        <v>108</v>
      </c>
      <c r="Y912" s="3" t="s">
        <v>89</v>
      </c>
      <c r="Z912" s="11" t="s">
        <v>108</v>
      </c>
      <c r="AA912" s="3" t="s">
        <v>109</v>
      </c>
      <c r="AB912" s="4">
        <v>45478</v>
      </c>
      <c r="AC912" s="3" t="s">
        <v>104</v>
      </c>
    </row>
    <row r="913" spans="1:29" ht="78.75" x14ac:dyDescent="0.25">
      <c r="A913" s="3">
        <v>2024</v>
      </c>
      <c r="B913" s="4">
        <v>45383</v>
      </c>
      <c r="C913" s="4">
        <v>45473</v>
      </c>
      <c r="D913" s="3" t="s">
        <v>75</v>
      </c>
      <c r="E913" s="5" t="s">
        <v>3351</v>
      </c>
      <c r="F913" s="6" t="s">
        <v>1325</v>
      </c>
      <c r="G913" s="16" t="s">
        <v>1326</v>
      </c>
      <c r="H913" s="7" t="s">
        <v>1327</v>
      </c>
      <c r="I913" s="8" t="s">
        <v>84</v>
      </c>
      <c r="J913" s="9" t="s">
        <v>3352</v>
      </c>
      <c r="K913" s="9" t="s">
        <v>3353</v>
      </c>
      <c r="L913" s="9" t="s">
        <v>207</v>
      </c>
      <c r="M913" s="3" t="s">
        <v>86</v>
      </c>
      <c r="N913" s="3" t="s">
        <v>104</v>
      </c>
      <c r="O913" s="6">
        <v>1</v>
      </c>
      <c r="P913" s="10">
        <v>45453</v>
      </c>
      <c r="Q913" s="10">
        <f t="shared" si="57"/>
        <v>45818</v>
      </c>
      <c r="R913" s="3" t="s">
        <v>104</v>
      </c>
      <c r="S913" s="15" t="s">
        <v>3354</v>
      </c>
      <c r="T913" s="12">
        <v>180</v>
      </c>
      <c r="U913" s="12">
        <f t="shared" si="59"/>
        <v>180</v>
      </c>
      <c r="V913" s="15" t="s">
        <v>3355</v>
      </c>
      <c r="W913" s="11" t="s">
        <v>107</v>
      </c>
      <c r="X913" s="11" t="s">
        <v>108</v>
      </c>
      <c r="Y913" s="3" t="s">
        <v>89</v>
      </c>
      <c r="Z913" s="11" t="s">
        <v>108</v>
      </c>
      <c r="AA913" s="3" t="s">
        <v>109</v>
      </c>
      <c r="AB913" s="4">
        <v>45478</v>
      </c>
      <c r="AC913" s="3" t="s">
        <v>104</v>
      </c>
    </row>
    <row r="914" spans="1:29" ht="78.75" x14ac:dyDescent="0.25">
      <c r="A914" s="3">
        <v>2024</v>
      </c>
      <c r="B914" s="4">
        <v>45383</v>
      </c>
      <c r="C914" s="4">
        <v>45473</v>
      </c>
      <c r="D914" s="3" t="s">
        <v>75</v>
      </c>
      <c r="E914" s="5" t="s">
        <v>3356</v>
      </c>
      <c r="F914" s="6" t="s">
        <v>1325</v>
      </c>
      <c r="G914" s="16" t="s">
        <v>1326</v>
      </c>
      <c r="H914" s="7" t="s">
        <v>1327</v>
      </c>
      <c r="I914" s="8" t="s">
        <v>84</v>
      </c>
      <c r="J914" s="9" t="s">
        <v>3357</v>
      </c>
      <c r="K914" s="9" t="s">
        <v>146</v>
      </c>
      <c r="L914" s="9" t="s">
        <v>122</v>
      </c>
      <c r="M914" s="3" t="s">
        <v>86</v>
      </c>
      <c r="N914" s="3" t="s">
        <v>104</v>
      </c>
      <c r="O914" s="6">
        <v>1</v>
      </c>
      <c r="P914" s="10">
        <v>45453</v>
      </c>
      <c r="Q914" s="10">
        <f t="shared" si="57"/>
        <v>45818</v>
      </c>
      <c r="R914" s="3" t="s">
        <v>104</v>
      </c>
      <c r="S914" s="15" t="s">
        <v>3358</v>
      </c>
      <c r="T914" s="12">
        <v>180</v>
      </c>
      <c r="U914" s="12">
        <f t="shared" si="59"/>
        <v>180</v>
      </c>
      <c r="V914" s="15" t="s">
        <v>3359</v>
      </c>
      <c r="W914" s="11" t="s">
        <v>107</v>
      </c>
      <c r="X914" s="11" t="s">
        <v>108</v>
      </c>
      <c r="Y914" s="3" t="s">
        <v>89</v>
      </c>
      <c r="Z914" s="11" t="s">
        <v>108</v>
      </c>
      <c r="AA914" s="3" t="s">
        <v>109</v>
      </c>
      <c r="AB914" s="4">
        <v>45478</v>
      </c>
      <c r="AC914" s="3" t="s">
        <v>104</v>
      </c>
    </row>
    <row r="915" spans="1:29" ht="78.75" x14ac:dyDescent="0.25">
      <c r="A915" s="3">
        <v>2024</v>
      </c>
      <c r="B915" s="4">
        <v>45383</v>
      </c>
      <c r="C915" s="4">
        <v>45473</v>
      </c>
      <c r="D915" s="3" t="s">
        <v>75</v>
      </c>
      <c r="E915" s="5" t="s">
        <v>3360</v>
      </c>
      <c r="F915" s="6" t="s">
        <v>1325</v>
      </c>
      <c r="G915" s="16" t="s">
        <v>1326</v>
      </c>
      <c r="H915" s="7" t="s">
        <v>1327</v>
      </c>
      <c r="I915" s="8" t="s">
        <v>84</v>
      </c>
      <c r="J915" s="9" t="s">
        <v>3361</v>
      </c>
      <c r="K915" s="9" t="s">
        <v>248</v>
      </c>
      <c r="L915" s="9" t="s">
        <v>122</v>
      </c>
      <c r="M915" s="3" t="s">
        <v>87</v>
      </c>
      <c r="N915" s="3" t="s">
        <v>104</v>
      </c>
      <c r="O915" s="6">
        <v>1</v>
      </c>
      <c r="P915" s="10">
        <v>45453</v>
      </c>
      <c r="Q915" s="10">
        <f t="shared" si="57"/>
        <v>45818</v>
      </c>
      <c r="R915" s="3" t="s">
        <v>104</v>
      </c>
      <c r="S915" s="15" t="s">
        <v>3362</v>
      </c>
      <c r="T915" s="12">
        <v>905.27</v>
      </c>
      <c r="U915" s="12">
        <f t="shared" si="59"/>
        <v>905.27</v>
      </c>
      <c r="V915" s="15" t="s">
        <v>1300</v>
      </c>
      <c r="W915" s="11" t="s">
        <v>107</v>
      </c>
      <c r="X915" s="11" t="s">
        <v>108</v>
      </c>
      <c r="Y915" s="3" t="s">
        <v>89</v>
      </c>
      <c r="Z915" s="11" t="s">
        <v>108</v>
      </c>
      <c r="AA915" s="3" t="s">
        <v>109</v>
      </c>
      <c r="AB915" s="4">
        <v>45478</v>
      </c>
      <c r="AC915" s="3" t="s">
        <v>104</v>
      </c>
    </row>
    <row r="916" spans="1:29" ht="78.75" x14ac:dyDescent="0.25">
      <c r="A916" s="3">
        <v>2024</v>
      </c>
      <c r="B916" s="4">
        <v>45383</v>
      </c>
      <c r="C916" s="4">
        <v>45473</v>
      </c>
      <c r="D916" s="3" t="s">
        <v>75</v>
      </c>
      <c r="E916" s="5" t="s">
        <v>3363</v>
      </c>
      <c r="F916" s="6" t="s">
        <v>1325</v>
      </c>
      <c r="G916" s="16" t="s">
        <v>1326</v>
      </c>
      <c r="H916" s="7" t="s">
        <v>1327</v>
      </c>
      <c r="I916" s="8" t="s">
        <v>84</v>
      </c>
      <c r="J916" s="9" t="s">
        <v>3364</v>
      </c>
      <c r="K916" s="9" t="s">
        <v>248</v>
      </c>
      <c r="L916" s="9" t="s">
        <v>122</v>
      </c>
      <c r="M916" s="3" t="s">
        <v>87</v>
      </c>
      <c r="N916" s="3" t="s">
        <v>104</v>
      </c>
      <c r="O916" s="6">
        <v>1</v>
      </c>
      <c r="P916" s="10">
        <v>45453</v>
      </c>
      <c r="Q916" s="10">
        <f t="shared" si="57"/>
        <v>45818</v>
      </c>
      <c r="R916" s="3" t="s">
        <v>104</v>
      </c>
      <c r="S916" s="15" t="s">
        <v>3365</v>
      </c>
      <c r="T916" s="12">
        <v>905.27</v>
      </c>
      <c r="U916" s="12">
        <f t="shared" si="59"/>
        <v>905.27</v>
      </c>
      <c r="V916" s="15" t="s">
        <v>1303</v>
      </c>
      <c r="W916" s="11" t="s">
        <v>107</v>
      </c>
      <c r="X916" s="11" t="s">
        <v>108</v>
      </c>
      <c r="Y916" s="3" t="s">
        <v>89</v>
      </c>
      <c r="Z916" s="11" t="s">
        <v>108</v>
      </c>
      <c r="AA916" s="3" t="s">
        <v>109</v>
      </c>
      <c r="AB916" s="4">
        <v>45478</v>
      </c>
      <c r="AC916" s="3" t="s">
        <v>104</v>
      </c>
    </row>
    <row r="917" spans="1:29" ht="78.75" x14ac:dyDescent="0.25">
      <c r="A917" s="3">
        <v>2024</v>
      </c>
      <c r="B917" s="4">
        <v>45383</v>
      </c>
      <c r="C917" s="4">
        <v>45473</v>
      </c>
      <c r="D917" s="3" t="s">
        <v>75</v>
      </c>
      <c r="E917" s="5" t="s">
        <v>3366</v>
      </c>
      <c r="F917" s="6" t="s">
        <v>1325</v>
      </c>
      <c r="G917" s="16" t="s">
        <v>1326</v>
      </c>
      <c r="H917" s="7" t="s">
        <v>1327</v>
      </c>
      <c r="I917" s="8" t="s">
        <v>84</v>
      </c>
      <c r="J917" s="9" t="s">
        <v>3367</v>
      </c>
      <c r="K917" s="9" t="s">
        <v>248</v>
      </c>
      <c r="L917" s="9" t="s">
        <v>122</v>
      </c>
      <c r="M917" s="3" t="s">
        <v>87</v>
      </c>
      <c r="N917" s="3" t="s">
        <v>104</v>
      </c>
      <c r="O917" s="6">
        <v>1</v>
      </c>
      <c r="P917" s="10">
        <v>45453</v>
      </c>
      <c r="Q917" s="10">
        <f t="shared" si="57"/>
        <v>45818</v>
      </c>
      <c r="R917" s="3" t="s">
        <v>104</v>
      </c>
      <c r="S917" s="15" t="s">
        <v>3368</v>
      </c>
      <c r="T917" s="12">
        <v>905.27</v>
      </c>
      <c r="U917" s="12">
        <f t="shared" si="59"/>
        <v>905.27</v>
      </c>
      <c r="V917" s="15" t="s">
        <v>1306</v>
      </c>
      <c r="W917" s="11" t="s">
        <v>107</v>
      </c>
      <c r="X917" s="11" t="s">
        <v>108</v>
      </c>
      <c r="Y917" s="3" t="s">
        <v>89</v>
      </c>
      <c r="Z917" s="11" t="s">
        <v>108</v>
      </c>
      <c r="AA917" s="3" t="s">
        <v>109</v>
      </c>
      <c r="AB917" s="4">
        <v>45478</v>
      </c>
      <c r="AC917" s="3" t="s">
        <v>104</v>
      </c>
    </row>
    <row r="918" spans="1:29" ht="78.75" x14ac:dyDescent="0.25">
      <c r="A918" s="3">
        <v>2024</v>
      </c>
      <c r="B918" s="4">
        <v>45383</v>
      </c>
      <c r="C918" s="4">
        <v>45473</v>
      </c>
      <c r="D918" s="3" t="s">
        <v>75</v>
      </c>
      <c r="E918" s="5" t="s">
        <v>3369</v>
      </c>
      <c r="F918" s="6" t="s">
        <v>1325</v>
      </c>
      <c r="G918" s="16" t="s">
        <v>1326</v>
      </c>
      <c r="H918" s="7" t="s">
        <v>1327</v>
      </c>
      <c r="I918" s="8" t="s">
        <v>84</v>
      </c>
      <c r="J918" s="9" t="s">
        <v>3367</v>
      </c>
      <c r="K918" s="9" t="s">
        <v>248</v>
      </c>
      <c r="L918" s="9" t="s">
        <v>122</v>
      </c>
      <c r="M918" s="3" t="s">
        <v>87</v>
      </c>
      <c r="N918" s="3" t="s">
        <v>104</v>
      </c>
      <c r="O918" s="6">
        <v>1</v>
      </c>
      <c r="P918" s="10">
        <v>45422</v>
      </c>
      <c r="Q918" s="10">
        <f t="shared" si="57"/>
        <v>45787</v>
      </c>
      <c r="R918" s="3" t="s">
        <v>104</v>
      </c>
      <c r="S918" s="15" t="s">
        <v>3370</v>
      </c>
      <c r="T918" s="12">
        <v>905.27</v>
      </c>
      <c r="U918" s="12">
        <f t="shared" si="59"/>
        <v>905.27</v>
      </c>
      <c r="V918" s="15" t="s">
        <v>1309</v>
      </c>
      <c r="W918" s="11" t="s">
        <v>107</v>
      </c>
      <c r="X918" s="11" t="s">
        <v>108</v>
      </c>
      <c r="Y918" s="3" t="s">
        <v>89</v>
      </c>
      <c r="Z918" s="11" t="s">
        <v>108</v>
      </c>
      <c r="AA918" s="3" t="s">
        <v>109</v>
      </c>
      <c r="AB918" s="4">
        <v>45478</v>
      </c>
      <c r="AC918" s="3" t="s">
        <v>104</v>
      </c>
    </row>
    <row r="919" spans="1:29" ht="78.75" x14ac:dyDescent="0.25">
      <c r="A919" s="3">
        <v>2024</v>
      </c>
      <c r="B919" s="4">
        <v>45383</v>
      </c>
      <c r="C919" s="4">
        <v>45473</v>
      </c>
      <c r="D919" s="3" t="s">
        <v>75</v>
      </c>
      <c r="E919" s="5" t="s">
        <v>3371</v>
      </c>
      <c r="F919" s="6" t="s">
        <v>1325</v>
      </c>
      <c r="G919" s="16" t="s">
        <v>1326</v>
      </c>
      <c r="H919" s="7" t="s">
        <v>1327</v>
      </c>
      <c r="I919" s="8" t="s">
        <v>84</v>
      </c>
      <c r="J919" s="9" t="s">
        <v>3372</v>
      </c>
      <c r="K919" s="9" t="s">
        <v>103</v>
      </c>
      <c r="L919" s="9" t="s">
        <v>3373</v>
      </c>
      <c r="M919" s="3" t="s">
        <v>87</v>
      </c>
      <c r="N919" s="3" t="s">
        <v>104</v>
      </c>
      <c r="O919" s="6">
        <v>1</v>
      </c>
      <c r="P919" s="10">
        <v>45453</v>
      </c>
      <c r="Q919" s="10">
        <f t="shared" si="57"/>
        <v>45818</v>
      </c>
      <c r="R919" s="3" t="s">
        <v>104</v>
      </c>
      <c r="S919" s="15" t="s">
        <v>3374</v>
      </c>
      <c r="T919" s="12">
        <v>2457.92</v>
      </c>
      <c r="U919" s="12">
        <f t="shared" si="59"/>
        <v>2457.92</v>
      </c>
      <c r="V919" s="15" t="s">
        <v>3375</v>
      </c>
      <c r="W919" s="11" t="s">
        <v>107</v>
      </c>
      <c r="X919" s="11" t="s">
        <v>108</v>
      </c>
      <c r="Y919" s="3" t="s">
        <v>89</v>
      </c>
      <c r="Z919" s="11" t="s">
        <v>108</v>
      </c>
      <c r="AA919" s="3" t="s">
        <v>109</v>
      </c>
      <c r="AB919" s="4">
        <v>45478</v>
      </c>
      <c r="AC919" s="3" t="s">
        <v>104</v>
      </c>
    </row>
    <row r="920" spans="1:29" ht="78.75" x14ac:dyDescent="0.25">
      <c r="A920" s="3">
        <v>2024</v>
      </c>
      <c r="B920" s="4">
        <v>45383</v>
      </c>
      <c r="C920" s="4">
        <v>45473</v>
      </c>
      <c r="D920" s="3" t="s">
        <v>75</v>
      </c>
      <c r="E920" s="5" t="s">
        <v>3376</v>
      </c>
      <c r="F920" s="6" t="s">
        <v>1325</v>
      </c>
      <c r="G920" s="16" t="s">
        <v>1326</v>
      </c>
      <c r="H920" s="7" t="s">
        <v>1327</v>
      </c>
      <c r="I920" s="8" t="s">
        <v>84</v>
      </c>
      <c r="J920" s="9" t="s">
        <v>3377</v>
      </c>
      <c r="K920" s="9" t="s">
        <v>3378</v>
      </c>
      <c r="L920" s="9" t="s">
        <v>425</v>
      </c>
      <c r="M920" s="3" t="s">
        <v>86</v>
      </c>
      <c r="N920" s="3" t="s">
        <v>104</v>
      </c>
      <c r="O920" s="6">
        <v>1</v>
      </c>
      <c r="P920" s="10">
        <v>45453</v>
      </c>
      <c r="Q920" s="10">
        <f t="shared" si="57"/>
        <v>45818</v>
      </c>
      <c r="R920" s="3" t="s">
        <v>104</v>
      </c>
      <c r="S920" s="15" t="s">
        <v>3379</v>
      </c>
      <c r="T920" s="12">
        <v>180</v>
      </c>
      <c r="U920" s="12">
        <f t="shared" si="59"/>
        <v>180</v>
      </c>
      <c r="V920" s="15" t="s">
        <v>3380</v>
      </c>
      <c r="W920" s="11" t="s">
        <v>107</v>
      </c>
      <c r="X920" s="11" t="s">
        <v>108</v>
      </c>
      <c r="Y920" s="3" t="s">
        <v>89</v>
      </c>
      <c r="Z920" s="11" t="s">
        <v>108</v>
      </c>
      <c r="AA920" s="3" t="s">
        <v>109</v>
      </c>
      <c r="AB920" s="4">
        <v>45478</v>
      </c>
      <c r="AC920" s="3" t="s">
        <v>104</v>
      </c>
    </row>
    <row r="921" spans="1:29" ht="78.75" x14ac:dyDescent="0.25">
      <c r="A921" s="3">
        <v>2024</v>
      </c>
      <c r="B921" s="4">
        <v>45383</v>
      </c>
      <c r="C921" s="4">
        <v>45473</v>
      </c>
      <c r="D921" s="3" t="s">
        <v>75</v>
      </c>
      <c r="E921" s="5" t="s">
        <v>3381</v>
      </c>
      <c r="F921" s="6" t="s">
        <v>1325</v>
      </c>
      <c r="G921" s="16" t="s">
        <v>1326</v>
      </c>
      <c r="H921" s="7" t="s">
        <v>1327</v>
      </c>
      <c r="I921" s="8" t="s">
        <v>84</v>
      </c>
      <c r="J921" s="9" t="s">
        <v>500</v>
      </c>
      <c r="K921" s="9" t="s">
        <v>317</v>
      </c>
      <c r="L921" s="9" t="s">
        <v>462</v>
      </c>
      <c r="M921" s="3" t="s">
        <v>87</v>
      </c>
      <c r="N921" s="3" t="s">
        <v>104</v>
      </c>
      <c r="O921" s="6">
        <v>1</v>
      </c>
      <c r="P921" s="10">
        <v>45453</v>
      </c>
      <c r="Q921" s="10">
        <f t="shared" si="57"/>
        <v>45818</v>
      </c>
      <c r="R921" s="3" t="s">
        <v>104</v>
      </c>
      <c r="S921" s="15" t="s">
        <v>3382</v>
      </c>
      <c r="T921" s="12">
        <v>307.5</v>
      </c>
      <c r="U921" s="12">
        <f t="shared" si="59"/>
        <v>307.5</v>
      </c>
      <c r="V921" s="15" t="s">
        <v>1314</v>
      </c>
      <c r="W921" s="11" t="s">
        <v>107</v>
      </c>
      <c r="X921" s="11" t="s">
        <v>108</v>
      </c>
      <c r="Y921" s="3" t="s">
        <v>89</v>
      </c>
      <c r="Z921" s="11" t="s">
        <v>108</v>
      </c>
      <c r="AA921" s="3" t="s">
        <v>109</v>
      </c>
      <c r="AB921" s="4">
        <v>45478</v>
      </c>
      <c r="AC921" s="3" t="s">
        <v>104</v>
      </c>
    </row>
    <row r="922" spans="1:29" ht="78.75" x14ac:dyDescent="0.25">
      <c r="A922" s="3">
        <v>2024</v>
      </c>
      <c r="B922" s="4">
        <v>45383</v>
      </c>
      <c r="C922" s="4">
        <v>45473</v>
      </c>
      <c r="D922" s="3" t="s">
        <v>75</v>
      </c>
      <c r="E922" s="5" t="s">
        <v>3383</v>
      </c>
      <c r="F922" s="6" t="s">
        <v>1325</v>
      </c>
      <c r="G922" s="16" t="s">
        <v>1326</v>
      </c>
      <c r="H922" s="7" t="s">
        <v>1327</v>
      </c>
      <c r="I922" s="8" t="s">
        <v>84</v>
      </c>
      <c r="J922" s="9" t="s">
        <v>3384</v>
      </c>
      <c r="K922" s="9" t="s">
        <v>207</v>
      </c>
      <c r="L922" s="9" t="s">
        <v>326</v>
      </c>
      <c r="M922" s="3" t="s">
        <v>86</v>
      </c>
      <c r="N922" s="3" t="s">
        <v>104</v>
      </c>
      <c r="O922" s="6">
        <v>1</v>
      </c>
      <c r="P922" s="10">
        <v>45463</v>
      </c>
      <c r="Q922" s="10">
        <f t="shared" si="57"/>
        <v>45828</v>
      </c>
      <c r="R922" s="3" t="s">
        <v>104</v>
      </c>
      <c r="S922" s="15" t="s">
        <v>3385</v>
      </c>
      <c r="T922" s="12">
        <v>333.32</v>
      </c>
      <c r="U922" s="12">
        <f t="shared" si="59"/>
        <v>333.32</v>
      </c>
      <c r="V922" s="15" t="s">
        <v>1323</v>
      </c>
      <c r="W922" s="11" t="s">
        <v>107</v>
      </c>
      <c r="X922" s="11" t="s">
        <v>108</v>
      </c>
      <c r="Y922" s="3" t="s">
        <v>89</v>
      </c>
      <c r="Z922" s="11" t="s">
        <v>108</v>
      </c>
      <c r="AA922" s="3" t="s">
        <v>109</v>
      </c>
      <c r="AB922" s="4">
        <v>45478</v>
      </c>
      <c r="AC922" s="3" t="s">
        <v>104</v>
      </c>
    </row>
    <row r="923" spans="1:29" ht="78.75" x14ac:dyDescent="0.25">
      <c r="A923" s="3">
        <v>2024</v>
      </c>
      <c r="B923" s="4">
        <v>45383</v>
      </c>
      <c r="C923" s="4">
        <v>45473</v>
      </c>
      <c r="D923" s="3" t="s">
        <v>75</v>
      </c>
      <c r="E923" s="5" t="s">
        <v>3386</v>
      </c>
      <c r="F923" s="6" t="s">
        <v>1325</v>
      </c>
      <c r="G923" s="16" t="s">
        <v>1326</v>
      </c>
      <c r="H923" s="7" t="s">
        <v>1327</v>
      </c>
      <c r="I923" s="8" t="s">
        <v>84</v>
      </c>
      <c r="J923" s="9" t="s">
        <v>808</v>
      </c>
      <c r="K923" s="9" t="s">
        <v>122</v>
      </c>
      <c r="L923" s="9" t="s">
        <v>636</v>
      </c>
      <c r="M923" s="3" t="s">
        <v>87</v>
      </c>
      <c r="N923" s="3" t="s">
        <v>104</v>
      </c>
      <c r="O923" s="6">
        <v>1</v>
      </c>
      <c r="P923" s="10">
        <v>45469</v>
      </c>
      <c r="Q923" s="10">
        <f t="shared" si="57"/>
        <v>45834</v>
      </c>
      <c r="R923" s="3" t="s">
        <v>104</v>
      </c>
      <c r="S923" s="15" t="s">
        <v>3387</v>
      </c>
      <c r="T923" s="12">
        <v>500</v>
      </c>
      <c r="U923" s="12">
        <f t="shared" si="59"/>
        <v>500</v>
      </c>
      <c r="V923" s="15" t="s">
        <v>810</v>
      </c>
      <c r="W923" s="11" t="s">
        <v>107</v>
      </c>
      <c r="X923" s="11" t="s">
        <v>108</v>
      </c>
      <c r="Y923" s="3" t="s">
        <v>89</v>
      </c>
      <c r="Z923" s="11" t="s">
        <v>108</v>
      </c>
      <c r="AA923" s="3" t="s">
        <v>109</v>
      </c>
      <c r="AB923" s="4">
        <v>45478</v>
      </c>
      <c r="AC923" s="3" t="s">
        <v>104</v>
      </c>
    </row>
    <row r="924" spans="1:29" ht="78.75" x14ac:dyDescent="0.25">
      <c r="A924" s="3">
        <v>2024</v>
      </c>
      <c r="B924" s="4">
        <v>45383</v>
      </c>
      <c r="C924" s="4">
        <v>45473</v>
      </c>
      <c r="D924" s="3" t="s">
        <v>75</v>
      </c>
      <c r="E924" s="5" t="s">
        <v>3388</v>
      </c>
      <c r="F924" s="6" t="s">
        <v>1325</v>
      </c>
      <c r="G924" s="16" t="s">
        <v>1326</v>
      </c>
      <c r="H924" s="7" t="s">
        <v>1327</v>
      </c>
      <c r="I924" s="8" t="s">
        <v>84</v>
      </c>
      <c r="J924" s="9" t="s">
        <v>3389</v>
      </c>
      <c r="K924" s="9" t="s">
        <v>103</v>
      </c>
      <c r="L924" s="9" t="s">
        <v>103</v>
      </c>
      <c r="M924" s="3" t="s">
        <v>87</v>
      </c>
      <c r="N924" s="3" t="s">
        <v>104</v>
      </c>
      <c r="O924" s="6">
        <v>1</v>
      </c>
      <c r="P924" s="10">
        <v>45471</v>
      </c>
      <c r="Q924" s="10">
        <f t="shared" si="57"/>
        <v>45836</v>
      </c>
      <c r="R924" s="3" t="s">
        <v>104</v>
      </c>
      <c r="S924" s="15" t="s">
        <v>3390</v>
      </c>
      <c r="T924" s="12">
        <v>154.27000000000001</v>
      </c>
      <c r="U924" s="12">
        <f t="shared" si="59"/>
        <v>154.27000000000001</v>
      </c>
      <c r="V924" s="15" t="s">
        <v>814</v>
      </c>
      <c r="W924" s="11" t="s">
        <v>107</v>
      </c>
      <c r="X924" s="11" t="s">
        <v>108</v>
      </c>
      <c r="Y924" s="3" t="s">
        <v>89</v>
      </c>
      <c r="Z924" s="11" t="s">
        <v>108</v>
      </c>
      <c r="AA924" s="3" t="s">
        <v>109</v>
      </c>
      <c r="AB924" s="4">
        <v>45478</v>
      </c>
      <c r="AC924" s="3" t="s">
        <v>104</v>
      </c>
    </row>
    <row r="925" spans="1:29" ht="31.5" x14ac:dyDescent="0.25">
      <c r="A925" s="3">
        <v>2024</v>
      </c>
      <c r="B925" s="4">
        <v>45383</v>
      </c>
      <c r="C925" s="4">
        <v>45473</v>
      </c>
      <c r="D925" s="3" t="s">
        <v>75</v>
      </c>
      <c r="E925" s="5" t="s">
        <v>3391</v>
      </c>
      <c r="F925" s="6" t="s">
        <v>3392</v>
      </c>
      <c r="G925" s="7" t="s">
        <v>99</v>
      </c>
      <c r="H925" s="7" t="s">
        <v>100</v>
      </c>
      <c r="I925" s="8" t="s">
        <v>84</v>
      </c>
      <c r="J925" s="9" t="s">
        <v>101</v>
      </c>
      <c r="K925" s="9" t="s">
        <v>102</v>
      </c>
      <c r="L925" s="9" t="s">
        <v>103</v>
      </c>
      <c r="M925" s="3" t="s">
        <v>86</v>
      </c>
      <c r="N925" s="3" t="s">
        <v>104</v>
      </c>
      <c r="O925" s="6">
        <v>1</v>
      </c>
      <c r="P925" s="10">
        <v>44651</v>
      </c>
      <c r="Q925" s="10">
        <f>P925+365</f>
        <v>45016</v>
      </c>
      <c r="R925" s="3" t="s">
        <v>104</v>
      </c>
      <c r="S925" s="11" t="s">
        <v>3393</v>
      </c>
      <c r="T925" s="12">
        <f>400+1089.99</f>
        <v>1489.99</v>
      </c>
      <c r="U925" s="12">
        <f t="shared" si="59"/>
        <v>1489.99</v>
      </c>
      <c r="V925" s="11" t="s">
        <v>106</v>
      </c>
      <c r="W925" s="11" t="s">
        <v>107</v>
      </c>
      <c r="X925" s="11" t="s">
        <v>108</v>
      </c>
      <c r="Y925" s="3" t="s">
        <v>89</v>
      </c>
      <c r="Z925" s="11" t="s">
        <v>108</v>
      </c>
      <c r="AA925" s="3" t="s">
        <v>109</v>
      </c>
      <c r="AB925" s="4">
        <v>45478</v>
      </c>
      <c r="AC925" s="3" t="s">
        <v>104</v>
      </c>
    </row>
    <row r="926" spans="1:29" ht="31.5" x14ac:dyDescent="0.25">
      <c r="A926" s="3">
        <v>2024</v>
      </c>
      <c r="B926" s="4">
        <v>45383</v>
      </c>
      <c r="C926" s="4">
        <v>45473</v>
      </c>
      <c r="D926" s="3" t="s">
        <v>75</v>
      </c>
      <c r="E926" s="5" t="s">
        <v>3394</v>
      </c>
      <c r="F926" s="6" t="s">
        <v>3392</v>
      </c>
      <c r="G926" s="7" t="s">
        <v>99</v>
      </c>
      <c r="H926" s="7" t="s">
        <v>100</v>
      </c>
      <c r="I926" s="8" t="s">
        <v>84</v>
      </c>
      <c r="J926" s="9" t="s">
        <v>1328</v>
      </c>
      <c r="K926" s="9" t="s">
        <v>103</v>
      </c>
      <c r="L926" s="9" t="s">
        <v>1791</v>
      </c>
      <c r="M926" s="3" t="s">
        <v>86</v>
      </c>
      <c r="N926" s="3" t="s">
        <v>104</v>
      </c>
      <c r="O926" s="6">
        <v>1</v>
      </c>
      <c r="P926" s="10">
        <v>44740</v>
      </c>
      <c r="Q926" s="10">
        <f>P926+92</f>
        <v>44832</v>
      </c>
      <c r="R926" s="3" t="s">
        <v>104</v>
      </c>
      <c r="S926" s="11" t="s">
        <v>3395</v>
      </c>
      <c r="T926" s="12">
        <v>160</v>
      </c>
      <c r="U926" s="12">
        <f t="shared" si="59"/>
        <v>160</v>
      </c>
      <c r="V926" s="11" t="s">
        <v>3396</v>
      </c>
      <c r="W926" s="11" t="s">
        <v>107</v>
      </c>
      <c r="X926" s="11" t="s">
        <v>108</v>
      </c>
      <c r="Y926" s="3" t="s">
        <v>89</v>
      </c>
      <c r="Z926" s="11" t="s">
        <v>108</v>
      </c>
      <c r="AA926" s="3" t="s">
        <v>109</v>
      </c>
      <c r="AB926" s="4">
        <v>45478</v>
      </c>
      <c r="AC926" s="3" t="s">
        <v>104</v>
      </c>
    </row>
    <row r="927" spans="1:29" ht="31.5" x14ac:dyDescent="0.25">
      <c r="A927" s="3">
        <v>2024</v>
      </c>
      <c r="B927" s="4">
        <v>45383</v>
      </c>
      <c r="C927" s="4">
        <v>45473</v>
      </c>
      <c r="D927" s="3" t="s">
        <v>75</v>
      </c>
      <c r="E927" s="5" t="s">
        <v>3397</v>
      </c>
      <c r="F927" s="6" t="s">
        <v>3392</v>
      </c>
      <c r="G927" s="7" t="s">
        <v>99</v>
      </c>
      <c r="H927" s="7" t="s">
        <v>100</v>
      </c>
      <c r="I927" s="8" t="s">
        <v>84</v>
      </c>
      <c r="J927" s="9" t="s">
        <v>117</v>
      </c>
      <c r="K927" s="9" t="s">
        <v>104</v>
      </c>
      <c r="L927" s="9" t="s">
        <v>104</v>
      </c>
      <c r="M927" s="3" t="s">
        <v>86</v>
      </c>
      <c r="N927" s="3" t="s">
        <v>104</v>
      </c>
      <c r="O927" s="6">
        <v>1</v>
      </c>
      <c r="P927" s="10">
        <v>45126</v>
      </c>
      <c r="Q927" s="10">
        <f>P927+366</f>
        <v>45492</v>
      </c>
      <c r="R927" s="3" t="s">
        <v>104</v>
      </c>
      <c r="S927" s="11" t="s">
        <v>3398</v>
      </c>
      <c r="T927" s="12">
        <f>480+192.5</f>
        <v>672.5</v>
      </c>
      <c r="U927" s="12">
        <f t="shared" si="59"/>
        <v>672.5</v>
      </c>
      <c r="V927" s="11" t="s">
        <v>119</v>
      </c>
      <c r="W927" s="11" t="s">
        <v>107</v>
      </c>
      <c r="X927" s="11" t="s">
        <v>108</v>
      </c>
      <c r="Y927" s="3" t="s">
        <v>89</v>
      </c>
      <c r="Z927" s="11" t="s">
        <v>108</v>
      </c>
      <c r="AA927" s="3" t="s">
        <v>109</v>
      </c>
      <c r="AB927" s="4">
        <v>45478</v>
      </c>
      <c r="AC927" s="3" t="s">
        <v>104</v>
      </c>
    </row>
    <row r="928" spans="1:29" ht="31.5" x14ac:dyDescent="0.25">
      <c r="A928" s="3">
        <v>2024</v>
      </c>
      <c r="B928" s="4">
        <v>45383</v>
      </c>
      <c r="C928" s="4">
        <v>45473</v>
      </c>
      <c r="D928" s="3" t="s">
        <v>75</v>
      </c>
      <c r="E928" s="5" t="s">
        <v>3399</v>
      </c>
      <c r="F928" s="6" t="s">
        <v>3392</v>
      </c>
      <c r="G928" s="7" t="s">
        <v>99</v>
      </c>
      <c r="H928" s="7" t="s">
        <v>100</v>
      </c>
      <c r="I928" s="8" t="s">
        <v>84</v>
      </c>
      <c r="J928" s="9" t="s">
        <v>121</v>
      </c>
      <c r="K928" s="9" t="s">
        <v>122</v>
      </c>
      <c r="L928" s="9" t="s">
        <v>123</v>
      </c>
      <c r="M928" s="3" t="s">
        <v>86</v>
      </c>
      <c r="N928" s="3" t="s">
        <v>104</v>
      </c>
      <c r="O928" s="6">
        <v>1</v>
      </c>
      <c r="P928" s="10">
        <v>45167</v>
      </c>
      <c r="Q928" s="10">
        <f>P928+366</f>
        <v>45533</v>
      </c>
      <c r="R928" s="3" t="s">
        <v>104</v>
      </c>
      <c r="S928" s="11" t="s">
        <v>3400</v>
      </c>
      <c r="T928" s="12">
        <v>228</v>
      </c>
      <c r="U928" s="12">
        <f t="shared" si="59"/>
        <v>228</v>
      </c>
      <c r="V928" s="11" t="s">
        <v>125</v>
      </c>
      <c r="W928" s="11" t="s">
        <v>107</v>
      </c>
      <c r="X928" s="11" t="s">
        <v>108</v>
      </c>
      <c r="Y928" s="3" t="s">
        <v>89</v>
      </c>
      <c r="Z928" s="11" t="s">
        <v>108</v>
      </c>
      <c r="AA928" s="3" t="s">
        <v>109</v>
      </c>
      <c r="AB928" s="4">
        <v>45478</v>
      </c>
      <c r="AC928" s="3" t="s">
        <v>104</v>
      </c>
    </row>
    <row r="929" spans="1:29" ht="31.5" x14ac:dyDescent="0.25">
      <c r="A929" s="3">
        <v>2024</v>
      </c>
      <c r="B929" s="4">
        <v>45383</v>
      </c>
      <c r="C929" s="4">
        <v>45473</v>
      </c>
      <c r="D929" s="3" t="s">
        <v>75</v>
      </c>
      <c r="E929" s="5" t="s">
        <v>3401</v>
      </c>
      <c r="F929" s="6" t="s">
        <v>3392</v>
      </c>
      <c r="G929" s="7" t="s">
        <v>99</v>
      </c>
      <c r="H929" s="7" t="s">
        <v>100</v>
      </c>
      <c r="I929" s="8" t="s">
        <v>84</v>
      </c>
      <c r="J929" s="9" t="s">
        <v>111</v>
      </c>
      <c r="K929" s="9" t="s">
        <v>112</v>
      </c>
      <c r="L929" s="9" t="s">
        <v>113</v>
      </c>
      <c r="M929" s="3" t="s">
        <v>87</v>
      </c>
      <c r="N929" s="3" t="s">
        <v>104</v>
      </c>
      <c r="O929" s="6">
        <v>1</v>
      </c>
      <c r="P929" s="10">
        <v>45265</v>
      </c>
      <c r="Q929" s="10">
        <f>P929+152</f>
        <v>45417</v>
      </c>
      <c r="R929" s="3" t="s">
        <v>104</v>
      </c>
      <c r="S929" s="11" t="s">
        <v>3402</v>
      </c>
      <c r="T929" s="12">
        <f>400+1509.11</f>
        <v>1909.11</v>
      </c>
      <c r="U929" s="12">
        <f t="shared" si="59"/>
        <v>1909.11</v>
      </c>
      <c r="V929" s="11" t="s">
        <v>133</v>
      </c>
      <c r="W929" s="11" t="s">
        <v>107</v>
      </c>
      <c r="X929" s="11" t="s">
        <v>108</v>
      </c>
      <c r="Y929" s="3" t="s">
        <v>89</v>
      </c>
      <c r="Z929" s="11" t="s">
        <v>108</v>
      </c>
      <c r="AA929" s="3" t="s">
        <v>109</v>
      </c>
      <c r="AB929" s="4">
        <v>45478</v>
      </c>
      <c r="AC929" s="3" t="s">
        <v>104</v>
      </c>
    </row>
    <row r="930" spans="1:29" ht="31.5" x14ac:dyDescent="0.25">
      <c r="A930" s="3">
        <v>2024</v>
      </c>
      <c r="B930" s="4">
        <v>45383</v>
      </c>
      <c r="C930" s="4">
        <v>45473</v>
      </c>
      <c r="D930" s="3" t="s">
        <v>75</v>
      </c>
      <c r="E930" s="5" t="s">
        <v>3403</v>
      </c>
      <c r="F930" s="6" t="s">
        <v>3392</v>
      </c>
      <c r="G930" s="7" t="s">
        <v>99</v>
      </c>
      <c r="H930" s="7" t="s">
        <v>100</v>
      </c>
      <c r="I930" s="8" t="s">
        <v>84</v>
      </c>
      <c r="J930" s="9" t="s">
        <v>111</v>
      </c>
      <c r="K930" s="9" t="s">
        <v>112</v>
      </c>
      <c r="L930" s="9" t="s">
        <v>113</v>
      </c>
      <c r="M930" s="3" t="s">
        <v>87</v>
      </c>
      <c r="N930" s="3" t="s">
        <v>104</v>
      </c>
      <c r="O930" s="6">
        <v>1</v>
      </c>
      <c r="P930" s="10">
        <v>45260</v>
      </c>
      <c r="Q930" s="10">
        <f>P930+366</f>
        <v>45626</v>
      </c>
      <c r="R930" s="3" t="s">
        <v>104</v>
      </c>
      <c r="S930" s="11" t="s">
        <v>3404</v>
      </c>
      <c r="T930" s="12">
        <f>400+1509.11</f>
        <v>1909.11</v>
      </c>
      <c r="U930" s="12">
        <f t="shared" si="59"/>
        <v>1909.11</v>
      </c>
      <c r="V930" s="11" t="s">
        <v>138</v>
      </c>
      <c r="W930" s="11" t="s">
        <v>107</v>
      </c>
      <c r="X930" s="11" t="s">
        <v>108</v>
      </c>
      <c r="Y930" s="3" t="s">
        <v>89</v>
      </c>
      <c r="Z930" s="11" t="s">
        <v>108</v>
      </c>
      <c r="AA930" s="3" t="s">
        <v>109</v>
      </c>
      <c r="AB930" s="4">
        <v>45478</v>
      </c>
      <c r="AC930" s="3" t="s">
        <v>104</v>
      </c>
    </row>
    <row r="931" spans="1:29" ht="31.5" x14ac:dyDescent="0.25">
      <c r="A931" s="3">
        <v>2024</v>
      </c>
      <c r="B931" s="4">
        <v>45383</v>
      </c>
      <c r="C931" s="4">
        <v>45473</v>
      </c>
      <c r="D931" s="3" t="s">
        <v>75</v>
      </c>
      <c r="E931" s="5" t="s">
        <v>3405</v>
      </c>
      <c r="F931" s="6" t="s">
        <v>3392</v>
      </c>
      <c r="G931" s="7" t="s">
        <v>99</v>
      </c>
      <c r="H931" s="7" t="s">
        <v>100</v>
      </c>
      <c r="I931" s="8" t="s">
        <v>84</v>
      </c>
      <c r="J931" s="9" t="s">
        <v>111</v>
      </c>
      <c r="K931" s="9" t="s">
        <v>112</v>
      </c>
      <c r="L931" s="9" t="s">
        <v>113</v>
      </c>
      <c r="M931" s="3" t="s">
        <v>87</v>
      </c>
      <c r="N931" s="3" t="s">
        <v>104</v>
      </c>
      <c r="O931" s="6">
        <v>1</v>
      </c>
      <c r="P931" s="10">
        <v>45260</v>
      </c>
      <c r="Q931" s="10">
        <f>P931+366</f>
        <v>45626</v>
      </c>
      <c r="R931" s="3" t="s">
        <v>104</v>
      </c>
      <c r="S931" s="11" t="s">
        <v>3406</v>
      </c>
      <c r="T931" s="12">
        <f>400+412.88</f>
        <v>812.88</v>
      </c>
      <c r="U931" s="12">
        <f t="shared" si="59"/>
        <v>812.88</v>
      </c>
      <c r="V931" s="11" t="s">
        <v>115</v>
      </c>
      <c r="W931" s="11" t="s">
        <v>107</v>
      </c>
      <c r="X931" s="11" t="s">
        <v>108</v>
      </c>
      <c r="Y931" s="3" t="s">
        <v>89</v>
      </c>
      <c r="Z931" s="11" t="s">
        <v>108</v>
      </c>
      <c r="AA931" s="3" t="s">
        <v>109</v>
      </c>
      <c r="AB931" s="4">
        <v>45478</v>
      </c>
      <c r="AC931" s="3" t="s">
        <v>104</v>
      </c>
    </row>
    <row r="932" spans="1:29" ht="31.5" x14ac:dyDescent="0.25">
      <c r="A932" s="3">
        <v>2024</v>
      </c>
      <c r="B932" s="4">
        <v>45383</v>
      </c>
      <c r="C932" s="4">
        <v>45473</v>
      </c>
      <c r="D932" s="3" t="s">
        <v>75</v>
      </c>
      <c r="E932" s="5" t="s">
        <v>3407</v>
      </c>
      <c r="F932" s="6" t="s">
        <v>3392</v>
      </c>
      <c r="G932" s="7" t="s">
        <v>99</v>
      </c>
      <c r="H932" s="7" t="s">
        <v>100</v>
      </c>
      <c r="I932" s="8" t="s">
        <v>84</v>
      </c>
      <c r="J932" s="9" t="s">
        <v>3408</v>
      </c>
      <c r="K932" s="9" t="s">
        <v>3409</v>
      </c>
      <c r="L932" s="9" t="s">
        <v>3410</v>
      </c>
      <c r="M932" s="3" t="s">
        <v>86</v>
      </c>
      <c r="N932" s="3" t="s">
        <v>104</v>
      </c>
      <c r="O932" s="6">
        <v>1</v>
      </c>
      <c r="P932" s="10">
        <v>45280</v>
      </c>
      <c r="Q932" s="10">
        <f>P932+366</f>
        <v>45646</v>
      </c>
      <c r="R932" s="3" t="s">
        <v>104</v>
      </c>
      <c r="S932" s="11" t="s">
        <v>3411</v>
      </c>
      <c r="T932" s="12">
        <f>480+523.6</f>
        <v>1003.6</v>
      </c>
      <c r="U932" s="12">
        <f t="shared" si="59"/>
        <v>1003.6</v>
      </c>
      <c r="V932" s="11" t="s">
        <v>3412</v>
      </c>
      <c r="W932" s="11" t="s">
        <v>107</v>
      </c>
      <c r="X932" s="11" t="s">
        <v>108</v>
      </c>
      <c r="Y932" s="3" t="s">
        <v>89</v>
      </c>
      <c r="Z932" s="11" t="s">
        <v>108</v>
      </c>
      <c r="AA932" s="3" t="s">
        <v>109</v>
      </c>
      <c r="AB932" s="4">
        <v>45478</v>
      </c>
      <c r="AC932" s="3" t="s">
        <v>104</v>
      </c>
    </row>
    <row r="933" spans="1:29" ht="31.5" x14ac:dyDescent="0.25">
      <c r="A933" s="3">
        <v>2024</v>
      </c>
      <c r="B933" s="4">
        <v>45383</v>
      </c>
      <c r="C933" s="4">
        <v>45473</v>
      </c>
      <c r="D933" s="3" t="s">
        <v>75</v>
      </c>
      <c r="E933" s="5" t="s">
        <v>3413</v>
      </c>
      <c r="F933" s="6" t="s">
        <v>3392</v>
      </c>
      <c r="G933" s="7" t="s">
        <v>99</v>
      </c>
      <c r="H933" s="7" t="s">
        <v>100</v>
      </c>
      <c r="I933" s="8" t="s">
        <v>84</v>
      </c>
      <c r="J933" s="9" t="s">
        <v>111</v>
      </c>
      <c r="K933" s="9" t="s">
        <v>112</v>
      </c>
      <c r="L933" s="9" t="s">
        <v>113</v>
      </c>
      <c r="M933" s="3" t="s">
        <v>87</v>
      </c>
      <c r="N933" s="3" t="s">
        <v>104</v>
      </c>
      <c r="O933" s="6">
        <v>1</v>
      </c>
      <c r="P933" s="10">
        <v>45295</v>
      </c>
      <c r="Q933" s="10">
        <f>P933+366</f>
        <v>45661</v>
      </c>
      <c r="R933" s="3" t="s">
        <v>104</v>
      </c>
      <c r="S933" s="11" t="s">
        <v>3414</v>
      </c>
      <c r="T933" s="12">
        <f>400+315.77</f>
        <v>715.77</v>
      </c>
      <c r="U933" s="12">
        <f t="shared" si="59"/>
        <v>715.77</v>
      </c>
      <c r="V933" s="11" t="s">
        <v>143</v>
      </c>
      <c r="W933" s="11" t="s">
        <v>107</v>
      </c>
      <c r="X933" s="11" t="s">
        <v>108</v>
      </c>
      <c r="Y933" s="3" t="s">
        <v>89</v>
      </c>
      <c r="Z933" s="11" t="s">
        <v>108</v>
      </c>
      <c r="AA933" s="3" t="s">
        <v>109</v>
      </c>
      <c r="AB933" s="4">
        <v>45478</v>
      </c>
      <c r="AC933" s="3" t="s">
        <v>104</v>
      </c>
    </row>
    <row r="934" spans="1:29" ht="31.5" x14ac:dyDescent="0.25">
      <c r="A934" s="3">
        <v>2024</v>
      </c>
      <c r="B934" s="4">
        <v>45383</v>
      </c>
      <c r="C934" s="4">
        <v>45473</v>
      </c>
      <c r="D934" s="3" t="s">
        <v>75</v>
      </c>
      <c r="E934" s="5" t="s">
        <v>3415</v>
      </c>
      <c r="F934" s="6" t="s">
        <v>3392</v>
      </c>
      <c r="G934" s="7" t="s">
        <v>99</v>
      </c>
      <c r="H934" s="7" t="s">
        <v>100</v>
      </c>
      <c r="I934" s="8" t="s">
        <v>84</v>
      </c>
      <c r="J934" s="9" t="s">
        <v>156</v>
      </c>
      <c r="K934" s="9" t="s">
        <v>157</v>
      </c>
      <c r="L934" s="9" t="s">
        <v>158</v>
      </c>
      <c r="M934" s="3" t="s">
        <v>87</v>
      </c>
      <c r="N934" s="3" t="s">
        <v>104</v>
      </c>
      <c r="O934" s="6">
        <v>1</v>
      </c>
      <c r="P934" s="10">
        <v>45296</v>
      </c>
      <c r="Q934" s="10">
        <f>P934+366</f>
        <v>45662</v>
      </c>
      <c r="R934" s="3" t="s">
        <v>104</v>
      </c>
      <c r="S934" s="11" t="s">
        <v>3416</v>
      </c>
      <c r="T934" s="12">
        <f>400+745.23+600+293.2</f>
        <v>2038.43</v>
      </c>
      <c r="U934" s="12">
        <f t="shared" si="59"/>
        <v>2038.43</v>
      </c>
      <c r="V934" s="11" t="s">
        <v>160</v>
      </c>
      <c r="W934" s="11" t="s">
        <v>107</v>
      </c>
      <c r="X934" s="11" t="s">
        <v>108</v>
      </c>
      <c r="Y934" s="3" t="s">
        <v>89</v>
      </c>
      <c r="Z934" s="11" t="s">
        <v>108</v>
      </c>
      <c r="AA934" s="3" t="s">
        <v>109</v>
      </c>
      <c r="AB934" s="4">
        <v>45478</v>
      </c>
      <c r="AC934" s="3" t="s">
        <v>104</v>
      </c>
    </row>
    <row r="935" spans="1:29" ht="31.5" x14ac:dyDescent="0.25">
      <c r="A935" s="3">
        <v>2024</v>
      </c>
      <c r="B935" s="4">
        <v>45383</v>
      </c>
      <c r="C935" s="4">
        <v>45473</v>
      </c>
      <c r="D935" s="3" t="s">
        <v>75</v>
      </c>
      <c r="E935" s="5" t="s">
        <v>3417</v>
      </c>
      <c r="F935" s="6" t="s">
        <v>3392</v>
      </c>
      <c r="G935" s="7" t="s">
        <v>99</v>
      </c>
      <c r="H935" s="7" t="s">
        <v>100</v>
      </c>
      <c r="I935" s="8" t="s">
        <v>84</v>
      </c>
      <c r="J935" s="9" t="s">
        <v>3418</v>
      </c>
      <c r="K935" s="9" t="s">
        <v>3419</v>
      </c>
      <c r="L935" s="9" t="s">
        <v>3420</v>
      </c>
      <c r="M935" s="3" t="s">
        <v>86</v>
      </c>
      <c r="N935" s="3" t="s">
        <v>104</v>
      </c>
      <c r="O935" s="6">
        <v>1</v>
      </c>
      <c r="P935" s="10">
        <v>45351</v>
      </c>
      <c r="Q935" s="10">
        <f t="shared" ref="Q935:Q972" si="60">P935+365</f>
        <v>45716</v>
      </c>
      <c r="R935" s="3" t="s">
        <v>104</v>
      </c>
      <c r="S935" s="11" t="s">
        <v>3421</v>
      </c>
      <c r="T935" s="12">
        <f>400+300</f>
        <v>700</v>
      </c>
      <c r="U935" s="12">
        <f t="shared" si="59"/>
        <v>700</v>
      </c>
      <c r="V935" s="11" t="s">
        <v>3422</v>
      </c>
      <c r="W935" s="11" t="s">
        <v>107</v>
      </c>
      <c r="X935" s="11" t="s">
        <v>108</v>
      </c>
      <c r="Y935" s="3" t="s">
        <v>89</v>
      </c>
      <c r="Z935" s="11" t="s">
        <v>108</v>
      </c>
      <c r="AA935" s="3" t="s">
        <v>109</v>
      </c>
      <c r="AB935" s="4">
        <v>45478</v>
      </c>
      <c r="AC935" s="3" t="s">
        <v>104</v>
      </c>
    </row>
    <row r="936" spans="1:29" ht="31.5" x14ac:dyDescent="0.25">
      <c r="A936" s="3">
        <v>2024</v>
      </c>
      <c r="B936" s="4">
        <v>45383</v>
      </c>
      <c r="C936" s="4">
        <v>45473</v>
      </c>
      <c r="D936" s="3" t="s">
        <v>75</v>
      </c>
      <c r="E936" s="5" t="s">
        <v>3423</v>
      </c>
      <c r="F936" s="6" t="s">
        <v>3392</v>
      </c>
      <c r="G936" s="7" t="s">
        <v>99</v>
      </c>
      <c r="H936" s="7" t="s">
        <v>100</v>
      </c>
      <c r="I936" s="8" t="s">
        <v>84</v>
      </c>
      <c r="J936" s="9" t="s">
        <v>3424</v>
      </c>
      <c r="K936" s="9" t="s">
        <v>164</v>
      </c>
      <c r="L936" s="9" t="s">
        <v>164</v>
      </c>
      <c r="M936" s="3" t="s">
        <v>87</v>
      </c>
      <c r="N936" s="3" t="s">
        <v>104</v>
      </c>
      <c r="O936" s="6">
        <v>1</v>
      </c>
      <c r="P936" s="10">
        <v>45336</v>
      </c>
      <c r="Q936" s="10">
        <f t="shared" ref="Q936:Q937" si="61">P936+366</f>
        <v>45702</v>
      </c>
      <c r="R936" s="3" t="s">
        <v>104</v>
      </c>
      <c r="S936" s="11" t="s">
        <v>3425</v>
      </c>
      <c r="T936" s="12">
        <f>400+469.88</f>
        <v>869.88</v>
      </c>
      <c r="U936" s="12">
        <f>T936</f>
        <v>869.88</v>
      </c>
      <c r="V936" s="11" t="s">
        <v>166</v>
      </c>
      <c r="W936" s="11" t="s">
        <v>107</v>
      </c>
      <c r="X936" s="11" t="s">
        <v>108</v>
      </c>
      <c r="Y936" s="3" t="s">
        <v>89</v>
      </c>
      <c r="Z936" s="11" t="s">
        <v>108</v>
      </c>
      <c r="AA936" s="3" t="s">
        <v>109</v>
      </c>
      <c r="AB936" s="4">
        <v>45478</v>
      </c>
      <c r="AC936" s="3" t="s">
        <v>104</v>
      </c>
    </row>
    <row r="937" spans="1:29" ht="31.5" x14ac:dyDescent="0.25">
      <c r="A937" s="3">
        <v>2024</v>
      </c>
      <c r="B937" s="4">
        <v>45383</v>
      </c>
      <c r="C937" s="4">
        <v>45473</v>
      </c>
      <c r="D937" s="3" t="s">
        <v>75</v>
      </c>
      <c r="E937" s="5" t="s">
        <v>3426</v>
      </c>
      <c r="F937" s="6" t="s">
        <v>3392</v>
      </c>
      <c r="G937" s="7" t="s">
        <v>99</v>
      </c>
      <c r="H937" s="7" t="s">
        <v>100</v>
      </c>
      <c r="I937" s="8" t="s">
        <v>84</v>
      </c>
      <c r="J937" s="9" t="s">
        <v>3427</v>
      </c>
      <c r="K937" s="9" t="s">
        <v>104</v>
      </c>
      <c r="L937" s="9" t="s">
        <v>104</v>
      </c>
      <c r="M937" s="3" t="s">
        <v>86</v>
      </c>
      <c r="N937" s="3" t="s">
        <v>104</v>
      </c>
      <c r="O937" s="6">
        <v>1</v>
      </c>
      <c r="P937" s="10">
        <v>45336</v>
      </c>
      <c r="Q937" s="10">
        <f t="shared" si="61"/>
        <v>45702</v>
      </c>
      <c r="R937" s="3" t="s">
        <v>104</v>
      </c>
      <c r="S937" s="11" t="s">
        <v>3428</v>
      </c>
      <c r="T937" s="12">
        <v>4500</v>
      </c>
      <c r="U937" s="12">
        <f>T937</f>
        <v>4500</v>
      </c>
      <c r="V937" s="11" t="s">
        <v>204</v>
      </c>
      <c r="W937" s="11" t="s">
        <v>107</v>
      </c>
      <c r="X937" s="11" t="s">
        <v>108</v>
      </c>
      <c r="Y937" s="3" t="s">
        <v>89</v>
      </c>
      <c r="Z937" s="11" t="s">
        <v>108</v>
      </c>
      <c r="AA937" s="3" t="s">
        <v>109</v>
      </c>
      <c r="AB937" s="4">
        <v>45478</v>
      </c>
      <c r="AC937" s="3" t="s">
        <v>104</v>
      </c>
    </row>
    <row r="938" spans="1:29" ht="31.5" x14ac:dyDescent="0.25">
      <c r="A938" s="3">
        <v>2024</v>
      </c>
      <c r="B938" s="4">
        <v>45383</v>
      </c>
      <c r="C938" s="4">
        <v>45473</v>
      </c>
      <c r="D938" s="3" t="s">
        <v>75</v>
      </c>
      <c r="E938" s="5" t="s">
        <v>3429</v>
      </c>
      <c r="F938" s="6" t="s">
        <v>3392</v>
      </c>
      <c r="G938" s="7" t="s">
        <v>99</v>
      </c>
      <c r="H938" s="7" t="s">
        <v>100</v>
      </c>
      <c r="I938" s="8" t="s">
        <v>84</v>
      </c>
      <c r="J938" s="9" t="s">
        <v>174</v>
      </c>
      <c r="K938" s="9" t="s">
        <v>175</v>
      </c>
      <c r="L938" s="9" t="s">
        <v>176</v>
      </c>
      <c r="M938" s="3" t="s">
        <v>87</v>
      </c>
      <c r="N938" s="3" t="s">
        <v>104</v>
      </c>
      <c r="O938" s="6">
        <v>1</v>
      </c>
      <c r="P938" s="10">
        <v>45349</v>
      </c>
      <c r="Q938" s="10">
        <f>P938+366</f>
        <v>45715</v>
      </c>
      <c r="R938" s="3" t="s">
        <v>104</v>
      </c>
      <c r="S938" s="11" t="s">
        <v>3430</v>
      </c>
      <c r="T938" s="12">
        <f>127.65+1200</f>
        <v>1327.65</v>
      </c>
      <c r="U938" s="12">
        <f t="shared" ref="U938:U939" si="62">T938</f>
        <v>1327.65</v>
      </c>
      <c r="V938" s="11" t="s">
        <v>178</v>
      </c>
      <c r="W938" s="11" t="s">
        <v>107</v>
      </c>
      <c r="X938" s="11" t="s">
        <v>108</v>
      </c>
      <c r="Y938" s="3" t="s">
        <v>89</v>
      </c>
      <c r="Z938" s="11" t="s">
        <v>108</v>
      </c>
      <c r="AA938" s="3" t="s">
        <v>109</v>
      </c>
      <c r="AB938" s="4">
        <v>45478</v>
      </c>
      <c r="AC938" s="3" t="s">
        <v>104</v>
      </c>
    </row>
    <row r="939" spans="1:29" ht="31.5" x14ac:dyDescent="0.25">
      <c r="A939" s="3">
        <v>2024</v>
      </c>
      <c r="B939" s="4">
        <v>45383</v>
      </c>
      <c r="C939" s="4">
        <v>45473</v>
      </c>
      <c r="D939" s="3" t="s">
        <v>75</v>
      </c>
      <c r="E939" s="5" t="s">
        <v>3431</v>
      </c>
      <c r="F939" s="6" t="s">
        <v>3392</v>
      </c>
      <c r="G939" s="7" t="s">
        <v>99</v>
      </c>
      <c r="H939" s="7" t="s">
        <v>100</v>
      </c>
      <c r="I939" s="8" t="s">
        <v>84</v>
      </c>
      <c r="J939" s="9" t="s">
        <v>180</v>
      </c>
      <c r="K939" s="9" t="s">
        <v>181</v>
      </c>
      <c r="L939" s="9" t="s">
        <v>182</v>
      </c>
      <c r="M939" s="3" t="s">
        <v>87</v>
      </c>
      <c r="N939" s="3" t="s">
        <v>104</v>
      </c>
      <c r="O939" s="6">
        <v>1</v>
      </c>
      <c r="P939" s="10">
        <v>45370</v>
      </c>
      <c r="Q939" s="10">
        <f>P939+365</f>
        <v>45735</v>
      </c>
      <c r="R939" s="3" t="s">
        <v>104</v>
      </c>
      <c r="S939" s="11" t="s">
        <v>3432</v>
      </c>
      <c r="T939" s="12">
        <f>600+781.28</f>
        <v>1381.28</v>
      </c>
      <c r="U939" s="12">
        <f t="shared" si="62"/>
        <v>1381.28</v>
      </c>
      <c r="V939" s="11" t="s">
        <v>184</v>
      </c>
      <c r="W939" s="11" t="s">
        <v>107</v>
      </c>
      <c r="X939" s="11" t="s">
        <v>108</v>
      </c>
      <c r="Y939" s="3" t="s">
        <v>89</v>
      </c>
      <c r="Z939" s="11" t="s">
        <v>108</v>
      </c>
      <c r="AA939" s="3" t="s">
        <v>109</v>
      </c>
      <c r="AB939" s="4">
        <v>45478</v>
      </c>
      <c r="AC939" s="3" t="s">
        <v>104</v>
      </c>
    </row>
    <row r="940" spans="1:29" ht="31.5" x14ac:dyDescent="0.25">
      <c r="A940" s="3">
        <v>2024</v>
      </c>
      <c r="B940" s="4">
        <v>45383</v>
      </c>
      <c r="C940" s="4">
        <v>45473</v>
      </c>
      <c r="D940" s="3" t="s">
        <v>75</v>
      </c>
      <c r="E940" s="5" t="s">
        <v>3433</v>
      </c>
      <c r="F940" s="6" t="s">
        <v>3392</v>
      </c>
      <c r="G940" s="7" t="s">
        <v>99</v>
      </c>
      <c r="H940" s="7" t="s">
        <v>100</v>
      </c>
      <c r="I940" s="8" t="s">
        <v>84</v>
      </c>
      <c r="J940" s="9" t="s">
        <v>911</v>
      </c>
      <c r="K940" s="9" t="s">
        <v>207</v>
      </c>
      <c r="L940" s="9" t="s">
        <v>248</v>
      </c>
      <c r="M940" s="3" t="s">
        <v>86</v>
      </c>
      <c r="N940" s="3" t="s">
        <v>104</v>
      </c>
      <c r="O940" s="6">
        <v>1</v>
      </c>
      <c r="P940" s="10">
        <v>45364</v>
      </c>
      <c r="Q940" s="10">
        <f t="shared" ref="Q940:Q956" si="63">P940+365</f>
        <v>45729</v>
      </c>
      <c r="R940" s="3" t="s">
        <v>104</v>
      </c>
      <c r="S940" s="11" t="s">
        <v>3434</v>
      </c>
      <c r="T940" s="12">
        <f>405</f>
        <v>405</v>
      </c>
      <c r="U940" s="12">
        <f>T940</f>
        <v>405</v>
      </c>
      <c r="V940" s="11" t="s">
        <v>3435</v>
      </c>
      <c r="W940" s="11" t="s">
        <v>107</v>
      </c>
      <c r="X940" s="11" t="s">
        <v>108</v>
      </c>
      <c r="Y940" s="3" t="s">
        <v>89</v>
      </c>
      <c r="Z940" s="11" t="s">
        <v>108</v>
      </c>
      <c r="AA940" s="3" t="s">
        <v>109</v>
      </c>
      <c r="AB940" s="4">
        <v>45478</v>
      </c>
      <c r="AC940" s="3" t="s">
        <v>104</v>
      </c>
    </row>
    <row r="941" spans="1:29" ht="31.5" x14ac:dyDescent="0.25">
      <c r="A941" s="3">
        <v>2024</v>
      </c>
      <c r="B941" s="4">
        <v>45383</v>
      </c>
      <c r="C941" s="4">
        <v>45473</v>
      </c>
      <c r="D941" s="3" t="s">
        <v>75</v>
      </c>
      <c r="E941" s="5" t="s">
        <v>3436</v>
      </c>
      <c r="F941" s="6" t="s">
        <v>3392</v>
      </c>
      <c r="G941" s="7" t="s">
        <v>99</v>
      </c>
      <c r="H941" s="7" t="s">
        <v>100</v>
      </c>
      <c r="I941" s="8" t="s">
        <v>84</v>
      </c>
      <c r="J941" s="9" t="s">
        <v>186</v>
      </c>
      <c r="K941" s="9" t="s">
        <v>187</v>
      </c>
      <c r="L941" s="9" t="s">
        <v>188</v>
      </c>
      <c r="M941" s="3" t="s">
        <v>87</v>
      </c>
      <c r="N941" s="3" t="s">
        <v>104</v>
      </c>
      <c r="O941" s="6">
        <v>1</v>
      </c>
      <c r="P941" s="10">
        <v>45371</v>
      </c>
      <c r="Q941" s="10">
        <f t="shared" si="63"/>
        <v>45736</v>
      </c>
      <c r="R941" s="3" t="s">
        <v>104</v>
      </c>
      <c r="S941" s="11" t="s">
        <v>3437</v>
      </c>
      <c r="T941" s="12">
        <f>400+320.19</f>
        <v>720.19</v>
      </c>
      <c r="U941" s="12">
        <f>T941</f>
        <v>720.19</v>
      </c>
      <c r="V941" s="11" t="s">
        <v>190</v>
      </c>
      <c r="W941" s="11" t="s">
        <v>107</v>
      </c>
      <c r="X941" s="11" t="s">
        <v>108</v>
      </c>
      <c r="Y941" s="3" t="s">
        <v>89</v>
      </c>
      <c r="Z941" s="11" t="s">
        <v>108</v>
      </c>
      <c r="AA941" s="3" t="s">
        <v>109</v>
      </c>
      <c r="AB941" s="4">
        <v>45478</v>
      </c>
      <c r="AC941" s="3" t="s">
        <v>104</v>
      </c>
    </row>
    <row r="942" spans="1:29" ht="31.5" x14ac:dyDescent="0.25">
      <c r="A942" s="3">
        <v>2024</v>
      </c>
      <c r="B942" s="4">
        <v>45383</v>
      </c>
      <c r="C942" s="4">
        <v>45473</v>
      </c>
      <c r="D942" s="3" t="s">
        <v>75</v>
      </c>
      <c r="E942" s="5" t="s">
        <v>3438</v>
      </c>
      <c r="F942" s="6" t="s">
        <v>3392</v>
      </c>
      <c r="G942" s="7" t="s">
        <v>99</v>
      </c>
      <c r="H942" s="7" t="s">
        <v>100</v>
      </c>
      <c r="I942" s="8" t="s">
        <v>84</v>
      </c>
      <c r="J942" s="9" t="s">
        <v>197</v>
      </c>
      <c r="K942" s="9" t="s">
        <v>187</v>
      </c>
      <c r="L942" s="9" t="s">
        <v>198</v>
      </c>
      <c r="M942" s="3" t="s">
        <v>86</v>
      </c>
      <c r="N942" s="3" t="s">
        <v>104</v>
      </c>
      <c r="O942" s="6">
        <v>1</v>
      </c>
      <c r="P942" s="10">
        <v>45373</v>
      </c>
      <c r="Q942" s="10">
        <f t="shared" si="63"/>
        <v>45738</v>
      </c>
      <c r="R942" s="3" t="s">
        <v>104</v>
      </c>
      <c r="S942" s="11" t="s">
        <v>3439</v>
      </c>
      <c r="T942" s="12">
        <f>400+542.42</f>
        <v>942.42</v>
      </c>
      <c r="U942" s="12">
        <f t="shared" ref="U942:U972" si="64">T942</f>
        <v>942.42</v>
      </c>
      <c r="V942" s="11" t="s">
        <v>200</v>
      </c>
      <c r="W942" s="11" t="s">
        <v>107</v>
      </c>
      <c r="X942" s="11" t="s">
        <v>108</v>
      </c>
      <c r="Y942" s="3" t="s">
        <v>89</v>
      </c>
      <c r="Z942" s="11" t="s">
        <v>108</v>
      </c>
      <c r="AA942" s="3" t="s">
        <v>109</v>
      </c>
      <c r="AB942" s="4">
        <v>45478</v>
      </c>
      <c r="AC942" s="3" t="s">
        <v>104</v>
      </c>
    </row>
    <row r="943" spans="1:29" ht="31.5" x14ac:dyDescent="0.25">
      <c r="A943" s="3">
        <v>2024</v>
      </c>
      <c r="B943" s="4">
        <v>45383</v>
      </c>
      <c r="C943" s="4">
        <v>45473</v>
      </c>
      <c r="D943" s="3" t="s">
        <v>75</v>
      </c>
      <c r="E943" s="5" t="s">
        <v>3440</v>
      </c>
      <c r="F943" s="6" t="s">
        <v>3392</v>
      </c>
      <c r="G943" s="7" t="s">
        <v>99</v>
      </c>
      <c r="H943" s="7" t="s">
        <v>100</v>
      </c>
      <c r="I943" s="8" t="s">
        <v>84</v>
      </c>
      <c r="J943" s="9" t="s">
        <v>3441</v>
      </c>
      <c r="K943" s="9" t="s">
        <v>103</v>
      </c>
      <c r="L943" s="9" t="s">
        <v>377</v>
      </c>
      <c r="M943" s="3" t="s">
        <v>87</v>
      </c>
      <c r="N943" s="3" t="s">
        <v>104</v>
      </c>
      <c r="O943" s="6">
        <v>1</v>
      </c>
      <c r="P943" s="10">
        <v>45376</v>
      </c>
      <c r="Q943" s="10">
        <f t="shared" si="63"/>
        <v>45741</v>
      </c>
      <c r="R943" s="3" t="s">
        <v>104</v>
      </c>
      <c r="S943" s="11" t="s">
        <v>3442</v>
      </c>
      <c r="T943" s="12">
        <v>354.4</v>
      </c>
      <c r="U943" s="12">
        <f t="shared" si="64"/>
        <v>354.4</v>
      </c>
      <c r="V943" s="11" t="s">
        <v>3443</v>
      </c>
      <c r="W943" s="11" t="s">
        <v>107</v>
      </c>
      <c r="X943" s="11" t="s">
        <v>108</v>
      </c>
      <c r="Y943" s="3" t="s">
        <v>89</v>
      </c>
      <c r="Z943" s="11" t="s">
        <v>108</v>
      </c>
      <c r="AA943" s="3" t="s">
        <v>109</v>
      </c>
      <c r="AB943" s="4">
        <v>45478</v>
      </c>
      <c r="AC943" s="3" t="s">
        <v>104</v>
      </c>
    </row>
    <row r="944" spans="1:29" ht="31.5" x14ac:dyDescent="0.25">
      <c r="A944" s="3">
        <v>2024</v>
      </c>
      <c r="B944" s="4">
        <v>45383</v>
      </c>
      <c r="C944" s="4">
        <v>45473</v>
      </c>
      <c r="D944" s="3" t="s">
        <v>75</v>
      </c>
      <c r="E944" s="5" t="s">
        <v>3444</v>
      </c>
      <c r="F944" s="6" t="s">
        <v>3392</v>
      </c>
      <c r="G944" s="7" t="s">
        <v>99</v>
      </c>
      <c r="H944" s="7" t="s">
        <v>100</v>
      </c>
      <c r="I944" s="8" t="s">
        <v>84</v>
      </c>
      <c r="J944" s="9" t="s">
        <v>390</v>
      </c>
      <c r="K944" s="9" t="s">
        <v>317</v>
      </c>
      <c r="L944" s="9" t="s">
        <v>222</v>
      </c>
      <c r="M944" s="3" t="s">
        <v>87</v>
      </c>
      <c r="N944" s="3" t="s">
        <v>104</v>
      </c>
      <c r="O944" s="6">
        <v>1</v>
      </c>
      <c r="P944" s="10">
        <v>45387</v>
      </c>
      <c r="Q944" s="10">
        <f t="shared" si="63"/>
        <v>45752</v>
      </c>
      <c r="R944" s="3" t="s">
        <v>104</v>
      </c>
      <c r="S944" s="11" t="s">
        <v>3445</v>
      </c>
      <c r="T944" s="12">
        <v>180.5</v>
      </c>
      <c r="U944" s="12">
        <f t="shared" si="64"/>
        <v>180.5</v>
      </c>
      <c r="V944" s="11" t="s">
        <v>3446</v>
      </c>
      <c r="W944" s="11" t="s">
        <v>107</v>
      </c>
      <c r="X944" s="11" t="s">
        <v>108</v>
      </c>
      <c r="Y944" s="3" t="s">
        <v>89</v>
      </c>
      <c r="Z944" s="11" t="s">
        <v>108</v>
      </c>
      <c r="AA944" s="3" t="s">
        <v>109</v>
      </c>
      <c r="AB944" s="4">
        <v>45478</v>
      </c>
      <c r="AC944" s="3" t="s">
        <v>104</v>
      </c>
    </row>
    <row r="945" spans="1:29" ht="31.5" x14ac:dyDescent="0.25">
      <c r="A945" s="3">
        <v>2024</v>
      </c>
      <c r="B945" s="4">
        <v>45383</v>
      </c>
      <c r="C945" s="4">
        <v>45473</v>
      </c>
      <c r="D945" s="3" t="s">
        <v>75</v>
      </c>
      <c r="E945" s="5" t="s">
        <v>3447</v>
      </c>
      <c r="F945" s="6" t="s">
        <v>3392</v>
      </c>
      <c r="G945" s="7" t="s">
        <v>99</v>
      </c>
      <c r="H945" s="7" t="s">
        <v>100</v>
      </c>
      <c r="I945" s="8" t="s">
        <v>84</v>
      </c>
      <c r="J945" s="9" t="s">
        <v>1333</v>
      </c>
      <c r="K945" s="9" t="s">
        <v>207</v>
      </c>
      <c r="L945" s="9" t="s">
        <v>207</v>
      </c>
      <c r="M945" s="3" t="s">
        <v>87</v>
      </c>
      <c r="N945" s="3" t="s">
        <v>104</v>
      </c>
      <c r="O945" s="6">
        <v>1</v>
      </c>
      <c r="P945" s="10">
        <v>45387</v>
      </c>
      <c r="Q945" s="10">
        <f t="shared" si="63"/>
        <v>45752</v>
      </c>
      <c r="R945" s="3" t="s">
        <v>104</v>
      </c>
      <c r="S945" s="11" t="s">
        <v>3448</v>
      </c>
      <c r="T945" s="12">
        <v>142.5</v>
      </c>
      <c r="U945" s="12">
        <f t="shared" si="64"/>
        <v>142.5</v>
      </c>
      <c r="V945" s="11" t="s">
        <v>3449</v>
      </c>
      <c r="W945" s="11" t="s">
        <v>107</v>
      </c>
      <c r="X945" s="11" t="s">
        <v>108</v>
      </c>
      <c r="Y945" s="3" t="s">
        <v>89</v>
      </c>
      <c r="Z945" s="11" t="s">
        <v>108</v>
      </c>
      <c r="AA945" s="3" t="s">
        <v>109</v>
      </c>
      <c r="AB945" s="4">
        <v>45478</v>
      </c>
      <c r="AC945" s="3" t="s">
        <v>104</v>
      </c>
    </row>
    <row r="946" spans="1:29" ht="31.5" x14ac:dyDescent="0.25">
      <c r="A946" s="3">
        <v>2024</v>
      </c>
      <c r="B946" s="4">
        <v>45383</v>
      </c>
      <c r="C946" s="4">
        <v>45473</v>
      </c>
      <c r="D946" s="3" t="s">
        <v>75</v>
      </c>
      <c r="E946" s="5" t="s">
        <v>3450</v>
      </c>
      <c r="F946" s="6" t="s">
        <v>3392</v>
      </c>
      <c r="G946" s="7" t="s">
        <v>99</v>
      </c>
      <c r="H946" s="7" t="s">
        <v>100</v>
      </c>
      <c r="I946" s="8" t="s">
        <v>84</v>
      </c>
      <c r="J946" s="9" t="s">
        <v>192</v>
      </c>
      <c r="K946" s="9" t="s">
        <v>193</v>
      </c>
      <c r="L946" s="9" t="s">
        <v>170</v>
      </c>
      <c r="M946" s="3" t="s">
        <v>86</v>
      </c>
      <c r="N946" s="3" t="s">
        <v>104</v>
      </c>
      <c r="O946" s="6">
        <v>1</v>
      </c>
      <c r="P946" s="10">
        <v>45383</v>
      </c>
      <c r="Q946" s="10">
        <f t="shared" si="63"/>
        <v>45748</v>
      </c>
      <c r="R946" s="3" t="s">
        <v>104</v>
      </c>
      <c r="S946" s="11" t="s">
        <v>3451</v>
      </c>
      <c r="T946" s="12">
        <f>480+951.44+300</f>
        <v>1731.44</v>
      </c>
      <c r="U946" s="12">
        <f t="shared" si="64"/>
        <v>1731.44</v>
      </c>
      <c r="V946" s="11" t="s">
        <v>195</v>
      </c>
      <c r="W946" s="11" t="s">
        <v>107</v>
      </c>
      <c r="X946" s="11" t="s">
        <v>108</v>
      </c>
      <c r="Y946" s="3" t="s">
        <v>89</v>
      </c>
      <c r="Z946" s="11" t="s">
        <v>108</v>
      </c>
      <c r="AA946" s="3" t="s">
        <v>109</v>
      </c>
      <c r="AB946" s="4">
        <v>45478</v>
      </c>
      <c r="AC946" s="3" t="s">
        <v>104</v>
      </c>
    </row>
    <row r="947" spans="1:29" ht="31.5" x14ac:dyDescent="0.25">
      <c r="A947" s="3">
        <v>2024</v>
      </c>
      <c r="B947" s="4">
        <v>45383</v>
      </c>
      <c r="C947" s="4">
        <v>45473</v>
      </c>
      <c r="D947" s="3" t="s">
        <v>75</v>
      </c>
      <c r="E947" s="5" t="s">
        <v>3452</v>
      </c>
      <c r="F947" s="6" t="s">
        <v>3392</v>
      </c>
      <c r="G947" s="7" t="s">
        <v>99</v>
      </c>
      <c r="H947" s="7" t="s">
        <v>100</v>
      </c>
      <c r="I947" s="8" t="s">
        <v>84</v>
      </c>
      <c r="J947" s="9" t="s">
        <v>3453</v>
      </c>
      <c r="K947" s="9" t="s">
        <v>306</v>
      </c>
      <c r="L947" s="9" t="s">
        <v>360</v>
      </c>
      <c r="M947" s="3" t="s">
        <v>86</v>
      </c>
      <c r="N947" s="3" t="s">
        <v>104</v>
      </c>
      <c r="O947" s="6">
        <v>1</v>
      </c>
      <c r="P947" s="10">
        <v>45397</v>
      </c>
      <c r="Q947" s="10">
        <f t="shared" si="63"/>
        <v>45762</v>
      </c>
      <c r="R947" s="3" t="s">
        <v>104</v>
      </c>
      <c r="S947" s="11" t="s">
        <v>3454</v>
      </c>
      <c r="T947" s="12">
        <v>380</v>
      </c>
      <c r="U947" s="12">
        <f t="shared" si="64"/>
        <v>380</v>
      </c>
      <c r="V947" s="11" t="s">
        <v>3455</v>
      </c>
      <c r="W947" s="11" t="s">
        <v>107</v>
      </c>
      <c r="X947" s="11" t="s">
        <v>108</v>
      </c>
      <c r="Y947" s="3" t="s">
        <v>89</v>
      </c>
      <c r="Z947" s="11" t="s">
        <v>108</v>
      </c>
      <c r="AA947" s="3" t="s">
        <v>109</v>
      </c>
      <c r="AB947" s="4">
        <v>45478</v>
      </c>
      <c r="AC947" s="3" t="s">
        <v>104</v>
      </c>
    </row>
    <row r="948" spans="1:29" ht="31.5" x14ac:dyDescent="0.25">
      <c r="A948" s="3">
        <v>2024</v>
      </c>
      <c r="B948" s="4">
        <v>45383</v>
      </c>
      <c r="C948" s="4">
        <v>45473</v>
      </c>
      <c r="D948" s="3" t="s">
        <v>75</v>
      </c>
      <c r="E948" s="5" t="s">
        <v>3456</v>
      </c>
      <c r="F948" s="6" t="s">
        <v>3392</v>
      </c>
      <c r="G948" s="7" t="s">
        <v>99</v>
      </c>
      <c r="H948" s="7" t="s">
        <v>100</v>
      </c>
      <c r="I948" s="8" t="s">
        <v>84</v>
      </c>
      <c r="J948" s="9" t="s">
        <v>226</v>
      </c>
      <c r="K948" s="9" t="s">
        <v>103</v>
      </c>
      <c r="L948" s="9" t="s">
        <v>217</v>
      </c>
      <c r="M948" s="3" t="s">
        <v>87</v>
      </c>
      <c r="N948" s="3" t="s">
        <v>104</v>
      </c>
      <c r="O948" s="6">
        <v>1</v>
      </c>
      <c r="P948" s="10">
        <v>45393</v>
      </c>
      <c r="Q948" s="10">
        <f>P948+730</f>
        <v>46123</v>
      </c>
      <c r="R948" s="3" t="s">
        <v>104</v>
      </c>
      <c r="S948" s="11" t="s">
        <v>3457</v>
      </c>
      <c r="T948" s="12">
        <f>400+4234.49</f>
        <v>4634.49</v>
      </c>
      <c r="U948" s="12">
        <f>T948</f>
        <v>4634.49</v>
      </c>
      <c r="V948" s="11" t="s">
        <v>228</v>
      </c>
      <c r="W948" s="11" t="s">
        <v>107</v>
      </c>
      <c r="X948" s="11" t="s">
        <v>108</v>
      </c>
      <c r="Y948" s="3" t="s">
        <v>89</v>
      </c>
      <c r="Z948" s="11" t="s">
        <v>108</v>
      </c>
      <c r="AA948" s="3" t="s">
        <v>109</v>
      </c>
      <c r="AB948" s="4">
        <v>45478</v>
      </c>
      <c r="AC948" s="3" t="s">
        <v>104</v>
      </c>
    </row>
    <row r="949" spans="1:29" ht="31.5" x14ac:dyDescent="0.25">
      <c r="A949" s="3">
        <v>2024</v>
      </c>
      <c r="B949" s="4">
        <v>45383</v>
      </c>
      <c r="C949" s="4">
        <v>45473</v>
      </c>
      <c r="D949" s="3" t="s">
        <v>75</v>
      </c>
      <c r="E949" s="5" t="s">
        <v>3458</v>
      </c>
      <c r="F949" s="6" t="s">
        <v>3392</v>
      </c>
      <c r="G949" s="7" t="s">
        <v>99</v>
      </c>
      <c r="H949" s="7" t="s">
        <v>100</v>
      </c>
      <c r="I949" s="8" t="s">
        <v>84</v>
      </c>
      <c r="J949" s="9" t="s">
        <v>3459</v>
      </c>
      <c r="K949" s="9" t="s">
        <v>306</v>
      </c>
      <c r="L949" s="9" t="s">
        <v>146</v>
      </c>
      <c r="M949" s="3" t="s">
        <v>87</v>
      </c>
      <c r="N949" s="3" t="s">
        <v>104</v>
      </c>
      <c r="O949" s="6">
        <v>1</v>
      </c>
      <c r="P949" s="10">
        <v>45387</v>
      </c>
      <c r="Q949" s="10">
        <f t="shared" ref="Q949" si="65">P949+365</f>
        <v>45752</v>
      </c>
      <c r="R949" s="3" t="s">
        <v>104</v>
      </c>
      <c r="S949" s="11" t="s">
        <v>3460</v>
      </c>
      <c r="T949" s="12">
        <v>302.5</v>
      </c>
      <c r="U949" s="12">
        <f t="shared" ref="U949" si="66">T949</f>
        <v>302.5</v>
      </c>
      <c r="V949" s="11" t="s">
        <v>3461</v>
      </c>
      <c r="W949" s="11" t="s">
        <v>107</v>
      </c>
      <c r="X949" s="11" t="s">
        <v>108</v>
      </c>
      <c r="Y949" s="3" t="s">
        <v>89</v>
      </c>
      <c r="Z949" s="11" t="s">
        <v>108</v>
      </c>
      <c r="AA949" s="3" t="s">
        <v>109</v>
      </c>
      <c r="AB949" s="4">
        <v>45478</v>
      </c>
      <c r="AC949" s="3" t="s">
        <v>104</v>
      </c>
    </row>
    <row r="950" spans="1:29" ht="31.5" x14ac:dyDescent="0.25">
      <c r="A950" s="3">
        <v>2024</v>
      </c>
      <c r="B950" s="4">
        <v>45383</v>
      </c>
      <c r="C950" s="4">
        <v>45473</v>
      </c>
      <c r="D950" s="3" t="s">
        <v>75</v>
      </c>
      <c r="E950" s="5" t="s">
        <v>3462</v>
      </c>
      <c r="F950" s="6" t="s">
        <v>3392</v>
      </c>
      <c r="G950" s="7" t="s">
        <v>99</v>
      </c>
      <c r="H950" s="7" t="s">
        <v>100</v>
      </c>
      <c r="I950" s="8" t="s">
        <v>84</v>
      </c>
      <c r="J950" s="9" t="s">
        <v>3463</v>
      </c>
      <c r="K950" s="9" t="s">
        <v>181</v>
      </c>
      <c r="L950" s="9" t="s">
        <v>102</v>
      </c>
      <c r="M950" s="3" t="s">
        <v>87</v>
      </c>
      <c r="N950" s="3" t="s">
        <v>104</v>
      </c>
      <c r="O950" s="6">
        <v>1</v>
      </c>
      <c r="P950" s="10">
        <v>45387</v>
      </c>
      <c r="Q950" s="10">
        <f>P950+242</f>
        <v>45629</v>
      </c>
      <c r="R950" s="3" t="s">
        <v>104</v>
      </c>
      <c r="S950" s="11" t="s">
        <v>3464</v>
      </c>
      <c r="T950" s="12">
        <f>52.92+200</f>
        <v>252.92000000000002</v>
      </c>
      <c r="U950" s="12">
        <f t="shared" si="64"/>
        <v>252.92000000000002</v>
      </c>
      <c r="V950" s="11" t="s">
        <v>3465</v>
      </c>
      <c r="W950" s="11" t="s">
        <v>107</v>
      </c>
      <c r="X950" s="11" t="s">
        <v>108</v>
      </c>
      <c r="Y950" s="3" t="s">
        <v>89</v>
      </c>
      <c r="Z950" s="11" t="s">
        <v>108</v>
      </c>
      <c r="AA950" s="3" t="s">
        <v>109</v>
      </c>
      <c r="AB950" s="4">
        <v>45478</v>
      </c>
      <c r="AC950" s="3" t="s">
        <v>104</v>
      </c>
    </row>
    <row r="951" spans="1:29" ht="31.5" x14ac:dyDescent="0.25">
      <c r="A951" s="3">
        <v>2024</v>
      </c>
      <c r="B951" s="4">
        <v>45383</v>
      </c>
      <c r="C951" s="4">
        <v>45473</v>
      </c>
      <c r="D951" s="3" t="s">
        <v>75</v>
      </c>
      <c r="E951" s="5" t="s">
        <v>3466</v>
      </c>
      <c r="F951" s="6" t="s">
        <v>3392</v>
      </c>
      <c r="G951" s="7" t="s">
        <v>99</v>
      </c>
      <c r="H951" s="7" t="s">
        <v>100</v>
      </c>
      <c r="I951" s="8" t="s">
        <v>84</v>
      </c>
      <c r="J951" s="9" t="s">
        <v>3467</v>
      </c>
      <c r="K951" s="9" t="s">
        <v>152</v>
      </c>
      <c r="L951" s="9" t="s">
        <v>146</v>
      </c>
      <c r="M951" s="3" t="s">
        <v>86</v>
      </c>
      <c r="N951" s="3" t="s">
        <v>104</v>
      </c>
      <c r="O951" s="6">
        <v>1</v>
      </c>
      <c r="P951" s="10">
        <v>45387</v>
      </c>
      <c r="Q951" s="10">
        <f>P951+242</f>
        <v>45629</v>
      </c>
      <c r="R951" s="3" t="s">
        <v>104</v>
      </c>
      <c r="S951" s="11" t="s">
        <v>3468</v>
      </c>
      <c r="T951" s="12">
        <f>52.92+200</f>
        <v>252.92000000000002</v>
      </c>
      <c r="U951" s="12">
        <f t="shared" si="64"/>
        <v>252.92000000000002</v>
      </c>
      <c r="V951" s="11" t="s">
        <v>3469</v>
      </c>
      <c r="W951" s="11" t="s">
        <v>107</v>
      </c>
      <c r="X951" s="11" t="s">
        <v>108</v>
      </c>
      <c r="Y951" s="3" t="s">
        <v>89</v>
      </c>
      <c r="Z951" s="11" t="s">
        <v>108</v>
      </c>
      <c r="AA951" s="3" t="s">
        <v>109</v>
      </c>
      <c r="AB951" s="4">
        <v>45478</v>
      </c>
      <c r="AC951" s="3" t="s">
        <v>104</v>
      </c>
    </row>
    <row r="952" spans="1:29" ht="31.5" x14ac:dyDescent="0.25">
      <c r="A952" s="3">
        <v>2024</v>
      </c>
      <c r="B952" s="4">
        <v>45383</v>
      </c>
      <c r="C952" s="4">
        <v>45473</v>
      </c>
      <c r="D952" s="3" t="s">
        <v>75</v>
      </c>
      <c r="E952" s="5" t="s">
        <v>3470</v>
      </c>
      <c r="F952" s="6" t="s">
        <v>3392</v>
      </c>
      <c r="G952" s="7" t="s">
        <v>99</v>
      </c>
      <c r="H952" s="7" t="s">
        <v>100</v>
      </c>
      <c r="I952" s="8" t="s">
        <v>84</v>
      </c>
      <c r="J952" s="9" t="s">
        <v>3471</v>
      </c>
      <c r="K952" s="9" t="s">
        <v>104</v>
      </c>
      <c r="L952" s="9" t="s">
        <v>104</v>
      </c>
      <c r="M952" s="3" t="s">
        <v>86</v>
      </c>
      <c r="N952" s="3" t="s">
        <v>104</v>
      </c>
      <c r="O952" s="6">
        <v>1</v>
      </c>
      <c r="P952" s="10">
        <v>45385</v>
      </c>
      <c r="Q952" s="10">
        <f t="shared" si="63"/>
        <v>45750</v>
      </c>
      <c r="R952" s="3" t="s">
        <v>104</v>
      </c>
      <c r="S952" s="11" t="s">
        <v>3472</v>
      </c>
      <c r="T952" s="12">
        <v>250</v>
      </c>
      <c r="U952" s="12">
        <f t="shared" si="64"/>
        <v>250</v>
      </c>
      <c r="V952" s="11" t="s">
        <v>3473</v>
      </c>
      <c r="W952" s="11" t="s">
        <v>107</v>
      </c>
      <c r="X952" s="11" t="s">
        <v>108</v>
      </c>
      <c r="Y952" s="3" t="s">
        <v>89</v>
      </c>
      <c r="Z952" s="11" t="s">
        <v>108</v>
      </c>
      <c r="AA952" s="3" t="s">
        <v>109</v>
      </c>
      <c r="AB952" s="4">
        <v>45478</v>
      </c>
      <c r="AC952" s="3" t="s">
        <v>104</v>
      </c>
    </row>
    <row r="953" spans="1:29" ht="31.5" x14ac:dyDescent="0.25">
      <c r="A953" s="3">
        <v>2024</v>
      </c>
      <c r="B953" s="4">
        <v>45383</v>
      </c>
      <c r="C953" s="4">
        <v>45473</v>
      </c>
      <c r="D953" s="3" t="s">
        <v>75</v>
      </c>
      <c r="E953" s="5" t="s">
        <v>3474</v>
      </c>
      <c r="F953" s="6" t="s">
        <v>3392</v>
      </c>
      <c r="G953" s="7" t="s">
        <v>99</v>
      </c>
      <c r="H953" s="7" t="s">
        <v>100</v>
      </c>
      <c r="I953" s="8" t="s">
        <v>84</v>
      </c>
      <c r="J953" s="9" t="s">
        <v>349</v>
      </c>
      <c r="K953" s="9" t="s">
        <v>350</v>
      </c>
      <c r="L953" s="9" t="s">
        <v>306</v>
      </c>
      <c r="M953" s="3" t="s">
        <v>86</v>
      </c>
      <c r="N953" s="3" t="s">
        <v>104</v>
      </c>
      <c r="O953" s="6">
        <v>1</v>
      </c>
      <c r="P953" s="10">
        <v>45370</v>
      </c>
      <c r="Q953" s="10">
        <f t="shared" si="63"/>
        <v>45735</v>
      </c>
      <c r="R953" s="3" t="s">
        <v>104</v>
      </c>
      <c r="S953" s="11" t="s">
        <v>3475</v>
      </c>
      <c r="T953" s="12">
        <f>400+775.58</f>
        <v>1175.58</v>
      </c>
      <c r="U953" s="12">
        <f t="shared" si="64"/>
        <v>1175.58</v>
      </c>
      <c r="V953" s="11" t="s">
        <v>388</v>
      </c>
      <c r="W953" s="11" t="s">
        <v>107</v>
      </c>
      <c r="X953" s="11" t="s">
        <v>108</v>
      </c>
      <c r="Y953" s="3" t="s">
        <v>89</v>
      </c>
      <c r="Z953" s="11" t="s">
        <v>108</v>
      </c>
      <c r="AA953" s="3" t="s">
        <v>109</v>
      </c>
      <c r="AB953" s="4">
        <v>45478</v>
      </c>
      <c r="AC953" s="3" t="s">
        <v>104</v>
      </c>
    </row>
    <row r="954" spans="1:29" ht="31.5" x14ac:dyDescent="0.25">
      <c r="A954" s="3">
        <v>2024</v>
      </c>
      <c r="B954" s="4">
        <v>45383</v>
      </c>
      <c r="C954" s="4">
        <v>45473</v>
      </c>
      <c r="D954" s="3" t="s">
        <v>75</v>
      </c>
      <c r="E954" s="5" t="s">
        <v>3476</v>
      </c>
      <c r="F954" s="6" t="s">
        <v>3392</v>
      </c>
      <c r="G954" s="7" t="s">
        <v>99</v>
      </c>
      <c r="H954" s="7" t="s">
        <v>100</v>
      </c>
      <c r="I954" s="8" t="s">
        <v>84</v>
      </c>
      <c r="J954" s="9" t="s">
        <v>3427</v>
      </c>
      <c r="K954" s="9" t="s">
        <v>104</v>
      </c>
      <c r="L954" s="9" t="s">
        <v>104</v>
      </c>
      <c r="M954" s="3" t="s">
        <v>86</v>
      </c>
      <c r="N954" s="3" t="s">
        <v>104</v>
      </c>
      <c r="O954" s="6">
        <v>1</v>
      </c>
      <c r="P954" s="10">
        <v>45376</v>
      </c>
      <c r="Q954" s="10">
        <f>P954+365</f>
        <v>45741</v>
      </c>
      <c r="R954" s="3" t="s">
        <v>104</v>
      </c>
      <c r="S954" s="11" t="s">
        <v>3477</v>
      </c>
      <c r="T954" s="12">
        <v>8750</v>
      </c>
      <c r="U954" s="12">
        <f t="shared" si="64"/>
        <v>8750</v>
      </c>
      <c r="V954" s="11" t="s">
        <v>204</v>
      </c>
      <c r="W954" s="11" t="s">
        <v>107</v>
      </c>
      <c r="X954" s="11" t="s">
        <v>108</v>
      </c>
      <c r="Y954" s="3" t="s">
        <v>89</v>
      </c>
      <c r="Z954" s="11" t="s">
        <v>108</v>
      </c>
      <c r="AA954" s="3" t="s">
        <v>109</v>
      </c>
      <c r="AB954" s="4">
        <v>45478</v>
      </c>
      <c r="AC954" s="3" t="s">
        <v>104</v>
      </c>
    </row>
    <row r="955" spans="1:29" ht="31.5" x14ac:dyDescent="0.25">
      <c r="A955" s="3">
        <v>2024</v>
      </c>
      <c r="B955" s="4">
        <v>45383</v>
      </c>
      <c r="C955" s="4">
        <v>45473</v>
      </c>
      <c r="D955" s="3" t="s">
        <v>75</v>
      </c>
      <c r="E955" s="5" t="s">
        <v>3478</v>
      </c>
      <c r="F955" s="6" t="s">
        <v>3392</v>
      </c>
      <c r="G955" s="7" t="s">
        <v>99</v>
      </c>
      <c r="H955" s="7" t="s">
        <v>100</v>
      </c>
      <c r="I955" s="8" t="s">
        <v>84</v>
      </c>
      <c r="J955" s="9" t="s">
        <v>3479</v>
      </c>
      <c r="K955" s="9" t="s">
        <v>104</v>
      </c>
      <c r="L955" s="9" t="s">
        <v>104</v>
      </c>
      <c r="M955" s="3" t="s">
        <v>86</v>
      </c>
      <c r="N955" s="3" t="s">
        <v>104</v>
      </c>
      <c r="O955" s="6">
        <v>1</v>
      </c>
      <c r="P955" s="10">
        <v>45376</v>
      </c>
      <c r="Q955" s="10">
        <f>P955+365</f>
        <v>45741</v>
      </c>
      <c r="R955" s="3" t="s">
        <v>104</v>
      </c>
      <c r="S955" s="11" t="s">
        <v>3480</v>
      </c>
      <c r="T955" s="12">
        <v>2000</v>
      </c>
      <c r="U955" s="12">
        <f t="shared" si="64"/>
        <v>2000</v>
      </c>
      <c r="V955" s="11" t="s">
        <v>204</v>
      </c>
      <c r="W955" s="11" t="s">
        <v>107</v>
      </c>
      <c r="X955" s="11" t="s">
        <v>108</v>
      </c>
      <c r="Y955" s="3" t="s">
        <v>89</v>
      </c>
      <c r="Z955" s="11" t="s">
        <v>108</v>
      </c>
      <c r="AA955" s="3" t="s">
        <v>109</v>
      </c>
      <c r="AB955" s="4">
        <v>45478</v>
      </c>
      <c r="AC955" s="3" t="s">
        <v>104</v>
      </c>
    </row>
    <row r="956" spans="1:29" ht="31.5" x14ac:dyDescent="0.25">
      <c r="A956" s="3">
        <v>2024</v>
      </c>
      <c r="B956" s="4">
        <v>45383</v>
      </c>
      <c r="C956" s="4">
        <v>45473</v>
      </c>
      <c r="D956" s="3" t="s">
        <v>75</v>
      </c>
      <c r="E956" s="5" t="s">
        <v>3481</v>
      </c>
      <c r="F956" s="6" t="s">
        <v>3392</v>
      </c>
      <c r="G956" s="7" t="s">
        <v>99</v>
      </c>
      <c r="H956" s="7" t="s">
        <v>100</v>
      </c>
      <c r="I956" s="8" t="s">
        <v>84</v>
      </c>
      <c r="J956" s="9" t="s">
        <v>212</v>
      </c>
      <c r="K956" s="9" t="s">
        <v>207</v>
      </c>
      <c r="L956" s="9" t="s">
        <v>122</v>
      </c>
      <c r="M956" s="3" t="s">
        <v>86</v>
      </c>
      <c r="N956" s="3" t="s">
        <v>104</v>
      </c>
      <c r="O956" s="6">
        <v>1</v>
      </c>
      <c r="P956" s="10">
        <v>45383</v>
      </c>
      <c r="Q956" s="10">
        <f t="shared" si="63"/>
        <v>45748</v>
      </c>
      <c r="R956" s="3" t="s">
        <v>104</v>
      </c>
      <c r="S956" s="11" t="s">
        <v>3482</v>
      </c>
      <c r="T956" s="12">
        <f>400+1253.07</f>
        <v>1653.07</v>
      </c>
      <c r="U956" s="12">
        <f t="shared" si="64"/>
        <v>1653.07</v>
      </c>
      <c r="V956" s="11" t="s">
        <v>214</v>
      </c>
      <c r="W956" s="11" t="s">
        <v>107</v>
      </c>
      <c r="X956" s="11" t="s">
        <v>108</v>
      </c>
      <c r="Y956" s="3" t="s">
        <v>89</v>
      </c>
      <c r="Z956" s="11" t="s">
        <v>108</v>
      </c>
      <c r="AA956" s="3" t="s">
        <v>109</v>
      </c>
      <c r="AB956" s="4">
        <v>45478</v>
      </c>
      <c r="AC956" s="3" t="s">
        <v>104</v>
      </c>
    </row>
    <row r="957" spans="1:29" ht="31.5" x14ac:dyDescent="0.25">
      <c r="A957" s="3">
        <v>2024</v>
      </c>
      <c r="B957" s="4">
        <v>45383</v>
      </c>
      <c r="C957" s="4">
        <v>45473</v>
      </c>
      <c r="D957" s="3" t="s">
        <v>75</v>
      </c>
      <c r="E957" s="5" t="s">
        <v>3483</v>
      </c>
      <c r="F957" s="6" t="s">
        <v>3392</v>
      </c>
      <c r="G957" s="7" t="s">
        <v>99</v>
      </c>
      <c r="H957" s="7" t="s">
        <v>100</v>
      </c>
      <c r="I957" s="8" t="s">
        <v>84</v>
      </c>
      <c r="J957" s="9" t="s">
        <v>3484</v>
      </c>
      <c r="K957" s="9" t="s">
        <v>3485</v>
      </c>
      <c r="L957" s="9" t="s">
        <v>3486</v>
      </c>
      <c r="M957" s="3" t="s">
        <v>87</v>
      </c>
      <c r="N957" s="3" t="s">
        <v>104</v>
      </c>
      <c r="O957" s="6">
        <v>1</v>
      </c>
      <c r="P957" s="10">
        <v>45393</v>
      </c>
      <c r="Q957" s="10">
        <f>P957+365</f>
        <v>45758</v>
      </c>
      <c r="R957" s="3" t="s">
        <v>104</v>
      </c>
      <c r="S957" s="11" t="s">
        <v>3487</v>
      </c>
      <c r="T957" s="12">
        <v>380</v>
      </c>
      <c r="U957" s="12">
        <f t="shared" si="64"/>
        <v>380</v>
      </c>
      <c r="V957" s="11" t="s">
        <v>3488</v>
      </c>
      <c r="W957" s="11" t="s">
        <v>107</v>
      </c>
      <c r="X957" s="11" t="s">
        <v>108</v>
      </c>
      <c r="Y957" s="3" t="s">
        <v>89</v>
      </c>
      <c r="Z957" s="11" t="s">
        <v>108</v>
      </c>
      <c r="AA957" s="3" t="s">
        <v>109</v>
      </c>
      <c r="AB957" s="4">
        <v>45478</v>
      </c>
      <c r="AC957" s="3" t="s">
        <v>104</v>
      </c>
    </row>
    <row r="958" spans="1:29" ht="31.5" x14ac:dyDescent="0.25">
      <c r="A958" s="3">
        <v>2024</v>
      </c>
      <c r="B958" s="4">
        <v>45383</v>
      </c>
      <c r="C958" s="4">
        <v>45473</v>
      </c>
      <c r="D958" s="3" t="s">
        <v>75</v>
      </c>
      <c r="E958" s="5" t="s">
        <v>3489</v>
      </c>
      <c r="F958" s="6" t="s">
        <v>3392</v>
      </c>
      <c r="G958" s="7" t="s">
        <v>99</v>
      </c>
      <c r="H958" s="7" t="s">
        <v>100</v>
      </c>
      <c r="I958" s="8" t="s">
        <v>84</v>
      </c>
      <c r="J958" s="9" t="s">
        <v>3490</v>
      </c>
      <c r="K958" s="9" t="s">
        <v>152</v>
      </c>
      <c r="L958" s="9" t="s">
        <v>146</v>
      </c>
      <c r="M958" s="3" t="s">
        <v>87</v>
      </c>
      <c r="N958" s="3" t="s">
        <v>104</v>
      </c>
      <c r="O958" s="6">
        <v>1</v>
      </c>
      <c r="P958" s="10">
        <v>45354</v>
      </c>
      <c r="Q958" s="10">
        <f t="shared" ref="Q958:Q959" si="67">P958+365</f>
        <v>45719</v>
      </c>
      <c r="R958" s="3" t="s">
        <v>104</v>
      </c>
      <c r="S958" s="11" t="s">
        <v>3491</v>
      </c>
      <c r="T958" s="12">
        <f>200+52.92</f>
        <v>252.92000000000002</v>
      </c>
      <c r="U958" s="12">
        <f t="shared" si="64"/>
        <v>252.92000000000002</v>
      </c>
      <c r="V958" s="11" t="s">
        <v>3492</v>
      </c>
      <c r="W958" s="11" t="s">
        <v>107</v>
      </c>
      <c r="X958" s="11" t="s">
        <v>108</v>
      </c>
      <c r="Y958" s="3" t="s">
        <v>89</v>
      </c>
      <c r="Z958" s="11" t="s">
        <v>108</v>
      </c>
      <c r="AA958" s="3" t="s">
        <v>109</v>
      </c>
      <c r="AB958" s="4">
        <v>45478</v>
      </c>
      <c r="AC958" s="3" t="s">
        <v>104</v>
      </c>
    </row>
    <row r="959" spans="1:29" ht="31.5" x14ac:dyDescent="0.25">
      <c r="A959" s="3">
        <v>2024</v>
      </c>
      <c r="B959" s="4">
        <v>45383</v>
      </c>
      <c r="C959" s="4">
        <v>45473</v>
      </c>
      <c r="D959" s="3" t="s">
        <v>75</v>
      </c>
      <c r="E959" s="5" t="s">
        <v>3493</v>
      </c>
      <c r="F959" s="6" t="s">
        <v>3392</v>
      </c>
      <c r="G959" s="7" t="s">
        <v>99</v>
      </c>
      <c r="H959" s="7" t="s">
        <v>100</v>
      </c>
      <c r="I959" s="8" t="s">
        <v>84</v>
      </c>
      <c r="J959" s="9" t="s">
        <v>867</v>
      </c>
      <c r="K959" s="9" t="s">
        <v>729</v>
      </c>
      <c r="L959" s="9" t="s">
        <v>222</v>
      </c>
      <c r="M959" s="3" t="s">
        <v>86</v>
      </c>
      <c r="N959" s="3" t="s">
        <v>104</v>
      </c>
      <c r="O959" s="6">
        <v>1</v>
      </c>
      <c r="P959" s="10">
        <v>45400</v>
      </c>
      <c r="Q959" s="10">
        <f t="shared" si="67"/>
        <v>45765</v>
      </c>
      <c r="R959" s="3" t="s">
        <v>104</v>
      </c>
      <c r="S959" s="11" t="s">
        <v>3494</v>
      </c>
      <c r="T959" s="12">
        <f>400+149.5</f>
        <v>549.5</v>
      </c>
      <c r="U959" s="12">
        <f t="shared" si="64"/>
        <v>549.5</v>
      </c>
      <c r="V959" s="11" t="s">
        <v>3495</v>
      </c>
      <c r="W959" s="11" t="s">
        <v>107</v>
      </c>
      <c r="X959" s="11" t="s">
        <v>108</v>
      </c>
      <c r="Y959" s="3" t="s">
        <v>89</v>
      </c>
      <c r="Z959" s="11" t="s">
        <v>108</v>
      </c>
      <c r="AA959" s="3" t="s">
        <v>109</v>
      </c>
      <c r="AB959" s="4">
        <v>45478</v>
      </c>
      <c r="AC959" s="3" t="s">
        <v>104</v>
      </c>
    </row>
    <row r="960" spans="1:29" ht="31.5" x14ac:dyDescent="0.25">
      <c r="A960" s="3">
        <v>2024</v>
      </c>
      <c r="B960" s="4">
        <v>45383</v>
      </c>
      <c r="C960" s="4">
        <v>45473</v>
      </c>
      <c r="D960" s="3" t="s">
        <v>75</v>
      </c>
      <c r="E960" s="5" t="s">
        <v>3496</v>
      </c>
      <c r="F960" s="6" t="s">
        <v>3392</v>
      </c>
      <c r="G960" s="7" t="s">
        <v>99</v>
      </c>
      <c r="H960" s="7" t="s">
        <v>100</v>
      </c>
      <c r="I960" s="8" t="s">
        <v>84</v>
      </c>
      <c r="J960" s="9" t="s">
        <v>3497</v>
      </c>
      <c r="K960" s="9" t="s">
        <v>103</v>
      </c>
      <c r="L960" s="9" t="s">
        <v>3498</v>
      </c>
      <c r="M960" s="3" t="s">
        <v>86</v>
      </c>
      <c r="N960" s="3" t="s">
        <v>104</v>
      </c>
      <c r="O960" s="6">
        <v>1</v>
      </c>
      <c r="P960" s="10">
        <v>45407</v>
      </c>
      <c r="Q960" s="10">
        <f>P960+365</f>
        <v>45772</v>
      </c>
      <c r="R960" s="3" t="s">
        <v>104</v>
      </c>
      <c r="S960" s="11" t="s">
        <v>3499</v>
      </c>
      <c r="T960" s="12">
        <f>355+300</f>
        <v>655</v>
      </c>
      <c r="U960" s="12">
        <f>T960</f>
        <v>655</v>
      </c>
      <c r="V960" s="11" t="s">
        <v>3500</v>
      </c>
      <c r="W960" s="11" t="s">
        <v>107</v>
      </c>
      <c r="X960" s="11" t="s">
        <v>108</v>
      </c>
      <c r="Y960" s="3" t="s">
        <v>89</v>
      </c>
      <c r="Z960" s="11" t="s">
        <v>108</v>
      </c>
      <c r="AA960" s="3" t="s">
        <v>109</v>
      </c>
      <c r="AB960" s="4">
        <v>45478</v>
      </c>
      <c r="AC960" s="3" t="s">
        <v>104</v>
      </c>
    </row>
    <row r="961" spans="1:29" ht="31.5" x14ac:dyDescent="0.25">
      <c r="A961" s="3">
        <v>2024</v>
      </c>
      <c r="B961" s="4">
        <v>45383</v>
      </c>
      <c r="C961" s="4">
        <v>45473</v>
      </c>
      <c r="D961" s="3" t="s">
        <v>75</v>
      </c>
      <c r="E961" s="5" t="s">
        <v>3501</v>
      </c>
      <c r="F961" s="6" t="s">
        <v>3392</v>
      </c>
      <c r="G961" s="7" t="s">
        <v>99</v>
      </c>
      <c r="H961" s="7" t="s">
        <v>100</v>
      </c>
      <c r="I961" s="8" t="s">
        <v>84</v>
      </c>
      <c r="J961" s="9" t="s">
        <v>345</v>
      </c>
      <c r="K961" s="9" t="s">
        <v>269</v>
      </c>
      <c r="L961" s="9" t="s">
        <v>122</v>
      </c>
      <c r="M961" s="3" t="s">
        <v>87</v>
      </c>
      <c r="N961" s="3" t="s">
        <v>104</v>
      </c>
      <c r="O961" s="6">
        <v>1</v>
      </c>
      <c r="P961" s="10">
        <v>45399</v>
      </c>
      <c r="Q961" s="10">
        <f>P961+730</f>
        <v>46129</v>
      </c>
      <c r="R961" s="3" t="s">
        <v>104</v>
      </c>
      <c r="S961" s="11" t="s">
        <v>3502</v>
      </c>
      <c r="T961" s="12">
        <v>370</v>
      </c>
      <c r="U961" s="12">
        <f t="shared" si="64"/>
        <v>370</v>
      </c>
      <c r="V961" s="11" t="s">
        <v>3503</v>
      </c>
      <c r="W961" s="11" t="s">
        <v>107</v>
      </c>
      <c r="X961" s="11" t="s">
        <v>108</v>
      </c>
      <c r="Y961" s="3" t="s">
        <v>89</v>
      </c>
      <c r="Z961" s="11" t="s">
        <v>108</v>
      </c>
      <c r="AA961" s="3" t="s">
        <v>109</v>
      </c>
      <c r="AB961" s="4">
        <v>45478</v>
      </c>
      <c r="AC961" s="3" t="s">
        <v>104</v>
      </c>
    </row>
    <row r="962" spans="1:29" ht="31.5" x14ac:dyDescent="0.25">
      <c r="A962" s="3">
        <v>2024</v>
      </c>
      <c r="B962" s="4">
        <v>45383</v>
      </c>
      <c r="C962" s="4">
        <v>45473</v>
      </c>
      <c r="D962" s="3" t="s">
        <v>75</v>
      </c>
      <c r="E962" s="5" t="s">
        <v>3504</v>
      </c>
      <c r="F962" s="6" t="s">
        <v>3392</v>
      </c>
      <c r="G962" s="7" t="s">
        <v>99</v>
      </c>
      <c r="H962" s="7" t="s">
        <v>100</v>
      </c>
      <c r="I962" s="8" t="s">
        <v>84</v>
      </c>
      <c r="J962" s="9" t="s">
        <v>273</v>
      </c>
      <c r="K962" s="9" t="s">
        <v>274</v>
      </c>
      <c r="L962" s="9" t="s">
        <v>275</v>
      </c>
      <c r="M962" s="3" t="s">
        <v>87</v>
      </c>
      <c r="N962" s="3" t="s">
        <v>104</v>
      </c>
      <c r="O962" s="6">
        <v>1</v>
      </c>
      <c r="P962" s="10">
        <v>45397</v>
      </c>
      <c r="Q962" s="10">
        <f t="shared" si="60"/>
        <v>45762</v>
      </c>
      <c r="R962" s="3" t="s">
        <v>104</v>
      </c>
      <c r="S962" s="11" t="s">
        <v>3505</v>
      </c>
      <c r="T962" s="12">
        <v>331.55</v>
      </c>
      <c r="U962" s="12">
        <f t="shared" si="64"/>
        <v>331.55</v>
      </c>
      <c r="V962" s="11" t="s">
        <v>277</v>
      </c>
      <c r="W962" s="11" t="s">
        <v>107</v>
      </c>
      <c r="X962" s="11" t="s">
        <v>108</v>
      </c>
      <c r="Y962" s="3" t="s">
        <v>89</v>
      </c>
      <c r="Z962" s="11" t="s">
        <v>108</v>
      </c>
      <c r="AA962" s="3" t="s">
        <v>109</v>
      </c>
      <c r="AB962" s="4">
        <v>45478</v>
      </c>
      <c r="AC962" s="3" t="s">
        <v>104</v>
      </c>
    </row>
    <row r="963" spans="1:29" ht="31.5" x14ac:dyDescent="0.25">
      <c r="A963" s="3">
        <v>2024</v>
      </c>
      <c r="B963" s="4">
        <v>45383</v>
      </c>
      <c r="C963" s="4">
        <v>45473</v>
      </c>
      <c r="D963" s="3" t="s">
        <v>75</v>
      </c>
      <c r="E963" s="5" t="s">
        <v>3506</v>
      </c>
      <c r="F963" s="6" t="s">
        <v>3392</v>
      </c>
      <c r="G963" s="7" t="s">
        <v>99</v>
      </c>
      <c r="H963" s="7" t="s">
        <v>100</v>
      </c>
      <c r="I963" s="8" t="s">
        <v>84</v>
      </c>
      <c r="J963" s="9" t="s">
        <v>3507</v>
      </c>
      <c r="K963" s="9" t="s">
        <v>181</v>
      </c>
      <c r="L963" s="9" t="s">
        <v>2027</v>
      </c>
      <c r="M963" s="3" t="s">
        <v>87</v>
      </c>
      <c r="N963" s="3" t="s">
        <v>104</v>
      </c>
      <c r="O963" s="6">
        <v>1</v>
      </c>
      <c r="P963" s="10">
        <v>45404</v>
      </c>
      <c r="Q963" s="10">
        <f>P963+365</f>
        <v>45769</v>
      </c>
      <c r="R963" s="3" t="s">
        <v>104</v>
      </c>
      <c r="S963" s="11" t="s">
        <v>3508</v>
      </c>
      <c r="T963" s="12">
        <v>270</v>
      </c>
      <c r="U963" s="12">
        <f>T963</f>
        <v>270</v>
      </c>
      <c r="V963" s="11" t="s">
        <v>3509</v>
      </c>
      <c r="W963" s="11" t="s">
        <v>107</v>
      </c>
      <c r="X963" s="11" t="s">
        <v>108</v>
      </c>
      <c r="Y963" s="3" t="s">
        <v>89</v>
      </c>
      <c r="Z963" s="11" t="s">
        <v>108</v>
      </c>
      <c r="AA963" s="3" t="s">
        <v>109</v>
      </c>
      <c r="AB963" s="4">
        <v>45478</v>
      </c>
      <c r="AC963" s="3" t="s">
        <v>104</v>
      </c>
    </row>
    <row r="964" spans="1:29" ht="31.5" x14ac:dyDescent="0.25">
      <c r="A964" s="3">
        <v>2024</v>
      </c>
      <c r="B964" s="4">
        <v>45383</v>
      </c>
      <c r="C964" s="4">
        <v>45473</v>
      </c>
      <c r="D964" s="3" t="s">
        <v>75</v>
      </c>
      <c r="E964" s="5" t="s">
        <v>3510</v>
      </c>
      <c r="F964" s="6" t="s">
        <v>3392</v>
      </c>
      <c r="G964" s="7" t="s">
        <v>99</v>
      </c>
      <c r="H964" s="7" t="s">
        <v>100</v>
      </c>
      <c r="I964" s="8" t="s">
        <v>84</v>
      </c>
      <c r="J964" s="9" t="s">
        <v>294</v>
      </c>
      <c r="K964" s="9" t="s">
        <v>295</v>
      </c>
      <c r="L964" s="9" t="s">
        <v>296</v>
      </c>
      <c r="M964" s="3" t="s">
        <v>87</v>
      </c>
      <c r="N964" s="3" t="s">
        <v>104</v>
      </c>
      <c r="O964" s="6">
        <v>1</v>
      </c>
      <c r="P964" s="10">
        <v>45404</v>
      </c>
      <c r="Q964" s="10">
        <f>P964+365</f>
        <v>45769</v>
      </c>
      <c r="R964" s="3" t="s">
        <v>104</v>
      </c>
      <c r="S964" s="11" t="s">
        <v>3511</v>
      </c>
      <c r="T964" s="12">
        <f>360+132+168</f>
        <v>660</v>
      </c>
      <c r="U964" s="12">
        <f t="shared" si="64"/>
        <v>660</v>
      </c>
      <c r="V964" s="11" t="s">
        <v>298</v>
      </c>
      <c r="W964" s="11" t="s">
        <v>107</v>
      </c>
      <c r="X964" s="11" t="s">
        <v>108</v>
      </c>
      <c r="Y964" s="3" t="s">
        <v>89</v>
      </c>
      <c r="Z964" s="11" t="s">
        <v>108</v>
      </c>
      <c r="AA964" s="3" t="s">
        <v>109</v>
      </c>
      <c r="AB964" s="4">
        <v>45478</v>
      </c>
      <c r="AC964" s="3" t="s">
        <v>104</v>
      </c>
    </row>
    <row r="965" spans="1:29" ht="31.5" x14ac:dyDescent="0.25">
      <c r="A965" s="3">
        <v>2024</v>
      </c>
      <c r="B965" s="4">
        <v>45383</v>
      </c>
      <c r="C965" s="4">
        <v>45473</v>
      </c>
      <c r="D965" s="3" t="s">
        <v>75</v>
      </c>
      <c r="E965" s="5" t="s">
        <v>3512</v>
      </c>
      <c r="F965" s="6" t="s">
        <v>3392</v>
      </c>
      <c r="G965" s="7" t="s">
        <v>99</v>
      </c>
      <c r="H965" s="7" t="s">
        <v>100</v>
      </c>
      <c r="I965" s="8" t="s">
        <v>84</v>
      </c>
      <c r="J965" s="9" t="s">
        <v>3513</v>
      </c>
      <c r="K965" s="9" t="s">
        <v>958</v>
      </c>
      <c r="L965" s="9" t="s">
        <v>3514</v>
      </c>
      <c r="M965" s="3" t="s">
        <v>87</v>
      </c>
      <c r="N965" s="3" t="s">
        <v>104</v>
      </c>
      <c r="O965" s="6">
        <v>1</v>
      </c>
      <c r="P965" s="10">
        <v>45408</v>
      </c>
      <c r="Q965" s="10">
        <f>P965+183</f>
        <v>45591</v>
      </c>
      <c r="R965" s="3" t="s">
        <v>104</v>
      </c>
      <c r="S965" s="11" t="s">
        <v>3515</v>
      </c>
      <c r="T965" s="12">
        <v>418</v>
      </c>
      <c r="U965" s="12">
        <f>T965</f>
        <v>418</v>
      </c>
      <c r="V965" s="11" t="s">
        <v>3516</v>
      </c>
      <c r="W965" s="11" t="s">
        <v>107</v>
      </c>
      <c r="X965" s="11" t="s">
        <v>108</v>
      </c>
      <c r="Y965" s="3" t="s">
        <v>89</v>
      </c>
      <c r="Z965" s="11" t="s">
        <v>108</v>
      </c>
      <c r="AA965" s="3" t="s">
        <v>109</v>
      </c>
      <c r="AB965" s="4">
        <v>45478</v>
      </c>
      <c r="AC965" s="3" t="s">
        <v>104</v>
      </c>
    </row>
    <row r="966" spans="1:29" ht="31.5" x14ac:dyDescent="0.25">
      <c r="A966" s="3">
        <v>2024</v>
      </c>
      <c r="B966" s="4">
        <v>45383</v>
      </c>
      <c r="C966" s="4">
        <v>45473</v>
      </c>
      <c r="D966" s="3" t="s">
        <v>75</v>
      </c>
      <c r="E966" s="5" t="s">
        <v>3517</v>
      </c>
      <c r="F966" s="6" t="s">
        <v>3392</v>
      </c>
      <c r="G966" s="7" t="s">
        <v>99</v>
      </c>
      <c r="H966" s="7" t="s">
        <v>100</v>
      </c>
      <c r="I966" s="8" t="s">
        <v>84</v>
      </c>
      <c r="J966" s="9" t="s">
        <v>321</v>
      </c>
      <c r="K966" s="9" t="s">
        <v>176</v>
      </c>
      <c r="L966" s="9" t="s">
        <v>322</v>
      </c>
      <c r="M966" s="3" t="s">
        <v>87</v>
      </c>
      <c r="N966" s="3" t="s">
        <v>104</v>
      </c>
      <c r="O966" s="6">
        <v>1</v>
      </c>
      <c r="P966" s="10">
        <v>45406</v>
      </c>
      <c r="Q966" s="10">
        <f t="shared" ref="Q966" si="68">P966+365</f>
        <v>45771</v>
      </c>
      <c r="R966" s="3" t="s">
        <v>104</v>
      </c>
      <c r="S966" s="11" t="s">
        <v>3518</v>
      </c>
      <c r="T966" s="12">
        <f>400+1047.41</f>
        <v>1447.41</v>
      </c>
      <c r="U966" s="12">
        <f t="shared" ref="U966" si="69">T966</f>
        <v>1447.41</v>
      </c>
      <c r="V966" s="11" t="s">
        <v>324</v>
      </c>
      <c r="W966" s="11" t="s">
        <v>107</v>
      </c>
      <c r="X966" s="11" t="s">
        <v>108</v>
      </c>
      <c r="Y966" s="3" t="s">
        <v>89</v>
      </c>
      <c r="Z966" s="11" t="s">
        <v>108</v>
      </c>
      <c r="AA966" s="3" t="s">
        <v>109</v>
      </c>
      <c r="AB966" s="4">
        <v>45478</v>
      </c>
      <c r="AC966" s="3" t="s">
        <v>104</v>
      </c>
    </row>
    <row r="967" spans="1:29" ht="31.5" x14ac:dyDescent="0.25">
      <c r="A967" s="3">
        <v>2024</v>
      </c>
      <c r="B967" s="4">
        <v>45383</v>
      </c>
      <c r="C967" s="4">
        <v>45473</v>
      </c>
      <c r="D967" s="3" t="s">
        <v>75</v>
      </c>
      <c r="E967" s="5" t="s">
        <v>3519</v>
      </c>
      <c r="F967" s="6" t="s">
        <v>3392</v>
      </c>
      <c r="G967" s="7" t="s">
        <v>99</v>
      </c>
      <c r="H967" s="7" t="s">
        <v>100</v>
      </c>
      <c r="I967" s="8" t="s">
        <v>84</v>
      </c>
      <c r="J967" s="9" t="s">
        <v>3520</v>
      </c>
      <c r="K967" s="9" t="s">
        <v>104</v>
      </c>
      <c r="L967" s="9" t="s">
        <v>104</v>
      </c>
      <c r="M967" s="3" t="s">
        <v>86</v>
      </c>
      <c r="N967" s="3" t="s">
        <v>104</v>
      </c>
      <c r="O967" s="6">
        <v>1</v>
      </c>
      <c r="P967" s="10">
        <v>45408</v>
      </c>
      <c r="Q967" s="10">
        <f>P967+363</f>
        <v>45771</v>
      </c>
      <c r="R967" s="3" t="s">
        <v>104</v>
      </c>
      <c r="S967" s="11" t="s">
        <v>3521</v>
      </c>
      <c r="T967" s="12">
        <v>1200</v>
      </c>
      <c r="U967" s="12">
        <f t="shared" si="64"/>
        <v>1200</v>
      </c>
      <c r="V967" s="11" t="s">
        <v>3522</v>
      </c>
      <c r="W967" s="11" t="s">
        <v>107</v>
      </c>
      <c r="X967" s="11" t="s">
        <v>108</v>
      </c>
      <c r="Y967" s="3" t="s">
        <v>89</v>
      </c>
      <c r="Z967" s="11" t="s">
        <v>108</v>
      </c>
      <c r="AA967" s="3" t="s">
        <v>109</v>
      </c>
      <c r="AB967" s="4">
        <v>45478</v>
      </c>
      <c r="AC967" s="3" t="s">
        <v>104</v>
      </c>
    </row>
    <row r="968" spans="1:29" ht="31.5" x14ac:dyDescent="0.25">
      <c r="A968" s="3">
        <v>2024</v>
      </c>
      <c r="B968" s="4">
        <v>45383</v>
      </c>
      <c r="C968" s="4">
        <v>45473</v>
      </c>
      <c r="D968" s="3" t="s">
        <v>75</v>
      </c>
      <c r="E968" s="5" t="s">
        <v>3523</v>
      </c>
      <c r="F968" s="6" t="s">
        <v>3392</v>
      </c>
      <c r="G968" s="7" t="s">
        <v>99</v>
      </c>
      <c r="H968" s="7" t="s">
        <v>100</v>
      </c>
      <c r="I968" s="8" t="s">
        <v>84</v>
      </c>
      <c r="J968" s="9" t="s">
        <v>3524</v>
      </c>
      <c r="K968" s="9" t="s">
        <v>3525</v>
      </c>
      <c r="L968" s="9" t="s">
        <v>2865</v>
      </c>
      <c r="M968" s="3" t="s">
        <v>87</v>
      </c>
      <c r="N968" s="3" t="s">
        <v>104</v>
      </c>
      <c r="O968" s="6">
        <v>1</v>
      </c>
      <c r="P968" s="10">
        <v>45406</v>
      </c>
      <c r="Q968" s="10">
        <f>P968+365</f>
        <v>45771</v>
      </c>
      <c r="R968" s="3" t="s">
        <v>104</v>
      </c>
      <c r="S968" s="11" t="s">
        <v>3526</v>
      </c>
      <c r="T968" s="12">
        <f>400+405.01</f>
        <v>805.01</v>
      </c>
      <c r="U968" s="12">
        <f>T968</f>
        <v>805.01</v>
      </c>
      <c r="V968" s="11" t="s">
        <v>3527</v>
      </c>
      <c r="W968" s="11" t="s">
        <v>107</v>
      </c>
      <c r="X968" s="11" t="s">
        <v>108</v>
      </c>
      <c r="Y968" s="3" t="s">
        <v>89</v>
      </c>
      <c r="Z968" s="11" t="s">
        <v>108</v>
      </c>
      <c r="AA968" s="3" t="s">
        <v>109</v>
      </c>
      <c r="AB968" s="4">
        <v>45478</v>
      </c>
      <c r="AC968" s="3" t="s">
        <v>104</v>
      </c>
    </row>
    <row r="969" spans="1:29" ht="31.5" x14ac:dyDescent="0.25">
      <c r="A969" s="3">
        <v>2024</v>
      </c>
      <c r="B969" s="4">
        <v>45383</v>
      </c>
      <c r="C969" s="4">
        <v>45473</v>
      </c>
      <c r="D969" s="3" t="s">
        <v>75</v>
      </c>
      <c r="E969" s="5" t="s">
        <v>3528</v>
      </c>
      <c r="F969" s="6" t="s">
        <v>3392</v>
      </c>
      <c r="G969" s="7" t="s">
        <v>99</v>
      </c>
      <c r="H969" s="7" t="s">
        <v>100</v>
      </c>
      <c r="I969" s="8" t="s">
        <v>84</v>
      </c>
      <c r="J969" s="9" t="s">
        <v>354</v>
      </c>
      <c r="K969" s="9" t="s">
        <v>104</v>
      </c>
      <c r="L969" s="9" t="s">
        <v>104</v>
      </c>
      <c r="M969" s="3" t="s">
        <v>86</v>
      </c>
      <c r="N969" s="3" t="s">
        <v>104</v>
      </c>
      <c r="O969" s="6">
        <v>1</v>
      </c>
      <c r="P969" s="10">
        <v>45408</v>
      </c>
      <c r="Q969" s="10">
        <f>P969+548</f>
        <v>45956</v>
      </c>
      <c r="R969" s="3" t="s">
        <v>104</v>
      </c>
      <c r="S969" s="11" t="s">
        <v>3529</v>
      </c>
      <c r="T969" s="12">
        <f>600+1200</f>
        <v>1800</v>
      </c>
      <c r="U969" s="12">
        <f t="shared" si="64"/>
        <v>1800</v>
      </c>
      <c r="V969" s="11" t="s">
        <v>3530</v>
      </c>
      <c r="W969" s="11" t="s">
        <v>107</v>
      </c>
      <c r="X969" s="11" t="s">
        <v>108</v>
      </c>
      <c r="Y969" s="3" t="s">
        <v>89</v>
      </c>
      <c r="Z969" s="11" t="s">
        <v>108</v>
      </c>
      <c r="AA969" s="3" t="s">
        <v>109</v>
      </c>
      <c r="AB969" s="4">
        <v>45478</v>
      </c>
      <c r="AC969" s="3" t="s">
        <v>104</v>
      </c>
    </row>
    <row r="970" spans="1:29" ht="31.5" x14ac:dyDescent="0.25">
      <c r="A970" s="3">
        <v>2024</v>
      </c>
      <c r="B970" s="4">
        <v>45383</v>
      </c>
      <c r="C970" s="4">
        <v>45473</v>
      </c>
      <c r="D970" s="3" t="s">
        <v>75</v>
      </c>
      <c r="E970" s="5" t="s">
        <v>3531</v>
      </c>
      <c r="F970" s="6" t="s">
        <v>3392</v>
      </c>
      <c r="G970" s="7" t="s">
        <v>99</v>
      </c>
      <c r="H970" s="7" t="s">
        <v>100</v>
      </c>
      <c r="I970" s="8" t="s">
        <v>84</v>
      </c>
      <c r="J970" s="9" t="s">
        <v>396</v>
      </c>
      <c r="K970" s="9" t="s">
        <v>397</v>
      </c>
      <c r="L970" s="9" t="s">
        <v>326</v>
      </c>
      <c r="M970" s="3" t="s">
        <v>87</v>
      </c>
      <c r="N970" s="3" t="s">
        <v>104</v>
      </c>
      <c r="O970" s="6">
        <v>1</v>
      </c>
      <c r="P970" s="10">
        <v>45420</v>
      </c>
      <c r="Q970" s="10">
        <f t="shared" si="60"/>
        <v>45785</v>
      </c>
      <c r="R970" s="3" t="s">
        <v>104</v>
      </c>
      <c r="S970" s="11" t="s">
        <v>3532</v>
      </c>
      <c r="T970" s="12">
        <f>400+2303.73</f>
        <v>2703.73</v>
      </c>
      <c r="U970" s="12">
        <f t="shared" si="64"/>
        <v>2703.73</v>
      </c>
      <c r="V970" s="11" t="s">
        <v>399</v>
      </c>
      <c r="W970" s="11" t="s">
        <v>107</v>
      </c>
      <c r="X970" s="11" t="s">
        <v>108</v>
      </c>
      <c r="Y970" s="3" t="s">
        <v>89</v>
      </c>
      <c r="Z970" s="11" t="s">
        <v>108</v>
      </c>
      <c r="AA970" s="3" t="s">
        <v>109</v>
      </c>
      <c r="AB970" s="4">
        <v>45478</v>
      </c>
      <c r="AC970" s="3" t="s">
        <v>104</v>
      </c>
    </row>
    <row r="971" spans="1:29" ht="31.5" x14ac:dyDescent="0.25">
      <c r="A971" s="3">
        <v>2024</v>
      </c>
      <c r="B971" s="4">
        <v>45383</v>
      </c>
      <c r="C971" s="4">
        <v>45473</v>
      </c>
      <c r="D971" s="3" t="s">
        <v>75</v>
      </c>
      <c r="E971" s="5" t="s">
        <v>3533</v>
      </c>
      <c r="F971" s="6" t="s">
        <v>3392</v>
      </c>
      <c r="G971" s="7" t="s">
        <v>99</v>
      </c>
      <c r="H971" s="7" t="s">
        <v>100</v>
      </c>
      <c r="I971" s="8" t="s">
        <v>84</v>
      </c>
      <c r="J971" s="9" t="s">
        <v>3534</v>
      </c>
      <c r="K971" s="9" t="s">
        <v>3535</v>
      </c>
      <c r="L971" s="9" t="s">
        <v>3536</v>
      </c>
      <c r="M971" s="3" t="s">
        <v>87</v>
      </c>
      <c r="N971" s="3" t="s">
        <v>104</v>
      </c>
      <c r="O971" s="6">
        <v>1</v>
      </c>
      <c r="P971" s="10">
        <v>45427</v>
      </c>
      <c r="Q971" s="10">
        <f>P971+730</f>
        <v>46157</v>
      </c>
      <c r="R971" s="3" t="s">
        <v>104</v>
      </c>
      <c r="S971" s="11" t="s">
        <v>3537</v>
      </c>
      <c r="T971" s="12">
        <v>300</v>
      </c>
      <c r="U971" s="12">
        <f>T971</f>
        <v>300</v>
      </c>
      <c r="V971" s="11" t="s">
        <v>3538</v>
      </c>
      <c r="W971" s="11" t="s">
        <v>107</v>
      </c>
      <c r="X971" s="11" t="s">
        <v>108</v>
      </c>
      <c r="Y971" s="3" t="s">
        <v>89</v>
      </c>
      <c r="Z971" s="11" t="s">
        <v>108</v>
      </c>
      <c r="AA971" s="3" t="s">
        <v>109</v>
      </c>
      <c r="AB971" s="4">
        <v>45478</v>
      </c>
      <c r="AC971" s="3" t="s">
        <v>104</v>
      </c>
    </row>
    <row r="972" spans="1:29" ht="31.5" x14ac:dyDescent="0.25">
      <c r="A972" s="3">
        <v>2024</v>
      </c>
      <c r="B972" s="4">
        <v>45383</v>
      </c>
      <c r="C972" s="4">
        <v>45473</v>
      </c>
      <c r="D972" s="3" t="s">
        <v>75</v>
      </c>
      <c r="E972" s="5" t="s">
        <v>3539</v>
      </c>
      <c r="F972" s="6" t="s">
        <v>3392</v>
      </c>
      <c r="G972" s="7" t="s">
        <v>99</v>
      </c>
      <c r="H972" s="7" t="s">
        <v>100</v>
      </c>
      <c r="I972" s="8" t="s">
        <v>84</v>
      </c>
      <c r="J972" s="9" t="s">
        <v>317</v>
      </c>
      <c r="K972" s="9" t="s">
        <v>937</v>
      </c>
      <c r="L972" s="9" t="s">
        <v>103</v>
      </c>
      <c r="M972" s="3" t="s">
        <v>86</v>
      </c>
      <c r="N972" s="3" t="s">
        <v>104</v>
      </c>
      <c r="O972" s="6">
        <v>1</v>
      </c>
      <c r="P972" s="10">
        <v>45436</v>
      </c>
      <c r="Q972" s="10">
        <f t="shared" si="60"/>
        <v>45801</v>
      </c>
      <c r="R972" s="3" t="s">
        <v>104</v>
      </c>
      <c r="S972" s="11" t="s">
        <v>3540</v>
      </c>
      <c r="T972" s="12">
        <v>240</v>
      </c>
      <c r="U972" s="12">
        <f t="shared" si="64"/>
        <v>240</v>
      </c>
      <c r="V972" s="11" t="s">
        <v>3541</v>
      </c>
      <c r="W972" s="11" t="s">
        <v>107</v>
      </c>
      <c r="X972" s="11" t="s">
        <v>108</v>
      </c>
      <c r="Y972" s="3" t="s">
        <v>89</v>
      </c>
      <c r="Z972" s="11" t="s">
        <v>108</v>
      </c>
      <c r="AA972" s="3" t="s">
        <v>109</v>
      </c>
      <c r="AB972" s="4">
        <v>45478</v>
      </c>
      <c r="AC972" s="3" t="s">
        <v>104</v>
      </c>
    </row>
    <row r="973" spans="1:29" ht="31.5" x14ac:dyDescent="0.25">
      <c r="A973" s="3">
        <v>2024</v>
      </c>
      <c r="B973" s="4">
        <v>45383</v>
      </c>
      <c r="C973" s="4">
        <v>45473</v>
      </c>
      <c r="D973" s="3" t="s">
        <v>75</v>
      </c>
      <c r="E973" s="5" t="s">
        <v>3542</v>
      </c>
      <c r="F973" s="6" t="s">
        <v>3392</v>
      </c>
      <c r="G973" s="7" t="s">
        <v>99</v>
      </c>
      <c r="H973" s="7" t="s">
        <v>100</v>
      </c>
      <c r="I973" s="8" t="s">
        <v>84</v>
      </c>
      <c r="J973" s="9" t="s">
        <v>419</v>
      </c>
      <c r="K973" s="9" t="s">
        <v>420</v>
      </c>
      <c r="L973" s="9" t="s">
        <v>170</v>
      </c>
      <c r="M973" s="3" t="s">
        <v>87</v>
      </c>
      <c r="N973" s="3" t="s">
        <v>104</v>
      </c>
      <c r="O973" s="6">
        <v>1</v>
      </c>
      <c r="P973" s="10">
        <v>45427</v>
      </c>
      <c r="Q973" s="10">
        <f>P973+153</f>
        <v>45580</v>
      </c>
      <c r="R973" s="3" t="s">
        <v>104</v>
      </c>
      <c r="S973" s="11" t="s">
        <v>3543</v>
      </c>
      <c r="T973" s="12">
        <v>260</v>
      </c>
      <c r="U973" s="12">
        <f>T973</f>
        <v>260</v>
      </c>
      <c r="V973" s="11" t="s">
        <v>422</v>
      </c>
      <c r="W973" s="11" t="s">
        <v>107</v>
      </c>
      <c r="X973" s="11" t="s">
        <v>108</v>
      </c>
      <c r="Y973" s="3" t="s">
        <v>89</v>
      </c>
      <c r="Z973" s="11" t="s">
        <v>108</v>
      </c>
      <c r="AA973" s="3" t="s">
        <v>109</v>
      </c>
      <c r="AB973" s="4">
        <v>45478</v>
      </c>
      <c r="AC973" s="3" t="s">
        <v>104</v>
      </c>
    </row>
    <row r="974" spans="1:29" ht="31.5" x14ac:dyDescent="0.25">
      <c r="A974" s="3">
        <v>2024</v>
      </c>
      <c r="B974" s="4">
        <v>45383</v>
      </c>
      <c r="C974" s="4">
        <v>45473</v>
      </c>
      <c r="D974" s="3" t="s">
        <v>75</v>
      </c>
      <c r="E974" s="5" t="s">
        <v>3544</v>
      </c>
      <c r="F974" s="6" t="s">
        <v>3392</v>
      </c>
      <c r="G974" s="7" t="s">
        <v>99</v>
      </c>
      <c r="H974" s="7" t="s">
        <v>100</v>
      </c>
      <c r="I974" s="8" t="s">
        <v>84</v>
      </c>
      <c r="J974" s="9" t="s">
        <v>1112</v>
      </c>
      <c r="K974" s="9" t="s">
        <v>237</v>
      </c>
      <c r="L974" s="9" t="s">
        <v>636</v>
      </c>
      <c r="M974" s="3" t="s">
        <v>86</v>
      </c>
      <c r="N974" s="3" t="s">
        <v>104</v>
      </c>
      <c r="O974" s="6">
        <v>1</v>
      </c>
      <c r="P974" s="10">
        <v>45439</v>
      </c>
      <c r="Q974" s="10">
        <f t="shared" ref="Q974:Q981" si="70">P974+365</f>
        <v>45804</v>
      </c>
      <c r="R974" s="3" t="s">
        <v>104</v>
      </c>
      <c r="S974" s="11" t="s">
        <v>3545</v>
      </c>
      <c r="T974" s="12">
        <f>400+400.99</f>
        <v>800.99</v>
      </c>
      <c r="U974" s="12">
        <f t="shared" ref="U974:U1020" si="71">T974</f>
        <v>800.99</v>
      </c>
      <c r="V974" s="11" t="s">
        <v>3546</v>
      </c>
      <c r="W974" s="11" t="s">
        <v>107</v>
      </c>
      <c r="X974" s="11" t="s">
        <v>108</v>
      </c>
      <c r="Y974" s="3" t="s">
        <v>89</v>
      </c>
      <c r="Z974" s="11" t="s">
        <v>108</v>
      </c>
      <c r="AA974" s="3" t="s">
        <v>109</v>
      </c>
      <c r="AB974" s="4">
        <v>45478</v>
      </c>
      <c r="AC974" s="3" t="s">
        <v>104</v>
      </c>
    </row>
    <row r="975" spans="1:29" ht="31.5" x14ac:dyDescent="0.25">
      <c r="A975" s="3">
        <v>2024</v>
      </c>
      <c r="B975" s="4">
        <v>45383</v>
      </c>
      <c r="C975" s="4">
        <v>45473</v>
      </c>
      <c r="D975" s="3" t="s">
        <v>75</v>
      </c>
      <c r="E975" s="5" t="s">
        <v>3547</v>
      </c>
      <c r="F975" s="6" t="s">
        <v>3392</v>
      </c>
      <c r="G975" s="7" t="s">
        <v>99</v>
      </c>
      <c r="H975" s="7" t="s">
        <v>100</v>
      </c>
      <c r="I975" s="8" t="s">
        <v>84</v>
      </c>
      <c r="J975" s="9" t="s">
        <v>117</v>
      </c>
      <c r="K975" s="9" t="s">
        <v>104</v>
      </c>
      <c r="L975" s="9" t="s">
        <v>104</v>
      </c>
      <c r="M975" s="3" t="s">
        <v>86</v>
      </c>
      <c r="N975" s="3" t="s">
        <v>104</v>
      </c>
      <c r="O975" s="6">
        <v>1</v>
      </c>
      <c r="P975" s="10">
        <v>45453</v>
      </c>
      <c r="Q975" s="10">
        <f t="shared" si="70"/>
        <v>45818</v>
      </c>
      <c r="R975" s="3" t="s">
        <v>104</v>
      </c>
      <c r="S975" s="11" t="s">
        <v>3548</v>
      </c>
      <c r="T975" s="12">
        <f>480+192.5</f>
        <v>672.5</v>
      </c>
      <c r="U975" s="12">
        <f t="shared" si="71"/>
        <v>672.5</v>
      </c>
      <c r="V975" s="11" t="s">
        <v>442</v>
      </c>
      <c r="W975" s="11" t="s">
        <v>107</v>
      </c>
      <c r="X975" s="11" t="s">
        <v>108</v>
      </c>
      <c r="Y975" s="3" t="s">
        <v>89</v>
      </c>
      <c r="Z975" s="11" t="s">
        <v>108</v>
      </c>
      <c r="AA975" s="3" t="s">
        <v>109</v>
      </c>
      <c r="AB975" s="4">
        <v>45478</v>
      </c>
      <c r="AC975" s="3" t="s">
        <v>104</v>
      </c>
    </row>
    <row r="976" spans="1:29" ht="31.5" x14ac:dyDescent="0.25">
      <c r="A976" s="3">
        <v>2024</v>
      </c>
      <c r="B976" s="4">
        <v>45383</v>
      </c>
      <c r="C976" s="4">
        <v>45473</v>
      </c>
      <c r="D976" s="3" t="s">
        <v>75</v>
      </c>
      <c r="E976" s="5" t="s">
        <v>3549</v>
      </c>
      <c r="F976" s="6" t="s">
        <v>3392</v>
      </c>
      <c r="G976" s="7" t="s">
        <v>99</v>
      </c>
      <c r="H976" s="7" t="s">
        <v>100</v>
      </c>
      <c r="I976" s="8" t="s">
        <v>84</v>
      </c>
      <c r="J976" s="9" t="s">
        <v>117</v>
      </c>
      <c r="K976" s="9" t="s">
        <v>104</v>
      </c>
      <c r="L976" s="9" t="s">
        <v>104</v>
      </c>
      <c r="M976" s="3" t="s">
        <v>86</v>
      </c>
      <c r="N976" s="3" t="s">
        <v>104</v>
      </c>
      <c r="O976" s="6">
        <v>1</v>
      </c>
      <c r="P976" s="10">
        <v>45447</v>
      </c>
      <c r="Q976" s="10">
        <f t="shared" si="70"/>
        <v>45812</v>
      </c>
      <c r="R976" s="3" t="s">
        <v>104</v>
      </c>
      <c r="S976" s="11" t="s">
        <v>3550</v>
      </c>
      <c r="T976" s="12">
        <f>480+192.5</f>
        <v>672.5</v>
      </c>
      <c r="U976" s="12">
        <f t="shared" si="71"/>
        <v>672.5</v>
      </c>
      <c r="V976" s="11" t="s">
        <v>445</v>
      </c>
      <c r="W976" s="11" t="s">
        <v>107</v>
      </c>
      <c r="X976" s="11" t="s">
        <v>108</v>
      </c>
      <c r="Y976" s="3" t="s">
        <v>89</v>
      </c>
      <c r="Z976" s="11" t="s">
        <v>108</v>
      </c>
      <c r="AA976" s="3" t="s">
        <v>109</v>
      </c>
      <c r="AB976" s="4">
        <v>45478</v>
      </c>
      <c r="AC976" s="3" t="s">
        <v>104</v>
      </c>
    </row>
    <row r="977" spans="1:29" ht="31.5" x14ac:dyDescent="0.25">
      <c r="A977" s="3">
        <v>2024</v>
      </c>
      <c r="B977" s="4">
        <v>45383</v>
      </c>
      <c r="C977" s="4">
        <v>45473</v>
      </c>
      <c r="D977" s="3" t="s">
        <v>75</v>
      </c>
      <c r="E977" s="5" t="s">
        <v>3551</v>
      </c>
      <c r="F977" s="6" t="s">
        <v>3392</v>
      </c>
      <c r="G977" s="7" t="s">
        <v>99</v>
      </c>
      <c r="H977" s="7" t="s">
        <v>100</v>
      </c>
      <c r="I977" s="8" t="s">
        <v>84</v>
      </c>
      <c r="J977" s="9" t="s">
        <v>117</v>
      </c>
      <c r="K977" s="9" t="s">
        <v>104</v>
      </c>
      <c r="L977" s="9" t="s">
        <v>104</v>
      </c>
      <c r="M977" s="3" t="s">
        <v>86</v>
      </c>
      <c r="N977" s="3" t="s">
        <v>104</v>
      </c>
      <c r="O977" s="6">
        <v>1</v>
      </c>
      <c r="P977" s="10">
        <v>45447</v>
      </c>
      <c r="Q977" s="10">
        <f t="shared" si="70"/>
        <v>45812</v>
      </c>
      <c r="R977" s="3" t="s">
        <v>104</v>
      </c>
      <c r="S977" s="11" t="s">
        <v>3552</v>
      </c>
      <c r="T977" s="12">
        <f>480+192.5</f>
        <v>672.5</v>
      </c>
      <c r="U977" s="12">
        <f t="shared" si="71"/>
        <v>672.5</v>
      </c>
      <c r="V977" s="15" t="s">
        <v>448</v>
      </c>
      <c r="W977" s="11" t="s">
        <v>107</v>
      </c>
      <c r="X977" s="11" t="s">
        <v>108</v>
      </c>
      <c r="Y977" s="3" t="s">
        <v>89</v>
      </c>
      <c r="Z977" s="11" t="s">
        <v>108</v>
      </c>
      <c r="AA977" s="3" t="s">
        <v>109</v>
      </c>
      <c r="AB977" s="4">
        <v>45478</v>
      </c>
      <c r="AC977" s="3" t="s">
        <v>104</v>
      </c>
    </row>
    <row r="978" spans="1:29" ht="31.5" x14ac:dyDescent="0.25">
      <c r="A978" s="3">
        <v>2024</v>
      </c>
      <c r="B978" s="4">
        <v>45383</v>
      </c>
      <c r="C978" s="4">
        <v>45473</v>
      </c>
      <c r="D978" s="3" t="s">
        <v>75</v>
      </c>
      <c r="E978" s="5" t="s">
        <v>3553</v>
      </c>
      <c r="F978" s="6" t="s">
        <v>3392</v>
      </c>
      <c r="G978" s="7" t="s">
        <v>99</v>
      </c>
      <c r="H978" s="7" t="s">
        <v>100</v>
      </c>
      <c r="I978" s="8" t="s">
        <v>84</v>
      </c>
      <c r="J978" s="9" t="s">
        <v>117</v>
      </c>
      <c r="K978" s="9" t="s">
        <v>104</v>
      </c>
      <c r="L978" s="9" t="s">
        <v>104</v>
      </c>
      <c r="M978" s="3" t="s">
        <v>86</v>
      </c>
      <c r="N978" s="3" t="s">
        <v>104</v>
      </c>
      <c r="O978" s="6">
        <v>1</v>
      </c>
      <c r="P978" s="10">
        <v>45447</v>
      </c>
      <c r="Q978" s="10">
        <f t="shared" si="70"/>
        <v>45812</v>
      </c>
      <c r="R978" s="3" t="s">
        <v>104</v>
      </c>
      <c r="S978" s="11" t="s">
        <v>3554</v>
      </c>
      <c r="T978" s="12">
        <f>480+192.5</f>
        <v>672.5</v>
      </c>
      <c r="U978" s="12">
        <f>T978</f>
        <v>672.5</v>
      </c>
      <c r="V978" s="15" t="s">
        <v>450</v>
      </c>
      <c r="W978" s="11" t="s">
        <v>107</v>
      </c>
      <c r="X978" s="11" t="s">
        <v>108</v>
      </c>
      <c r="Y978" s="3" t="s">
        <v>89</v>
      </c>
      <c r="Z978" s="11" t="s">
        <v>108</v>
      </c>
      <c r="AA978" s="3" t="s">
        <v>109</v>
      </c>
      <c r="AB978" s="4">
        <v>45478</v>
      </c>
      <c r="AC978" s="3" t="s">
        <v>104</v>
      </c>
    </row>
    <row r="979" spans="1:29" ht="31.5" x14ac:dyDescent="0.25">
      <c r="A979" s="3">
        <v>2024</v>
      </c>
      <c r="B979" s="4">
        <v>45383</v>
      </c>
      <c r="C979" s="4">
        <v>45473</v>
      </c>
      <c r="D979" s="3" t="s">
        <v>75</v>
      </c>
      <c r="E979" s="5" t="s">
        <v>3555</v>
      </c>
      <c r="F979" s="6" t="s">
        <v>3392</v>
      </c>
      <c r="G979" s="7" t="s">
        <v>99</v>
      </c>
      <c r="H979" s="7" t="s">
        <v>100</v>
      </c>
      <c r="I979" s="8" t="s">
        <v>84</v>
      </c>
      <c r="J979" s="9" t="s">
        <v>3556</v>
      </c>
      <c r="K979" s="9" t="s">
        <v>152</v>
      </c>
      <c r="L979" s="9" t="s">
        <v>3557</v>
      </c>
      <c r="M979" s="3" t="s">
        <v>87</v>
      </c>
      <c r="N979" s="3" t="s">
        <v>104</v>
      </c>
      <c r="O979" s="6">
        <v>1</v>
      </c>
      <c r="P979" s="10">
        <v>45447</v>
      </c>
      <c r="Q979" s="10">
        <f t="shared" si="70"/>
        <v>45812</v>
      </c>
      <c r="R979" s="3" t="s">
        <v>104</v>
      </c>
      <c r="S979" s="11" t="s">
        <v>3558</v>
      </c>
      <c r="T979" s="12">
        <f>400+3205.47</f>
        <v>3605.47</v>
      </c>
      <c r="U979" s="12">
        <f t="shared" ref="U979:U1007" si="72">T979</f>
        <v>3605.47</v>
      </c>
      <c r="V979" s="11" t="s">
        <v>3559</v>
      </c>
      <c r="W979" s="11" t="s">
        <v>107</v>
      </c>
      <c r="X979" s="11" t="s">
        <v>108</v>
      </c>
      <c r="Y979" s="3" t="s">
        <v>89</v>
      </c>
      <c r="Z979" s="11" t="s">
        <v>108</v>
      </c>
      <c r="AA979" s="3" t="s">
        <v>109</v>
      </c>
      <c r="AB979" s="4">
        <v>45478</v>
      </c>
      <c r="AC979" s="3" t="s">
        <v>104</v>
      </c>
    </row>
    <row r="980" spans="1:29" ht="31.5" x14ac:dyDescent="0.25">
      <c r="A980" s="3">
        <v>2024</v>
      </c>
      <c r="B980" s="4">
        <v>45383</v>
      </c>
      <c r="C980" s="4">
        <v>45473</v>
      </c>
      <c r="D980" s="3" t="s">
        <v>75</v>
      </c>
      <c r="E980" s="5" t="s">
        <v>3560</v>
      </c>
      <c r="F980" s="6" t="s">
        <v>3392</v>
      </c>
      <c r="G980" s="7" t="s">
        <v>99</v>
      </c>
      <c r="H980" s="7" t="s">
        <v>100</v>
      </c>
      <c r="I980" s="8" t="s">
        <v>84</v>
      </c>
      <c r="J980" s="9" t="s">
        <v>3561</v>
      </c>
      <c r="K980" s="9" t="s">
        <v>3562</v>
      </c>
      <c r="L980" s="9" t="s">
        <v>627</v>
      </c>
      <c r="M980" s="3" t="s">
        <v>86</v>
      </c>
      <c r="N980" s="3" t="s">
        <v>104</v>
      </c>
      <c r="O980" s="6">
        <v>1</v>
      </c>
      <c r="P980" s="10">
        <v>45450</v>
      </c>
      <c r="Q980" s="10">
        <f t="shared" si="70"/>
        <v>45815</v>
      </c>
      <c r="R980" s="3" t="s">
        <v>104</v>
      </c>
      <c r="S980" s="11" t="s">
        <v>3563</v>
      </c>
      <c r="T980" s="12">
        <v>78.849999999999994</v>
      </c>
      <c r="U980" s="12">
        <f t="shared" si="72"/>
        <v>78.849999999999994</v>
      </c>
      <c r="V980" s="11" t="s">
        <v>3564</v>
      </c>
      <c r="W980" s="11" t="s">
        <v>107</v>
      </c>
      <c r="X980" s="11" t="s">
        <v>108</v>
      </c>
      <c r="Y980" s="3" t="s">
        <v>89</v>
      </c>
      <c r="Z980" s="11" t="s">
        <v>108</v>
      </c>
      <c r="AA980" s="3" t="s">
        <v>109</v>
      </c>
      <c r="AB980" s="4">
        <v>45478</v>
      </c>
      <c r="AC980" s="3" t="s">
        <v>104</v>
      </c>
    </row>
    <row r="981" spans="1:29" ht="31.5" x14ac:dyDescent="0.25">
      <c r="A981" s="3">
        <v>2024</v>
      </c>
      <c r="B981" s="4">
        <v>45383</v>
      </c>
      <c r="C981" s="4">
        <v>45473</v>
      </c>
      <c r="D981" s="3" t="s">
        <v>75</v>
      </c>
      <c r="E981" s="5" t="s">
        <v>3565</v>
      </c>
      <c r="F981" s="6" t="s">
        <v>3392</v>
      </c>
      <c r="G981" s="7" t="s">
        <v>99</v>
      </c>
      <c r="H981" s="7" t="s">
        <v>100</v>
      </c>
      <c r="I981" s="8" t="s">
        <v>84</v>
      </c>
      <c r="J981" s="9" t="s">
        <v>466</v>
      </c>
      <c r="K981" s="9" t="s">
        <v>104</v>
      </c>
      <c r="L981" s="9" t="s">
        <v>104</v>
      </c>
      <c r="M981" s="3" t="s">
        <v>86</v>
      </c>
      <c r="N981" s="3" t="s">
        <v>104</v>
      </c>
      <c r="O981" s="6">
        <v>1</v>
      </c>
      <c r="P981" s="10">
        <v>45455</v>
      </c>
      <c r="Q981" s="10">
        <f t="shared" si="70"/>
        <v>45820</v>
      </c>
      <c r="R981" s="3" t="s">
        <v>104</v>
      </c>
      <c r="S981" s="11" t="s">
        <v>3566</v>
      </c>
      <c r="T981" s="12">
        <v>380</v>
      </c>
      <c r="U981" s="12">
        <f t="shared" si="72"/>
        <v>380</v>
      </c>
      <c r="V981" s="11" t="s">
        <v>468</v>
      </c>
      <c r="W981" s="11" t="s">
        <v>107</v>
      </c>
      <c r="X981" s="11" t="s">
        <v>108</v>
      </c>
      <c r="Y981" s="3" t="s">
        <v>89</v>
      </c>
      <c r="Z981" s="11" t="s">
        <v>108</v>
      </c>
      <c r="AA981" s="3" t="s">
        <v>109</v>
      </c>
      <c r="AB981" s="4">
        <v>45478</v>
      </c>
      <c r="AC981" s="3" t="s">
        <v>104</v>
      </c>
    </row>
    <row r="982" spans="1:29" ht="31.5" x14ac:dyDescent="0.25">
      <c r="A982" s="3">
        <v>2024</v>
      </c>
      <c r="B982" s="4">
        <v>45383</v>
      </c>
      <c r="C982" s="4">
        <v>45473</v>
      </c>
      <c r="D982" s="3" t="s">
        <v>75</v>
      </c>
      <c r="E982" s="5" t="s">
        <v>3567</v>
      </c>
      <c r="F982" s="6" t="s">
        <v>3392</v>
      </c>
      <c r="G982" s="7" t="s">
        <v>99</v>
      </c>
      <c r="H982" s="7" t="s">
        <v>100</v>
      </c>
      <c r="I982" s="8" t="s">
        <v>84</v>
      </c>
      <c r="J982" s="9" t="s">
        <v>3568</v>
      </c>
      <c r="K982" s="9" t="s">
        <v>104</v>
      </c>
      <c r="L982" s="9" t="s">
        <v>104</v>
      </c>
      <c r="M982" s="3" t="s">
        <v>86</v>
      </c>
      <c r="N982" s="3" t="s">
        <v>104</v>
      </c>
      <c r="O982" s="6">
        <v>1</v>
      </c>
      <c r="P982" s="10">
        <v>45455</v>
      </c>
      <c r="Q982" s="10">
        <f>P982+92</f>
        <v>45547</v>
      </c>
      <c r="R982" s="3" t="s">
        <v>104</v>
      </c>
      <c r="S982" s="11" t="s">
        <v>3569</v>
      </c>
      <c r="T982" s="12">
        <f>200+145.8</f>
        <v>345.8</v>
      </c>
      <c r="U982" s="12">
        <f t="shared" si="72"/>
        <v>345.8</v>
      </c>
      <c r="V982" s="11" t="s">
        <v>3570</v>
      </c>
      <c r="W982" s="11" t="s">
        <v>107</v>
      </c>
      <c r="X982" s="11" t="s">
        <v>108</v>
      </c>
      <c r="Y982" s="3" t="s">
        <v>89</v>
      </c>
      <c r="Z982" s="11" t="s">
        <v>108</v>
      </c>
      <c r="AA982" s="3" t="s">
        <v>109</v>
      </c>
      <c r="AB982" s="4">
        <v>45478</v>
      </c>
      <c r="AC982" s="3" t="s">
        <v>104</v>
      </c>
    </row>
    <row r="983" spans="1:29" ht="31.5" x14ac:dyDescent="0.25">
      <c r="A983" s="3">
        <v>2024</v>
      </c>
      <c r="B983" s="4">
        <v>45383</v>
      </c>
      <c r="C983" s="4">
        <v>45473</v>
      </c>
      <c r="D983" s="3" t="s">
        <v>75</v>
      </c>
      <c r="E983" s="5" t="s">
        <v>3571</v>
      </c>
      <c r="F983" s="6" t="s">
        <v>3392</v>
      </c>
      <c r="G983" s="7" t="s">
        <v>99</v>
      </c>
      <c r="H983" s="7" t="s">
        <v>100</v>
      </c>
      <c r="I983" s="8" t="s">
        <v>84</v>
      </c>
      <c r="J983" s="9" t="s">
        <v>3572</v>
      </c>
      <c r="K983" s="9" t="s">
        <v>729</v>
      </c>
      <c r="L983" s="9" t="s">
        <v>122</v>
      </c>
      <c r="M983" s="3" t="s">
        <v>86</v>
      </c>
      <c r="N983" s="3" t="s">
        <v>104</v>
      </c>
      <c r="O983" s="6">
        <v>1</v>
      </c>
      <c r="P983" s="10">
        <v>45455</v>
      </c>
      <c r="Q983" s="10">
        <f>P983+183</f>
        <v>45638</v>
      </c>
      <c r="R983" s="3" t="s">
        <v>104</v>
      </c>
      <c r="S983" s="11" t="s">
        <v>3573</v>
      </c>
      <c r="T983" s="12">
        <v>468</v>
      </c>
      <c r="U983" s="12">
        <f t="shared" si="72"/>
        <v>468</v>
      </c>
      <c r="V983" s="11" t="s">
        <v>3574</v>
      </c>
      <c r="W983" s="11" t="s">
        <v>107</v>
      </c>
      <c r="X983" s="11" t="s">
        <v>108</v>
      </c>
      <c r="Y983" s="3" t="s">
        <v>89</v>
      </c>
      <c r="Z983" s="11" t="s">
        <v>108</v>
      </c>
      <c r="AA983" s="3" t="s">
        <v>109</v>
      </c>
      <c r="AB983" s="4">
        <v>45478</v>
      </c>
      <c r="AC983" s="3" t="s">
        <v>104</v>
      </c>
    </row>
    <row r="984" spans="1:29" ht="31.5" x14ac:dyDescent="0.25">
      <c r="A984" s="3">
        <v>2024</v>
      </c>
      <c r="B984" s="4">
        <v>45383</v>
      </c>
      <c r="C984" s="4">
        <v>45473</v>
      </c>
      <c r="D984" s="3" t="s">
        <v>75</v>
      </c>
      <c r="E984" s="5" t="s">
        <v>3575</v>
      </c>
      <c r="F984" s="6" t="s">
        <v>3392</v>
      </c>
      <c r="G984" s="7" t="s">
        <v>99</v>
      </c>
      <c r="H984" s="7" t="s">
        <v>100</v>
      </c>
      <c r="I984" s="8" t="s">
        <v>84</v>
      </c>
      <c r="J984" s="9" t="s">
        <v>489</v>
      </c>
      <c r="K984" s="9" t="s">
        <v>490</v>
      </c>
      <c r="L984" s="9" t="s">
        <v>491</v>
      </c>
      <c r="M984" s="3" t="s">
        <v>86</v>
      </c>
      <c r="N984" s="3" t="s">
        <v>104</v>
      </c>
      <c r="O984" s="6">
        <v>1</v>
      </c>
      <c r="P984" s="10">
        <v>45464</v>
      </c>
      <c r="Q984" s="10">
        <f>P984+365</f>
        <v>45829</v>
      </c>
      <c r="R984" s="3" t="s">
        <v>104</v>
      </c>
      <c r="S984" s="11" t="s">
        <v>3576</v>
      </c>
      <c r="T984" s="12">
        <f>400+1253.85</f>
        <v>1653.85</v>
      </c>
      <c r="U984" s="12">
        <f t="shared" si="72"/>
        <v>1653.85</v>
      </c>
      <c r="V984" s="11" t="s">
        <v>493</v>
      </c>
      <c r="W984" s="11" t="s">
        <v>107</v>
      </c>
      <c r="X984" s="11" t="s">
        <v>108</v>
      </c>
      <c r="Y984" s="3" t="s">
        <v>89</v>
      </c>
      <c r="Z984" s="11" t="s">
        <v>108</v>
      </c>
      <c r="AA984" s="3" t="s">
        <v>109</v>
      </c>
      <c r="AB984" s="4">
        <v>45478</v>
      </c>
      <c r="AC984" s="3" t="s">
        <v>104</v>
      </c>
    </row>
    <row r="985" spans="1:29" ht="31.5" x14ac:dyDescent="0.25">
      <c r="A985" s="3">
        <v>2024</v>
      </c>
      <c r="B985" s="4">
        <v>45383</v>
      </c>
      <c r="C985" s="4">
        <v>45473</v>
      </c>
      <c r="D985" s="3" t="s">
        <v>75</v>
      </c>
      <c r="E985" s="5" t="s">
        <v>3577</v>
      </c>
      <c r="F985" s="6" t="s">
        <v>3578</v>
      </c>
      <c r="G985" s="7" t="s">
        <v>99</v>
      </c>
      <c r="H985" s="7" t="s">
        <v>100</v>
      </c>
      <c r="I985" s="8" t="s">
        <v>84</v>
      </c>
      <c r="J985" s="9" t="s">
        <v>121</v>
      </c>
      <c r="K985" s="9" t="s">
        <v>122</v>
      </c>
      <c r="L985" s="9" t="s">
        <v>123</v>
      </c>
      <c r="M985" s="3" t="s">
        <v>86</v>
      </c>
      <c r="N985" s="3" t="s">
        <v>104</v>
      </c>
      <c r="O985" s="6">
        <v>1</v>
      </c>
      <c r="P985" s="10">
        <v>45153</v>
      </c>
      <c r="Q985" s="10">
        <f t="shared" ref="Q985:Q1030" si="73">P985+5</f>
        <v>45158</v>
      </c>
      <c r="R985" s="3" t="s">
        <v>104</v>
      </c>
      <c r="S985" s="11" t="s">
        <v>3579</v>
      </c>
      <c r="T985" s="12">
        <f>390+46.5</f>
        <v>436.5</v>
      </c>
      <c r="U985" s="12">
        <f t="shared" si="72"/>
        <v>436.5</v>
      </c>
      <c r="V985" s="11" t="s">
        <v>3580</v>
      </c>
      <c r="W985" s="11" t="s">
        <v>107</v>
      </c>
      <c r="X985" s="11" t="s">
        <v>108</v>
      </c>
      <c r="Y985" s="3" t="s">
        <v>89</v>
      </c>
      <c r="Z985" s="11" t="s">
        <v>108</v>
      </c>
      <c r="AA985" s="3" t="s">
        <v>109</v>
      </c>
      <c r="AB985" s="4">
        <v>45478</v>
      </c>
      <c r="AC985" s="3" t="s">
        <v>104</v>
      </c>
    </row>
    <row r="986" spans="1:29" ht="31.5" x14ac:dyDescent="0.25">
      <c r="A986" s="3">
        <v>2024</v>
      </c>
      <c r="B986" s="4">
        <v>45383</v>
      </c>
      <c r="C986" s="4">
        <v>45473</v>
      </c>
      <c r="D986" s="3" t="s">
        <v>75</v>
      </c>
      <c r="E986" s="5" t="s">
        <v>3581</v>
      </c>
      <c r="F986" s="6" t="s">
        <v>3578</v>
      </c>
      <c r="G986" s="7" t="s">
        <v>99</v>
      </c>
      <c r="H986" s="7" t="s">
        <v>100</v>
      </c>
      <c r="I986" s="8" t="s">
        <v>84</v>
      </c>
      <c r="J986" s="9" t="s">
        <v>3582</v>
      </c>
      <c r="K986" s="9" t="s">
        <v>515</v>
      </c>
      <c r="L986" s="9" t="s">
        <v>425</v>
      </c>
      <c r="M986" s="3" t="s">
        <v>87</v>
      </c>
      <c r="N986" s="3" t="s">
        <v>104</v>
      </c>
      <c r="O986" s="6">
        <v>1</v>
      </c>
      <c r="P986" s="10">
        <v>45364</v>
      </c>
      <c r="Q986" s="10">
        <f>P986+5</f>
        <v>45369</v>
      </c>
      <c r="R986" s="3" t="s">
        <v>104</v>
      </c>
      <c r="S986" s="11" t="s">
        <v>3583</v>
      </c>
      <c r="T986" s="12">
        <v>325</v>
      </c>
      <c r="U986" s="12">
        <f>T986</f>
        <v>325</v>
      </c>
      <c r="V986" s="11" t="s">
        <v>3584</v>
      </c>
      <c r="W986" s="11" t="s">
        <v>107</v>
      </c>
      <c r="X986" s="11" t="s">
        <v>108</v>
      </c>
      <c r="Y986" s="3" t="s">
        <v>89</v>
      </c>
      <c r="Z986" s="11" t="s">
        <v>108</v>
      </c>
      <c r="AA986" s="3" t="s">
        <v>109</v>
      </c>
      <c r="AB986" s="4">
        <v>45478</v>
      </c>
      <c r="AC986" s="3" t="s">
        <v>104</v>
      </c>
    </row>
    <row r="987" spans="1:29" ht="31.5" x14ac:dyDescent="0.25">
      <c r="A987" s="3">
        <v>2024</v>
      </c>
      <c r="B987" s="4">
        <v>45383</v>
      </c>
      <c r="C987" s="4">
        <v>45473</v>
      </c>
      <c r="D987" s="3" t="s">
        <v>75</v>
      </c>
      <c r="E987" s="5" t="s">
        <v>3585</v>
      </c>
      <c r="F987" s="6" t="s">
        <v>3578</v>
      </c>
      <c r="G987" s="7" t="s">
        <v>99</v>
      </c>
      <c r="H987" s="7" t="s">
        <v>100</v>
      </c>
      <c r="I987" s="8" t="s">
        <v>84</v>
      </c>
      <c r="J987" s="9" t="s">
        <v>3586</v>
      </c>
      <c r="K987" s="9" t="s">
        <v>104</v>
      </c>
      <c r="L987" s="9" t="s">
        <v>104</v>
      </c>
      <c r="M987" s="3" t="s">
        <v>86</v>
      </c>
      <c r="N987" s="3" t="s">
        <v>104</v>
      </c>
      <c r="O987" s="6">
        <v>1</v>
      </c>
      <c r="P987" s="10">
        <v>45358</v>
      </c>
      <c r="Q987" s="10">
        <f t="shared" ref="Q987" si="74">P987+5</f>
        <v>45363</v>
      </c>
      <c r="R987" s="3" t="s">
        <v>104</v>
      </c>
      <c r="S987" s="11" t="s">
        <v>3587</v>
      </c>
      <c r="T987" s="12">
        <v>143</v>
      </c>
      <c r="U987" s="12">
        <f t="shared" ref="U987" si="75">T987</f>
        <v>143</v>
      </c>
      <c r="V987" s="11" t="s">
        <v>3588</v>
      </c>
      <c r="W987" s="11" t="s">
        <v>107</v>
      </c>
      <c r="X987" s="11" t="s">
        <v>108</v>
      </c>
      <c r="Y987" s="3" t="s">
        <v>89</v>
      </c>
      <c r="Z987" s="11" t="s">
        <v>108</v>
      </c>
      <c r="AA987" s="3" t="s">
        <v>109</v>
      </c>
      <c r="AB987" s="4">
        <v>45478</v>
      </c>
      <c r="AC987" s="3" t="s">
        <v>104</v>
      </c>
    </row>
    <row r="988" spans="1:29" ht="31.5" x14ac:dyDescent="0.25">
      <c r="A988" s="3">
        <v>2024</v>
      </c>
      <c r="B988" s="4">
        <v>45383</v>
      </c>
      <c r="C988" s="4">
        <v>45473</v>
      </c>
      <c r="D988" s="3" t="s">
        <v>75</v>
      </c>
      <c r="E988" s="5" t="s">
        <v>3589</v>
      </c>
      <c r="F988" s="6" t="s">
        <v>3578</v>
      </c>
      <c r="G988" s="7" t="s">
        <v>99</v>
      </c>
      <c r="H988" s="7" t="s">
        <v>100</v>
      </c>
      <c r="I988" s="8" t="s">
        <v>84</v>
      </c>
      <c r="J988" s="9" t="s">
        <v>3590</v>
      </c>
      <c r="K988" s="9" t="s">
        <v>122</v>
      </c>
      <c r="L988" s="9" t="s">
        <v>3591</v>
      </c>
      <c r="M988" s="3" t="s">
        <v>87</v>
      </c>
      <c r="N988" s="3" t="s">
        <v>104</v>
      </c>
      <c r="O988" s="6">
        <v>1</v>
      </c>
      <c r="P988" s="10">
        <v>45359</v>
      </c>
      <c r="Q988" s="10">
        <f t="shared" si="73"/>
        <v>45364</v>
      </c>
      <c r="R988" s="3" t="s">
        <v>104</v>
      </c>
      <c r="S988" s="11" t="s">
        <v>3592</v>
      </c>
      <c r="T988" s="12">
        <v>350</v>
      </c>
      <c r="U988" s="12">
        <f t="shared" si="72"/>
        <v>350</v>
      </c>
      <c r="V988" s="11" t="s">
        <v>3593</v>
      </c>
      <c r="W988" s="11" t="s">
        <v>107</v>
      </c>
      <c r="X988" s="11" t="s">
        <v>108</v>
      </c>
      <c r="Y988" s="3" t="s">
        <v>89</v>
      </c>
      <c r="Z988" s="11" t="s">
        <v>108</v>
      </c>
      <c r="AA988" s="3" t="s">
        <v>109</v>
      </c>
      <c r="AB988" s="4">
        <v>45478</v>
      </c>
      <c r="AC988" s="3" t="s">
        <v>104</v>
      </c>
    </row>
    <row r="989" spans="1:29" ht="31.5" x14ac:dyDescent="0.25">
      <c r="A989" s="3">
        <v>2024</v>
      </c>
      <c r="B989" s="4">
        <v>45383</v>
      </c>
      <c r="C989" s="4">
        <v>45473</v>
      </c>
      <c r="D989" s="3" t="s">
        <v>75</v>
      </c>
      <c r="E989" s="5" t="s">
        <v>3594</v>
      </c>
      <c r="F989" s="6" t="s">
        <v>3578</v>
      </c>
      <c r="G989" s="7" t="s">
        <v>99</v>
      </c>
      <c r="H989" s="7" t="s">
        <v>100</v>
      </c>
      <c r="I989" s="8" t="s">
        <v>84</v>
      </c>
      <c r="J989" s="9" t="s">
        <v>3595</v>
      </c>
      <c r="K989" s="9" t="s">
        <v>181</v>
      </c>
      <c r="L989" s="9" t="s">
        <v>222</v>
      </c>
      <c r="M989" s="3" t="s">
        <v>87</v>
      </c>
      <c r="N989" s="3" t="s">
        <v>104</v>
      </c>
      <c r="O989" s="6">
        <v>1</v>
      </c>
      <c r="P989" s="10">
        <v>45371</v>
      </c>
      <c r="Q989" s="10">
        <f t="shared" si="73"/>
        <v>45376</v>
      </c>
      <c r="R989" s="3" t="s">
        <v>104</v>
      </c>
      <c r="S989" s="11" t="s">
        <v>3596</v>
      </c>
      <c r="T989" s="12">
        <v>390</v>
      </c>
      <c r="U989" s="12">
        <f t="shared" si="72"/>
        <v>390</v>
      </c>
      <c r="V989" s="11" t="s">
        <v>3597</v>
      </c>
      <c r="W989" s="11" t="s">
        <v>107</v>
      </c>
      <c r="X989" s="11" t="s">
        <v>108</v>
      </c>
      <c r="Y989" s="3" t="s">
        <v>89</v>
      </c>
      <c r="Z989" s="11" t="s">
        <v>108</v>
      </c>
      <c r="AA989" s="3" t="s">
        <v>109</v>
      </c>
      <c r="AB989" s="4">
        <v>45478</v>
      </c>
      <c r="AC989" s="3" t="s">
        <v>104</v>
      </c>
    </row>
    <row r="990" spans="1:29" ht="31.5" x14ac:dyDescent="0.25">
      <c r="A990" s="3">
        <v>2024</v>
      </c>
      <c r="B990" s="4">
        <v>45383</v>
      </c>
      <c r="C990" s="4">
        <v>45473</v>
      </c>
      <c r="D990" s="3" t="s">
        <v>75</v>
      </c>
      <c r="E990" s="5" t="s">
        <v>3598</v>
      </c>
      <c r="F990" s="6" t="s">
        <v>3578</v>
      </c>
      <c r="G990" s="7" t="s">
        <v>99</v>
      </c>
      <c r="H990" s="7" t="s">
        <v>100</v>
      </c>
      <c r="I990" s="8" t="s">
        <v>84</v>
      </c>
      <c r="J990" s="9" t="s">
        <v>2434</v>
      </c>
      <c r="K990" s="9" t="s">
        <v>1407</v>
      </c>
      <c r="L990" s="9" t="s">
        <v>217</v>
      </c>
      <c r="M990" s="3" t="s">
        <v>87</v>
      </c>
      <c r="N990" s="3" t="s">
        <v>104</v>
      </c>
      <c r="O990" s="6">
        <v>1</v>
      </c>
      <c r="P990" s="10">
        <v>45371</v>
      </c>
      <c r="Q990" s="10">
        <f t="shared" si="73"/>
        <v>45376</v>
      </c>
      <c r="R990" s="3" t="s">
        <v>104</v>
      </c>
      <c r="S990" s="11" t="s">
        <v>3599</v>
      </c>
      <c r="T990" s="12">
        <f>77.5+105</f>
        <v>182.5</v>
      </c>
      <c r="U990" s="12">
        <f t="shared" si="72"/>
        <v>182.5</v>
      </c>
      <c r="V990" s="11" t="s">
        <v>3600</v>
      </c>
      <c r="W990" s="11" t="s">
        <v>107</v>
      </c>
      <c r="X990" s="11" t="s">
        <v>108</v>
      </c>
      <c r="Y990" s="3" t="s">
        <v>89</v>
      </c>
      <c r="Z990" s="11" t="s">
        <v>108</v>
      </c>
      <c r="AA990" s="3" t="s">
        <v>109</v>
      </c>
      <c r="AB990" s="4">
        <v>45478</v>
      </c>
      <c r="AC990" s="3" t="s">
        <v>104</v>
      </c>
    </row>
    <row r="991" spans="1:29" ht="31.5" x14ac:dyDescent="0.25">
      <c r="A991" s="3">
        <v>2024</v>
      </c>
      <c r="B991" s="4">
        <v>45383</v>
      </c>
      <c r="C991" s="4">
        <v>45473</v>
      </c>
      <c r="D991" s="3" t="s">
        <v>75</v>
      </c>
      <c r="E991" s="5" t="s">
        <v>3601</v>
      </c>
      <c r="F991" s="6" t="s">
        <v>3578</v>
      </c>
      <c r="G991" s="7" t="s">
        <v>99</v>
      </c>
      <c r="H991" s="7" t="s">
        <v>100</v>
      </c>
      <c r="I991" s="8" t="s">
        <v>84</v>
      </c>
      <c r="J991" s="9" t="s">
        <v>3602</v>
      </c>
      <c r="K991" s="9" t="s">
        <v>1490</v>
      </c>
      <c r="L991" s="9" t="s">
        <v>263</v>
      </c>
      <c r="M991" s="3" t="s">
        <v>86</v>
      </c>
      <c r="N991" s="3" t="s">
        <v>104</v>
      </c>
      <c r="O991" s="6">
        <v>1</v>
      </c>
      <c r="P991" s="10">
        <v>45375</v>
      </c>
      <c r="Q991" s="10">
        <f t="shared" si="73"/>
        <v>45380</v>
      </c>
      <c r="R991" s="3" t="s">
        <v>104</v>
      </c>
      <c r="S991" s="11" t="s">
        <v>3603</v>
      </c>
      <c r="T991" s="12">
        <f>175+744</f>
        <v>919</v>
      </c>
      <c r="U991" s="12">
        <f t="shared" si="72"/>
        <v>919</v>
      </c>
      <c r="V991" s="11" t="s">
        <v>3604</v>
      </c>
      <c r="W991" s="11" t="s">
        <v>107</v>
      </c>
      <c r="X991" s="11" t="s">
        <v>108</v>
      </c>
      <c r="Y991" s="3" t="s">
        <v>89</v>
      </c>
      <c r="Z991" s="11" t="s">
        <v>108</v>
      </c>
      <c r="AA991" s="3" t="s">
        <v>109</v>
      </c>
      <c r="AB991" s="4">
        <v>45478</v>
      </c>
      <c r="AC991" s="3" t="s">
        <v>104</v>
      </c>
    </row>
    <row r="992" spans="1:29" ht="31.5" x14ac:dyDescent="0.25">
      <c r="A992" s="3">
        <v>2024</v>
      </c>
      <c r="B992" s="4">
        <v>45383</v>
      </c>
      <c r="C992" s="4">
        <v>45473</v>
      </c>
      <c r="D992" s="3" t="s">
        <v>75</v>
      </c>
      <c r="E992" s="5" t="s">
        <v>3605</v>
      </c>
      <c r="F992" s="6" t="s">
        <v>3578</v>
      </c>
      <c r="G992" s="7" t="s">
        <v>99</v>
      </c>
      <c r="H992" s="7" t="s">
        <v>100</v>
      </c>
      <c r="I992" s="8" t="s">
        <v>84</v>
      </c>
      <c r="J992" s="9" t="s">
        <v>2391</v>
      </c>
      <c r="K992" s="9" t="s">
        <v>461</v>
      </c>
      <c r="L992" s="9" t="s">
        <v>420</v>
      </c>
      <c r="M992" s="3" t="s">
        <v>86</v>
      </c>
      <c r="N992" s="3" t="s">
        <v>104</v>
      </c>
      <c r="O992" s="6">
        <v>1</v>
      </c>
      <c r="P992" s="10">
        <v>45364</v>
      </c>
      <c r="Q992" s="10">
        <f t="shared" si="73"/>
        <v>45369</v>
      </c>
      <c r="R992" s="3" t="s">
        <v>104</v>
      </c>
      <c r="S992" s="11" t="s">
        <v>3606</v>
      </c>
      <c r="T992" s="12">
        <v>650</v>
      </c>
      <c r="U992" s="12">
        <f t="shared" si="72"/>
        <v>650</v>
      </c>
      <c r="V992" s="11" t="s">
        <v>3607</v>
      </c>
      <c r="W992" s="11" t="s">
        <v>107</v>
      </c>
      <c r="X992" s="11" t="s">
        <v>108</v>
      </c>
      <c r="Y992" s="3" t="s">
        <v>89</v>
      </c>
      <c r="Z992" s="11" t="s">
        <v>108</v>
      </c>
      <c r="AA992" s="3" t="s">
        <v>109</v>
      </c>
      <c r="AB992" s="4">
        <v>45478</v>
      </c>
      <c r="AC992" s="3" t="s">
        <v>104</v>
      </c>
    </row>
    <row r="993" spans="1:29" ht="31.5" x14ac:dyDescent="0.25">
      <c r="A993" s="3">
        <v>2024</v>
      </c>
      <c r="B993" s="4">
        <v>45383</v>
      </c>
      <c r="C993" s="4">
        <v>45473</v>
      </c>
      <c r="D993" s="3" t="s">
        <v>75</v>
      </c>
      <c r="E993" s="5" t="s">
        <v>3608</v>
      </c>
      <c r="F993" s="6" t="s">
        <v>3578</v>
      </c>
      <c r="G993" s="7" t="s">
        <v>99</v>
      </c>
      <c r="H993" s="7" t="s">
        <v>100</v>
      </c>
      <c r="I993" s="8" t="s">
        <v>84</v>
      </c>
      <c r="J993" s="9" t="s">
        <v>3484</v>
      </c>
      <c r="K993" s="9" t="s">
        <v>3485</v>
      </c>
      <c r="L993" s="9" t="s">
        <v>3486</v>
      </c>
      <c r="M993" s="3" t="s">
        <v>87</v>
      </c>
      <c r="N993" s="3" t="s">
        <v>104</v>
      </c>
      <c r="O993" s="6">
        <v>1</v>
      </c>
      <c r="P993" s="10">
        <v>45391</v>
      </c>
      <c r="Q993" s="10">
        <f>P993+5</f>
        <v>45396</v>
      </c>
      <c r="R993" s="3" t="s">
        <v>104</v>
      </c>
      <c r="S993" s="11" t="s">
        <v>3609</v>
      </c>
      <c r="T993" s="12">
        <v>175</v>
      </c>
      <c r="U993" s="12">
        <f>T993</f>
        <v>175</v>
      </c>
      <c r="V993" s="11" t="s">
        <v>3488</v>
      </c>
      <c r="W993" s="11" t="s">
        <v>107</v>
      </c>
      <c r="X993" s="11" t="s">
        <v>108</v>
      </c>
      <c r="Y993" s="3" t="s">
        <v>89</v>
      </c>
      <c r="Z993" s="11" t="s">
        <v>108</v>
      </c>
      <c r="AA993" s="3" t="s">
        <v>109</v>
      </c>
      <c r="AB993" s="4">
        <v>45478</v>
      </c>
      <c r="AC993" s="3" t="s">
        <v>104</v>
      </c>
    </row>
    <row r="994" spans="1:29" ht="31.5" x14ac:dyDescent="0.25">
      <c r="A994" s="3">
        <v>2024</v>
      </c>
      <c r="B994" s="4">
        <v>45383</v>
      </c>
      <c r="C994" s="4">
        <v>45473</v>
      </c>
      <c r="D994" s="3" t="s">
        <v>75</v>
      </c>
      <c r="E994" s="5" t="s">
        <v>3610</v>
      </c>
      <c r="F994" s="6" t="s">
        <v>3578</v>
      </c>
      <c r="G994" s="7" t="s">
        <v>99</v>
      </c>
      <c r="H994" s="7" t="s">
        <v>100</v>
      </c>
      <c r="I994" s="8" t="s">
        <v>84</v>
      </c>
      <c r="J994" s="9" t="s">
        <v>500</v>
      </c>
      <c r="K994" s="9" t="s">
        <v>152</v>
      </c>
      <c r="L994" s="9" t="s">
        <v>181</v>
      </c>
      <c r="M994" s="3" t="s">
        <v>87</v>
      </c>
      <c r="N994" s="3" t="s">
        <v>104</v>
      </c>
      <c r="O994" s="6">
        <v>1</v>
      </c>
      <c r="P994" s="10">
        <v>45371</v>
      </c>
      <c r="Q994" s="10">
        <f t="shared" si="73"/>
        <v>45376</v>
      </c>
      <c r="R994" s="3" t="s">
        <v>104</v>
      </c>
      <c r="S994" s="11" t="s">
        <v>3611</v>
      </c>
      <c r="T994" s="12">
        <v>700</v>
      </c>
      <c r="U994" s="12">
        <f t="shared" si="72"/>
        <v>700</v>
      </c>
      <c r="V994" s="11" t="s">
        <v>3612</v>
      </c>
      <c r="W994" s="11" t="s">
        <v>107</v>
      </c>
      <c r="X994" s="11" t="s">
        <v>108</v>
      </c>
      <c r="Y994" s="3" t="s">
        <v>89</v>
      </c>
      <c r="Z994" s="11" t="s">
        <v>108</v>
      </c>
      <c r="AA994" s="3" t="s">
        <v>109</v>
      </c>
      <c r="AB994" s="4">
        <v>45478</v>
      </c>
      <c r="AC994" s="3" t="s">
        <v>104</v>
      </c>
    </row>
    <row r="995" spans="1:29" ht="31.5" x14ac:dyDescent="0.25">
      <c r="A995" s="3">
        <v>2024</v>
      </c>
      <c r="B995" s="4">
        <v>45383</v>
      </c>
      <c r="C995" s="4">
        <v>45473</v>
      </c>
      <c r="D995" s="3" t="s">
        <v>75</v>
      </c>
      <c r="E995" s="5" t="s">
        <v>3613</v>
      </c>
      <c r="F995" s="6" t="s">
        <v>3578</v>
      </c>
      <c r="G995" s="7" t="s">
        <v>99</v>
      </c>
      <c r="H995" s="7" t="s">
        <v>100</v>
      </c>
      <c r="I995" s="8" t="s">
        <v>84</v>
      </c>
      <c r="J995" s="9" t="s">
        <v>186</v>
      </c>
      <c r="K995" s="9" t="s">
        <v>187</v>
      </c>
      <c r="L995" s="9" t="s">
        <v>188</v>
      </c>
      <c r="M995" s="3" t="s">
        <v>87</v>
      </c>
      <c r="N995" s="3" t="s">
        <v>104</v>
      </c>
      <c r="O995" s="6">
        <v>1</v>
      </c>
      <c r="P995" s="10">
        <v>45371</v>
      </c>
      <c r="Q995" s="10">
        <f t="shared" si="73"/>
        <v>45376</v>
      </c>
      <c r="R995" s="3" t="s">
        <v>104</v>
      </c>
      <c r="S995" s="11" t="s">
        <v>3614</v>
      </c>
      <c r="T995" s="12">
        <v>260</v>
      </c>
      <c r="U995" s="12">
        <f t="shared" si="72"/>
        <v>260</v>
      </c>
      <c r="V995" s="11" t="s">
        <v>190</v>
      </c>
      <c r="W995" s="11" t="s">
        <v>107</v>
      </c>
      <c r="X995" s="11" t="s">
        <v>108</v>
      </c>
      <c r="Y995" s="3" t="s">
        <v>89</v>
      </c>
      <c r="Z995" s="11" t="s">
        <v>108</v>
      </c>
      <c r="AA995" s="3" t="s">
        <v>109</v>
      </c>
      <c r="AB995" s="4">
        <v>45478</v>
      </c>
      <c r="AC995" s="3" t="s">
        <v>104</v>
      </c>
    </row>
    <row r="996" spans="1:29" ht="31.5" x14ac:dyDescent="0.25">
      <c r="A996" s="3">
        <v>2024</v>
      </c>
      <c r="B996" s="4">
        <v>45383</v>
      </c>
      <c r="C996" s="4">
        <v>45473</v>
      </c>
      <c r="D996" s="3" t="s">
        <v>75</v>
      </c>
      <c r="E996" s="5" t="s">
        <v>3615</v>
      </c>
      <c r="F996" s="6" t="s">
        <v>3578</v>
      </c>
      <c r="G996" s="7" t="s">
        <v>99</v>
      </c>
      <c r="H996" s="7" t="s">
        <v>100</v>
      </c>
      <c r="I996" s="8" t="s">
        <v>84</v>
      </c>
      <c r="J996" s="9" t="s">
        <v>294</v>
      </c>
      <c r="K996" s="9" t="s">
        <v>295</v>
      </c>
      <c r="L996" s="9" t="s">
        <v>296</v>
      </c>
      <c r="M996" s="3" t="s">
        <v>87</v>
      </c>
      <c r="N996" s="3" t="s">
        <v>104</v>
      </c>
      <c r="O996" s="6">
        <v>1</v>
      </c>
      <c r="P996" s="10">
        <v>45383</v>
      </c>
      <c r="Q996" s="10">
        <f t="shared" si="73"/>
        <v>45388</v>
      </c>
      <c r="R996" s="3" t="s">
        <v>104</v>
      </c>
      <c r="S996" s="11" t="s">
        <v>3616</v>
      </c>
      <c r="T996" s="12">
        <v>325</v>
      </c>
      <c r="U996" s="12">
        <f t="shared" si="72"/>
        <v>325</v>
      </c>
      <c r="V996" s="11" t="s">
        <v>3617</v>
      </c>
      <c r="W996" s="11" t="s">
        <v>107</v>
      </c>
      <c r="X996" s="11" t="s">
        <v>108</v>
      </c>
      <c r="Y996" s="3" t="s">
        <v>89</v>
      </c>
      <c r="Z996" s="11" t="s">
        <v>108</v>
      </c>
      <c r="AA996" s="3" t="s">
        <v>109</v>
      </c>
      <c r="AB996" s="4">
        <v>45478</v>
      </c>
      <c r="AC996" s="3" t="s">
        <v>104</v>
      </c>
    </row>
    <row r="997" spans="1:29" ht="31.5" x14ac:dyDescent="0.25">
      <c r="A997" s="3">
        <v>2024</v>
      </c>
      <c r="B997" s="4">
        <v>45383</v>
      </c>
      <c r="C997" s="4">
        <v>45473</v>
      </c>
      <c r="D997" s="3" t="s">
        <v>75</v>
      </c>
      <c r="E997" s="5" t="s">
        <v>3618</v>
      </c>
      <c r="F997" s="6" t="s">
        <v>3578</v>
      </c>
      <c r="G997" s="7" t="s">
        <v>99</v>
      </c>
      <c r="H997" s="7" t="s">
        <v>100</v>
      </c>
      <c r="I997" s="8" t="s">
        <v>84</v>
      </c>
      <c r="J997" s="9" t="s">
        <v>3619</v>
      </c>
      <c r="K997" s="9" t="s">
        <v>222</v>
      </c>
      <c r="L997" s="9" t="s">
        <v>103</v>
      </c>
      <c r="M997" s="3" t="s">
        <v>86</v>
      </c>
      <c r="N997" s="3" t="s">
        <v>104</v>
      </c>
      <c r="O997" s="6">
        <v>1</v>
      </c>
      <c r="P997" s="10">
        <v>45377</v>
      </c>
      <c r="Q997" s="10">
        <f t="shared" si="73"/>
        <v>45382</v>
      </c>
      <c r="R997" s="3" t="s">
        <v>104</v>
      </c>
      <c r="S997" s="11" t="s">
        <v>3620</v>
      </c>
      <c r="T997" s="12">
        <f>1300+735</f>
        <v>2035</v>
      </c>
      <c r="U997" s="12">
        <f t="shared" si="72"/>
        <v>2035</v>
      </c>
      <c r="V997" s="11" t="s">
        <v>3621</v>
      </c>
      <c r="W997" s="11" t="s">
        <v>107</v>
      </c>
      <c r="X997" s="11" t="s">
        <v>108</v>
      </c>
      <c r="Y997" s="3" t="s">
        <v>89</v>
      </c>
      <c r="Z997" s="11" t="s">
        <v>108</v>
      </c>
      <c r="AA997" s="3" t="s">
        <v>109</v>
      </c>
      <c r="AB997" s="4">
        <v>45478</v>
      </c>
      <c r="AC997" s="3" t="s">
        <v>104</v>
      </c>
    </row>
    <row r="998" spans="1:29" ht="31.5" x14ac:dyDescent="0.25">
      <c r="A998" s="3">
        <v>2024</v>
      </c>
      <c r="B998" s="4">
        <v>45383</v>
      </c>
      <c r="C998" s="4">
        <v>45473</v>
      </c>
      <c r="D998" s="3" t="s">
        <v>75</v>
      </c>
      <c r="E998" s="5" t="s">
        <v>3622</v>
      </c>
      <c r="F998" s="6" t="s">
        <v>3578</v>
      </c>
      <c r="G998" s="7" t="s">
        <v>99</v>
      </c>
      <c r="H998" s="7" t="s">
        <v>100</v>
      </c>
      <c r="I998" s="8" t="s">
        <v>84</v>
      </c>
      <c r="J998" s="9" t="s">
        <v>3623</v>
      </c>
      <c r="K998" s="9" t="s">
        <v>415</v>
      </c>
      <c r="L998" s="9" t="s">
        <v>170</v>
      </c>
      <c r="M998" s="3" t="s">
        <v>87</v>
      </c>
      <c r="N998" s="3" t="s">
        <v>104</v>
      </c>
      <c r="O998" s="6">
        <v>1</v>
      </c>
      <c r="P998" s="10">
        <v>45390</v>
      </c>
      <c r="Q998" s="10">
        <f>P998+5</f>
        <v>45395</v>
      </c>
      <c r="R998" s="3" t="s">
        <v>104</v>
      </c>
      <c r="S998" s="11" t="s">
        <v>3624</v>
      </c>
      <c r="T998" s="12">
        <v>220.5</v>
      </c>
      <c r="U998" s="12">
        <f>T998</f>
        <v>220.5</v>
      </c>
      <c r="V998" s="11" t="s">
        <v>3625</v>
      </c>
      <c r="W998" s="11" t="s">
        <v>107</v>
      </c>
      <c r="X998" s="11" t="s">
        <v>108</v>
      </c>
      <c r="Y998" s="3" t="s">
        <v>89</v>
      </c>
      <c r="Z998" s="11" t="s">
        <v>108</v>
      </c>
      <c r="AA998" s="3" t="s">
        <v>109</v>
      </c>
      <c r="AB998" s="4">
        <v>45478</v>
      </c>
      <c r="AC998" s="3" t="s">
        <v>104</v>
      </c>
    </row>
    <row r="999" spans="1:29" ht="31.5" x14ac:dyDescent="0.25">
      <c r="A999" s="3">
        <v>2024</v>
      </c>
      <c r="B999" s="4">
        <v>45383</v>
      </c>
      <c r="C999" s="4">
        <v>45473</v>
      </c>
      <c r="D999" s="3" t="s">
        <v>75</v>
      </c>
      <c r="E999" s="5" t="s">
        <v>3626</v>
      </c>
      <c r="F999" s="6" t="s">
        <v>3578</v>
      </c>
      <c r="G999" s="7" t="s">
        <v>99</v>
      </c>
      <c r="H999" s="7" t="s">
        <v>100</v>
      </c>
      <c r="I999" s="8" t="s">
        <v>84</v>
      </c>
      <c r="J999" s="9" t="s">
        <v>867</v>
      </c>
      <c r="K999" s="9" t="s">
        <v>728</v>
      </c>
      <c r="L999" s="9" t="s">
        <v>217</v>
      </c>
      <c r="M999" s="3" t="s">
        <v>86</v>
      </c>
      <c r="N999" s="3" t="s">
        <v>104</v>
      </c>
      <c r="O999" s="6">
        <v>1</v>
      </c>
      <c r="P999" s="10">
        <v>45383</v>
      </c>
      <c r="Q999" s="10">
        <f t="shared" si="73"/>
        <v>45388</v>
      </c>
      <c r="R999" s="3" t="s">
        <v>104</v>
      </c>
      <c r="S999" s="11" t="s">
        <v>3627</v>
      </c>
      <c r="T999" s="12">
        <v>175</v>
      </c>
      <c r="U999" s="12">
        <f t="shared" si="72"/>
        <v>175</v>
      </c>
      <c r="V999" s="11" t="s">
        <v>3628</v>
      </c>
      <c r="W999" s="11" t="s">
        <v>107</v>
      </c>
      <c r="X999" s="11" t="s">
        <v>108</v>
      </c>
      <c r="Y999" s="3" t="s">
        <v>89</v>
      </c>
      <c r="Z999" s="11" t="s">
        <v>108</v>
      </c>
      <c r="AA999" s="3" t="s">
        <v>109</v>
      </c>
      <c r="AB999" s="4">
        <v>45478</v>
      </c>
      <c r="AC999" s="3" t="s">
        <v>104</v>
      </c>
    </row>
    <row r="1000" spans="1:29" ht="31.5" x14ac:dyDescent="0.25">
      <c r="A1000" s="3">
        <v>2024</v>
      </c>
      <c r="B1000" s="4">
        <v>45383</v>
      </c>
      <c r="C1000" s="4">
        <v>45473</v>
      </c>
      <c r="D1000" s="3" t="s">
        <v>75</v>
      </c>
      <c r="E1000" s="5" t="s">
        <v>3629</v>
      </c>
      <c r="F1000" s="6" t="s">
        <v>3578</v>
      </c>
      <c r="G1000" s="7" t="s">
        <v>99</v>
      </c>
      <c r="H1000" s="7" t="s">
        <v>100</v>
      </c>
      <c r="I1000" s="8" t="s">
        <v>84</v>
      </c>
      <c r="J1000" s="9" t="s">
        <v>235</v>
      </c>
      <c r="K1000" s="9" t="s">
        <v>236</v>
      </c>
      <c r="L1000" s="9" t="s">
        <v>237</v>
      </c>
      <c r="M1000" s="3" t="s">
        <v>86</v>
      </c>
      <c r="N1000" s="3" t="s">
        <v>104</v>
      </c>
      <c r="O1000" s="6">
        <v>1</v>
      </c>
      <c r="P1000" s="10">
        <v>45383</v>
      </c>
      <c r="Q1000" s="10">
        <f>P1000+5</f>
        <v>45388</v>
      </c>
      <c r="R1000" s="3" t="s">
        <v>104</v>
      </c>
      <c r="S1000" s="11" t="s">
        <v>3630</v>
      </c>
      <c r="T1000" s="12">
        <v>175</v>
      </c>
      <c r="U1000" s="12">
        <f>T1000</f>
        <v>175</v>
      </c>
      <c r="V1000" s="11" t="s">
        <v>3631</v>
      </c>
      <c r="W1000" s="11" t="s">
        <v>107</v>
      </c>
      <c r="X1000" s="11" t="s">
        <v>108</v>
      </c>
      <c r="Y1000" s="3" t="s">
        <v>89</v>
      </c>
      <c r="Z1000" s="11" t="s">
        <v>108</v>
      </c>
      <c r="AA1000" s="3" t="s">
        <v>109</v>
      </c>
      <c r="AB1000" s="4">
        <v>45478</v>
      </c>
      <c r="AC1000" s="3" t="s">
        <v>104</v>
      </c>
    </row>
    <row r="1001" spans="1:29" ht="31.5" x14ac:dyDescent="0.25">
      <c r="A1001" s="3">
        <v>2024</v>
      </c>
      <c r="B1001" s="4">
        <v>45383</v>
      </c>
      <c r="C1001" s="4">
        <v>45473</v>
      </c>
      <c r="D1001" s="3" t="s">
        <v>75</v>
      </c>
      <c r="E1001" s="5" t="s">
        <v>3632</v>
      </c>
      <c r="F1001" s="6" t="s">
        <v>3578</v>
      </c>
      <c r="G1001" s="7" t="s">
        <v>99</v>
      </c>
      <c r="H1001" s="7" t="s">
        <v>100</v>
      </c>
      <c r="I1001" s="8" t="s">
        <v>84</v>
      </c>
      <c r="J1001" s="9" t="s">
        <v>3633</v>
      </c>
      <c r="K1001" s="9" t="s">
        <v>112</v>
      </c>
      <c r="L1001" s="9" t="s">
        <v>3634</v>
      </c>
      <c r="M1001" s="3" t="s">
        <v>86</v>
      </c>
      <c r="N1001" s="3" t="s">
        <v>104</v>
      </c>
      <c r="O1001" s="6">
        <v>1</v>
      </c>
      <c r="P1001" s="10">
        <v>45393</v>
      </c>
      <c r="Q1001" s="10">
        <f t="shared" si="73"/>
        <v>45398</v>
      </c>
      <c r="R1001" s="3" t="s">
        <v>104</v>
      </c>
      <c r="S1001" s="11" t="s">
        <v>3635</v>
      </c>
      <c r="T1001" s="12">
        <f>130+332.5+620</f>
        <v>1082.5</v>
      </c>
      <c r="U1001" s="12">
        <f t="shared" si="72"/>
        <v>1082.5</v>
      </c>
      <c r="V1001" s="11" t="s">
        <v>3636</v>
      </c>
      <c r="W1001" s="11" t="s">
        <v>107</v>
      </c>
      <c r="X1001" s="11" t="s">
        <v>108</v>
      </c>
      <c r="Y1001" s="3" t="s">
        <v>89</v>
      </c>
      <c r="Z1001" s="11" t="s">
        <v>108</v>
      </c>
      <c r="AA1001" s="3" t="s">
        <v>109</v>
      </c>
      <c r="AB1001" s="4">
        <v>45478</v>
      </c>
      <c r="AC1001" s="3" t="s">
        <v>104</v>
      </c>
    </row>
    <row r="1002" spans="1:29" ht="31.5" x14ac:dyDescent="0.25">
      <c r="A1002" s="3">
        <v>2024</v>
      </c>
      <c r="B1002" s="4">
        <v>45383</v>
      </c>
      <c r="C1002" s="4">
        <v>45473</v>
      </c>
      <c r="D1002" s="3" t="s">
        <v>75</v>
      </c>
      <c r="E1002" s="5" t="s">
        <v>3637</v>
      </c>
      <c r="F1002" s="6" t="s">
        <v>3578</v>
      </c>
      <c r="G1002" s="7" t="s">
        <v>99</v>
      </c>
      <c r="H1002" s="7" t="s">
        <v>100</v>
      </c>
      <c r="I1002" s="8" t="s">
        <v>84</v>
      </c>
      <c r="J1002" s="9" t="s">
        <v>1311</v>
      </c>
      <c r="K1002" s="9" t="s">
        <v>122</v>
      </c>
      <c r="L1002" s="9" t="s">
        <v>207</v>
      </c>
      <c r="M1002" s="3" t="s">
        <v>86</v>
      </c>
      <c r="N1002" s="3" t="s">
        <v>104</v>
      </c>
      <c r="O1002" s="6">
        <v>1</v>
      </c>
      <c r="P1002" s="10">
        <v>45384</v>
      </c>
      <c r="Q1002" s="10">
        <f>P1002+5</f>
        <v>45389</v>
      </c>
      <c r="R1002" s="3" t="s">
        <v>104</v>
      </c>
      <c r="S1002" s="11" t="s">
        <v>3638</v>
      </c>
      <c r="T1002" s="12">
        <f>175+775</f>
        <v>950</v>
      </c>
      <c r="U1002" s="12">
        <f>T1002</f>
        <v>950</v>
      </c>
      <c r="V1002" s="11" t="s">
        <v>3639</v>
      </c>
      <c r="W1002" s="11" t="s">
        <v>107</v>
      </c>
      <c r="X1002" s="11" t="s">
        <v>108</v>
      </c>
      <c r="Y1002" s="3" t="s">
        <v>89</v>
      </c>
      <c r="Z1002" s="11" t="s">
        <v>108</v>
      </c>
      <c r="AA1002" s="3" t="s">
        <v>109</v>
      </c>
      <c r="AB1002" s="4">
        <v>45478</v>
      </c>
      <c r="AC1002" s="3" t="s">
        <v>104</v>
      </c>
    </row>
    <row r="1003" spans="1:29" ht="31.5" x14ac:dyDescent="0.25">
      <c r="A1003" s="3">
        <v>2024</v>
      </c>
      <c r="B1003" s="4">
        <v>45383</v>
      </c>
      <c r="C1003" s="4">
        <v>45473</v>
      </c>
      <c r="D1003" s="3" t="s">
        <v>75</v>
      </c>
      <c r="E1003" s="5" t="s">
        <v>3640</v>
      </c>
      <c r="F1003" s="6" t="s">
        <v>3578</v>
      </c>
      <c r="G1003" s="7" t="s">
        <v>99</v>
      </c>
      <c r="H1003" s="7" t="s">
        <v>100</v>
      </c>
      <c r="I1003" s="8" t="s">
        <v>84</v>
      </c>
      <c r="J1003" s="9" t="s">
        <v>3641</v>
      </c>
      <c r="K1003" s="9" t="s">
        <v>3642</v>
      </c>
      <c r="L1003" s="9" t="s">
        <v>728</v>
      </c>
      <c r="M1003" s="3" t="s">
        <v>86</v>
      </c>
      <c r="N1003" s="3" t="s">
        <v>104</v>
      </c>
      <c r="O1003" s="6">
        <v>1</v>
      </c>
      <c r="P1003" s="10">
        <v>45390</v>
      </c>
      <c r="Q1003" s="10">
        <f>P1003+5</f>
        <v>45395</v>
      </c>
      <c r="R1003" s="3" t="s">
        <v>104</v>
      </c>
      <c r="S1003" s="11" t="s">
        <v>3643</v>
      </c>
      <c r="T1003" s="12">
        <v>1330</v>
      </c>
      <c r="U1003" s="12">
        <f>T1003</f>
        <v>1330</v>
      </c>
      <c r="V1003" s="11" t="s">
        <v>3644</v>
      </c>
      <c r="W1003" s="11" t="s">
        <v>107</v>
      </c>
      <c r="X1003" s="11" t="s">
        <v>108</v>
      </c>
      <c r="Y1003" s="3" t="s">
        <v>89</v>
      </c>
      <c r="Z1003" s="11" t="s">
        <v>108</v>
      </c>
      <c r="AA1003" s="3" t="s">
        <v>109</v>
      </c>
      <c r="AB1003" s="4">
        <v>45478</v>
      </c>
      <c r="AC1003" s="3" t="s">
        <v>104</v>
      </c>
    </row>
    <row r="1004" spans="1:29" ht="31.5" x14ac:dyDescent="0.25">
      <c r="A1004" s="3">
        <v>2024</v>
      </c>
      <c r="B1004" s="4">
        <v>45383</v>
      </c>
      <c r="C1004" s="4">
        <v>45473</v>
      </c>
      <c r="D1004" s="3" t="s">
        <v>75</v>
      </c>
      <c r="E1004" s="5" t="s">
        <v>3645</v>
      </c>
      <c r="F1004" s="6" t="s">
        <v>3578</v>
      </c>
      <c r="G1004" s="7" t="s">
        <v>99</v>
      </c>
      <c r="H1004" s="7" t="s">
        <v>100</v>
      </c>
      <c r="I1004" s="8" t="s">
        <v>84</v>
      </c>
      <c r="J1004" s="9" t="s">
        <v>3646</v>
      </c>
      <c r="K1004" s="9" t="s">
        <v>102</v>
      </c>
      <c r="L1004" s="9" t="s">
        <v>317</v>
      </c>
      <c r="M1004" s="3" t="s">
        <v>87</v>
      </c>
      <c r="N1004" s="3" t="s">
        <v>104</v>
      </c>
      <c r="O1004" s="6">
        <v>1</v>
      </c>
      <c r="P1004" s="10">
        <v>45400</v>
      </c>
      <c r="Q1004" s="10">
        <f t="shared" si="73"/>
        <v>45405</v>
      </c>
      <c r="R1004" s="3" t="s">
        <v>104</v>
      </c>
      <c r="S1004" s="11" t="s">
        <v>3647</v>
      </c>
      <c r="T1004" s="12">
        <v>500.5</v>
      </c>
      <c r="U1004" s="12">
        <f t="shared" si="72"/>
        <v>500.5</v>
      </c>
      <c r="V1004" s="11" t="s">
        <v>3648</v>
      </c>
      <c r="W1004" s="11" t="s">
        <v>107</v>
      </c>
      <c r="X1004" s="11" t="s">
        <v>108</v>
      </c>
      <c r="Y1004" s="3" t="s">
        <v>89</v>
      </c>
      <c r="Z1004" s="11" t="s">
        <v>108</v>
      </c>
      <c r="AA1004" s="3" t="s">
        <v>109</v>
      </c>
      <c r="AB1004" s="4">
        <v>45478</v>
      </c>
      <c r="AC1004" s="3" t="s">
        <v>104</v>
      </c>
    </row>
    <row r="1005" spans="1:29" ht="31.5" x14ac:dyDescent="0.25">
      <c r="A1005" s="3">
        <v>2024</v>
      </c>
      <c r="B1005" s="4">
        <v>45383</v>
      </c>
      <c r="C1005" s="4">
        <v>45473</v>
      </c>
      <c r="D1005" s="3" t="s">
        <v>75</v>
      </c>
      <c r="E1005" s="5" t="s">
        <v>3649</v>
      </c>
      <c r="F1005" s="6" t="s">
        <v>3578</v>
      </c>
      <c r="G1005" s="7" t="s">
        <v>99</v>
      </c>
      <c r="H1005" s="7" t="s">
        <v>100</v>
      </c>
      <c r="I1005" s="8" t="s">
        <v>84</v>
      </c>
      <c r="J1005" s="9" t="s">
        <v>3650</v>
      </c>
      <c r="K1005" s="9" t="s">
        <v>104</v>
      </c>
      <c r="L1005" s="9" t="s">
        <v>104</v>
      </c>
      <c r="M1005" s="3" t="s">
        <v>86</v>
      </c>
      <c r="N1005" s="3" t="s">
        <v>104</v>
      </c>
      <c r="O1005" s="6">
        <v>1</v>
      </c>
      <c r="P1005" s="10">
        <v>45392</v>
      </c>
      <c r="Q1005" s="10">
        <f t="shared" si="73"/>
        <v>45397</v>
      </c>
      <c r="R1005" s="3" t="s">
        <v>104</v>
      </c>
      <c r="S1005" s="11" t="s">
        <v>3651</v>
      </c>
      <c r="T1005" s="12">
        <v>280</v>
      </c>
      <c r="U1005" s="12">
        <f t="shared" si="72"/>
        <v>280</v>
      </c>
      <c r="V1005" s="11" t="s">
        <v>3652</v>
      </c>
      <c r="W1005" s="11" t="s">
        <v>107</v>
      </c>
      <c r="X1005" s="11" t="s">
        <v>108</v>
      </c>
      <c r="Y1005" s="3" t="s">
        <v>89</v>
      </c>
      <c r="Z1005" s="11" t="s">
        <v>108</v>
      </c>
      <c r="AA1005" s="3" t="s">
        <v>109</v>
      </c>
      <c r="AB1005" s="4">
        <v>45478</v>
      </c>
      <c r="AC1005" s="3" t="s">
        <v>104</v>
      </c>
    </row>
    <row r="1006" spans="1:29" ht="31.5" x14ac:dyDescent="0.25">
      <c r="A1006" s="3">
        <v>2024</v>
      </c>
      <c r="B1006" s="4">
        <v>45383</v>
      </c>
      <c r="C1006" s="4">
        <v>45473</v>
      </c>
      <c r="D1006" s="3" t="s">
        <v>75</v>
      </c>
      <c r="E1006" s="5" t="s">
        <v>3653</v>
      </c>
      <c r="F1006" s="6" t="s">
        <v>3578</v>
      </c>
      <c r="G1006" s="7" t="s">
        <v>99</v>
      </c>
      <c r="H1006" s="7" t="s">
        <v>100</v>
      </c>
      <c r="I1006" s="8" t="s">
        <v>84</v>
      </c>
      <c r="J1006" s="9" t="s">
        <v>216</v>
      </c>
      <c r="K1006" s="9" t="s">
        <v>728</v>
      </c>
      <c r="L1006" s="9" t="s">
        <v>3410</v>
      </c>
      <c r="M1006" s="3" t="s">
        <v>86</v>
      </c>
      <c r="N1006" s="3" t="s">
        <v>104</v>
      </c>
      <c r="O1006" s="6">
        <v>1</v>
      </c>
      <c r="P1006" s="10">
        <v>45390</v>
      </c>
      <c r="Q1006" s="10">
        <f t="shared" si="73"/>
        <v>45395</v>
      </c>
      <c r="R1006" s="3" t="s">
        <v>104</v>
      </c>
      <c r="S1006" s="11" t="s">
        <v>3654</v>
      </c>
      <c r="T1006" s="12">
        <v>210</v>
      </c>
      <c r="U1006" s="12">
        <f t="shared" si="72"/>
        <v>210</v>
      </c>
      <c r="V1006" s="11" t="s">
        <v>3655</v>
      </c>
      <c r="W1006" s="11" t="s">
        <v>107</v>
      </c>
      <c r="X1006" s="11" t="s">
        <v>108</v>
      </c>
      <c r="Y1006" s="3" t="s">
        <v>89</v>
      </c>
      <c r="Z1006" s="11" t="s">
        <v>108</v>
      </c>
      <c r="AA1006" s="3" t="s">
        <v>109</v>
      </c>
      <c r="AB1006" s="4">
        <v>45478</v>
      </c>
      <c r="AC1006" s="3" t="s">
        <v>104</v>
      </c>
    </row>
    <row r="1007" spans="1:29" ht="31.5" x14ac:dyDescent="0.25">
      <c r="A1007" s="3">
        <v>2024</v>
      </c>
      <c r="B1007" s="4">
        <v>45383</v>
      </c>
      <c r="C1007" s="4">
        <v>45473</v>
      </c>
      <c r="D1007" s="3" t="s">
        <v>75</v>
      </c>
      <c r="E1007" s="5" t="s">
        <v>3656</v>
      </c>
      <c r="F1007" s="6" t="s">
        <v>3578</v>
      </c>
      <c r="G1007" s="7" t="s">
        <v>99</v>
      </c>
      <c r="H1007" s="7" t="s">
        <v>100</v>
      </c>
      <c r="I1007" s="8" t="s">
        <v>84</v>
      </c>
      <c r="J1007" s="9" t="s">
        <v>3657</v>
      </c>
      <c r="K1007" s="9" t="s">
        <v>187</v>
      </c>
      <c r="L1007" s="9" t="s">
        <v>182</v>
      </c>
      <c r="M1007" s="3" t="s">
        <v>86</v>
      </c>
      <c r="N1007" s="3" t="s">
        <v>104</v>
      </c>
      <c r="O1007" s="6">
        <v>1</v>
      </c>
      <c r="P1007" s="10">
        <v>45394</v>
      </c>
      <c r="Q1007" s="10">
        <f t="shared" si="73"/>
        <v>45399</v>
      </c>
      <c r="R1007" s="3" t="s">
        <v>104</v>
      </c>
      <c r="S1007" s="11" t="s">
        <v>3658</v>
      </c>
      <c r="T1007" s="12">
        <v>715</v>
      </c>
      <c r="U1007" s="12">
        <f t="shared" si="72"/>
        <v>715</v>
      </c>
      <c r="V1007" s="11" t="s">
        <v>3659</v>
      </c>
      <c r="W1007" s="11" t="s">
        <v>107</v>
      </c>
      <c r="X1007" s="11" t="s">
        <v>108</v>
      </c>
      <c r="Y1007" s="3" t="s">
        <v>89</v>
      </c>
      <c r="Z1007" s="11" t="s">
        <v>108</v>
      </c>
      <c r="AA1007" s="3" t="s">
        <v>109</v>
      </c>
      <c r="AB1007" s="4">
        <v>45478</v>
      </c>
      <c r="AC1007" s="3" t="s">
        <v>104</v>
      </c>
    </row>
    <row r="1008" spans="1:29" ht="31.5" x14ac:dyDescent="0.25">
      <c r="A1008" s="3">
        <v>2024</v>
      </c>
      <c r="B1008" s="4">
        <v>45383</v>
      </c>
      <c r="C1008" s="4">
        <v>45473</v>
      </c>
      <c r="D1008" s="3" t="s">
        <v>75</v>
      </c>
      <c r="E1008" s="5" t="s">
        <v>3660</v>
      </c>
      <c r="F1008" s="6" t="s">
        <v>3578</v>
      </c>
      <c r="G1008" s="7" t="s">
        <v>99</v>
      </c>
      <c r="H1008" s="7" t="s">
        <v>100</v>
      </c>
      <c r="I1008" s="8" t="s">
        <v>84</v>
      </c>
      <c r="J1008" s="9" t="s">
        <v>1090</v>
      </c>
      <c r="K1008" s="9" t="s">
        <v>269</v>
      </c>
      <c r="L1008" s="9" t="s">
        <v>207</v>
      </c>
      <c r="M1008" s="3" t="s">
        <v>87</v>
      </c>
      <c r="N1008" s="3" t="s">
        <v>104</v>
      </c>
      <c r="O1008" s="6">
        <v>1</v>
      </c>
      <c r="P1008" s="10">
        <v>45400</v>
      </c>
      <c r="Q1008" s="10">
        <f t="shared" si="73"/>
        <v>45405</v>
      </c>
      <c r="R1008" s="3" t="s">
        <v>104</v>
      </c>
      <c r="S1008" s="11" t="s">
        <v>3661</v>
      </c>
      <c r="T1008" s="12">
        <v>585</v>
      </c>
      <c r="U1008" s="12">
        <f t="shared" si="71"/>
        <v>585</v>
      </c>
      <c r="V1008" s="11" t="s">
        <v>3662</v>
      </c>
      <c r="W1008" s="11" t="s">
        <v>107</v>
      </c>
      <c r="X1008" s="11" t="s">
        <v>108</v>
      </c>
      <c r="Y1008" s="3" t="s">
        <v>89</v>
      </c>
      <c r="Z1008" s="11" t="s">
        <v>108</v>
      </c>
      <c r="AA1008" s="3" t="s">
        <v>109</v>
      </c>
      <c r="AB1008" s="4">
        <v>45478</v>
      </c>
      <c r="AC1008" s="3" t="s">
        <v>104</v>
      </c>
    </row>
    <row r="1009" spans="1:29" ht="31.5" x14ac:dyDescent="0.25">
      <c r="A1009" s="3">
        <v>2024</v>
      </c>
      <c r="B1009" s="4">
        <v>45383</v>
      </c>
      <c r="C1009" s="4">
        <v>45473</v>
      </c>
      <c r="D1009" s="3" t="s">
        <v>75</v>
      </c>
      <c r="E1009" s="5" t="s">
        <v>3663</v>
      </c>
      <c r="F1009" s="6" t="s">
        <v>3578</v>
      </c>
      <c r="G1009" s="7" t="s">
        <v>99</v>
      </c>
      <c r="H1009" s="7" t="s">
        <v>100</v>
      </c>
      <c r="I1009" s="8" t="s">
        <v>84</v>
      </c>
      <c r="J1009" s="9" t="s">
        <v>3664</v>
      </c>
      <c r="K1009" s="9" t="s">
        <v>326</v>
      </c>
      <c r="L1009" s="9" t="s">
        <v>242</v>
      </c>
      <c r="M1009" s="3" t="s">
        <v>87</v>
      </c>
      <c r="N1009" s="3" t="s">
        <v>104</v>
      </c>
      <c r="O1009" s="6">
        <v>1</v>
      </c>
      <c r="P1009" s="10">
        <v>45400</v>
      </c>
      <c r="Q1009" s="10">
        <f t="shared" si="73"/>
        <v>45405</v>
      </c>
      <c r="R1009" s="3" t="s">
        <v>104</v>
      </c>
      <c r="S1009" s="11" t="s">
        <v>3665</v>
      </c>
      <c r="T1009" s="12">
        <v>280</v>
      </c>
      <c r="U1009" s="12">
        <f t="shared" si="71"/>
        <v>280</v>
      </c>
      <c r="V1009" s="11" t="s">
        <v>3666</v>
      </c>
      <c r="W1009" s="11" t="s">
        <v>107</v>
      </c>
      <c r="X1009" s="11" t="s">
        <v>108</v>
      </c>
      <c r="Y1009" s="3" t="s">
        <v>89</v>
      </c>
      <c r="Z1009" s="11" t="s">
        <v>108</v>
      </c>
      <c r="AA1009" s="3" t="s">
        <v>109</v>
      </c>
      <c r="AB1009" s="4">
        <v>45478</v>
      </c>
      <c r="AC1009" s="3" t="s">
        <v>104</v>
      </c>
    </row>
    <row r="1010" spans="1:29" ht="31.5" x14ac:dyDescent="0.25">
      <c r="A1010" s="3">
        <v>2024</v>
      </c>
      <c r="B1010" s="4">
        <v>45383</v>
      </c>
      <c r="C1010" s="4">
        <v>45473</v>
      </c>
      <c r="D1010" s="3" t="s">
        <v>75</v>
      </c>
      <c r="E1010" s="5" t="s">
        <v>3667</v>
      </c>
      <c r="F1010" s="6" t="s">
        <v>3578</v>
      </c>
      <c r="G1010" s="7" t="s">
        <v>99</v>
      </c>
      <c r="H1010" s="7" t="s">
        <v>100</v>
      </c>
      <c r="I1010" s="8" t="s">
        <v>84</v>
      </c>
      <c r="J1010" s="9" t="s">
        <v>1112</v>
      </c>
      <c r="K1010" s="9" t="s">
        <v>164</v>
      </c>
      <c r="L1010" s="9" t="s">
        <v>420</v>
      </c>
      <c r="M1010" s="3" t="s">
        <v>86</v>
      </c>
      <c r="N1010" s="3" t="s">
        <v>104</v>
      </c>
      <c r="O1010" s="6">
        <v>1</v>
      </c>
      <c r="P1010" s="10">
        <v>45408</v>
      </c>
      <c r="Q1010" s="10">
        <f>P1010+5</f>
        <v>45413</v>
      </c>
      <c r="R1010" s="3" t="s">
        <v>104</v>
      </c>
      <c r="S1010" s="11" t="s">
        <v>3668</v>
      </c>
      <c r="T1010" s="12">
        <v>297.5</v>
      </c>
      <c r="U1010" s="12">
        <f>T1010</f>
        <v>297.5</v>
      </c>
      <c r="V1010" s="11" t="s">
        <v>3669</v>
      </c>
      <c r="W1010" s="11" t="s">
        <v>107</v>
      </c>
      <c r="X1010" s="11" t="s">
        <v>108</v>
      </c>
      <c r="Y1010" s="3" t="s">
        <v>89</v>
      </c>
      <c r="Z1010" s="11" t="s">
        <v>108</v>
      </c>
      <c r="AA1010" s="3" t="s">
        <v>109</v>
      </c>
      <c r="AB1010" s="4">
        <v>45478</v>
      </c>
      <c r="AC1010" s="3" t="s">
        <v>104</v>
      </c>
    </row>
    <row r="1011" spans="1:29" ht="31.5" x14ac:dyDescent="0.25">
      <c r="A1011" s="3">
        <v>2024</v>
      </c>
      <c r="B1011" s="4">
        <v>45383</v>
      </c>
      <c r="C1011" s="4">
        <v>45473</v>
      </c>
      <c r="D1011" s="3" t="s">
        <v>75</v>
      </c>
      <c r="E1011" s="5" t="s">
        <v>3670</v>
      </c>
      <c r="F1011" s="6" t="s">
        <v>3578</v>
      </c>
      <c r="G1011" s="7" t="s">
        <v>99</v>
      </c>
      <c r="H1011" s="7" t="s">
        <v>100</v>
      </c>
      <c r="I1011" s="8" t="s">
        <v>84</v>
      </c>
      <c r="J1011" s="9" t="s">
        <v>3513</v>
      </c>
      <c r="K1011" s="9" t="s">
        <v>958</v>
      </c>
      <c r="L1011" s="9" t="s">
        <v>3514</v>
      </c>
      <c r="M1011" s="3" t="s">
        <v>87</v>
      </c>
      <c r="N1011" s="3" t="s">
        <v>104</v>
      </c>
      <c r="O1011" s="6">
        <v>1</v>
      </c>
      <c r="P1011" s="10">
        <v>45408</v>
      </c>
      <c r="Q1011" s="10">
        <f>P1011+5</f>
        <v>45413</v>
      </c>
      <c r="R1011" s="3" t="s">
        <v>104</v>
      </c>
      <c r="S1011" s="11" t="s">
        <v>3671</v>
      </c>
      <c r="T1011" s="12">
        <f>455+46.5</f>
        <v>501.5</v>
      </c>
      <c r="U1011" s="12">
        <f>T1011</f>
        <v>501.5</v>
      </c>
      <c r="V1011" s="11" t="s">
        <v>3516</v>
      </c>
      <c r="W1011" s="11" t="s">
        <v>107</v>
      </c>
      <c r="X1011" s="11" t="s">
        <v>108</v>
      </c>
      <c r="Y1011" s="3" t="s">
        <v>89</v>
      </c>
      <c r="Z1011" s="11" t="s">
        <v>108</v>
      </c>
      <c r="AA1011" s="3" t="s">
        <v>109</v>
      </c>
      <c r="AB1011" s="4">
        <v>45478</v>
      </c>
      <c r="AC1011" s="3" t="s">
        <v>104</v>
      </c>
    </row>
    <row r="1012" spans="1:29" ht="31.5" x14ac:dyDescent="0.25">
      <c r="A1012" s="3">
        <v>2024</v>
      </c>
      <c r="B1012" s="4">
        <v>45383</v>
      </c>
      <c r="C1012" s="4">
        <v>45473</v>
      </c>
      <c r="D1012" s="3" t="s">
        <v>75</v>
      </c>
      <c r="E1012" s="5" t="s">
        <v>3672</v>
      </c>
      <c r="F1012" s="6" t="s">
        <v>3578</v>
      </c>
      <c r="G1012" s="7" t="s">
        <v>99</v>
      </c>
      <c r="H1012" s="7" t="s">
        <v>100</v>
      </c>
      <c r="I1012" s="8" t="s">
        <v>84</v>
      </c>
      <c r="J1012" s="9" t="s">
        <v>3673</v>
      </c>
      <c r="K1012" s="9" t="s">
        <v>122</v>
      </c>
      <c r="L1012" s="9" t="s">
        <v>317</v>
      </c>
      <c r="M1012" s="3" t="s">
        <v>86</v>
      </c>
      <c r="N1012" s="3" t="s">
        <v>104</v>
      </c>
      <c r="O1012" s="6">
        <v>1</v>
      </c>
      <c r="P1012" s="10">
        <v>45426</v>
      </c>
      <c r="Q1012" s="10">
        <f t="shared" ref="Q1012" si="76">P1012+5</f>
        <v>45431</v>
      </c>
      <c r="R1012" s="3" t="s">
        <v>104</v>
      </c>
      <c r="S1012" s="11" t="s">
        <v>3674</v>
      </c>
      <c r="T1012" s="12">
        <v>227.5</v>
      </c>
      <c r="U1012" s="12">
        <f t="shared" ref="U1012" si="77">T1012</f>
        <v>227.5</v>
      </c>
      <c r="V1012" s="11" t="s">
        <v>3675</v>
      </c>
      <c r="W1012" s="11" t="s">
        <v>107</v>
      </c>
      <c r="X1012" s="11" t="s">
        <v>108</v>
      </c>
      <c r="Y1012" s="3" t="s">
        <v>89</v>
      </c>
      <c r="Z1012" s="11" t="s">
        <v>108</v>
      </c>
      <c r="AA1012" s="3" t="s">
        <v>109</v>
      </c>
      <c r="AB1012" s="4">
        <v>45478</v>
      </c>
      <c r="AC1012" s="3" t="s">
        <v>104</v>
      </c>
    </row>
    <row r="1013" spans="1:29" ht="31.5" x14ac:dyDescent="0.25">
      <c r="A1013" s="3">
        <v>2024</v>
      </c>
      <c r="B1013" s="4">
        <v>45383</v>
      </c>
      <c r="C1013" s="4">
        <v>45473</v>
      </c>
      <c r="D1013" s="3" t="s">
        <v>75</v>
      </c>
      <c r="E1013" s="5" t="s">
        <v>3676</v>
      </c>
      <c r="F1013" s="6" t="s">
        <v>3578</v>
      </c>
      <c r="G1013" s="7" t="s">
        <v>99</v>
      </c>
      <c r="H1013" s="7" t="s">
        <v>100</v>
      </c>
      <c r="I1013" s="8" t="s">
        <v>84</v>
      </c>
      <c r="J1013" s="9" t="s">
        <v>262</v>
      </c>
      <c r="K1013" s="9" t="s">
        <v>263</v>
      </c>
      <c r="L1013" s="9" t="s">
        <v>263</v>
      </c>
      <c r="M1013" s="3" t="s">
        <v>87</v>
      </c>
      <c r="N1013" s="3" t="s">
        <v>104</v>
      </c>
      <c r="O1013" s="6">
        <v>1</v>
      </c>
      <c r="P1013" s="10">
        <v>45384</v>
      </c>
      <c r="Q1013" s="10">
        <f t="shared" si="73"/>
        <v>45389</v>
      </c>
      <c r="R1013" s="3" t="s">
        <v>104</v>
      </c>
      <c r="S1013" s="11" t="s">
        <v>3677</v>
      </c>
      <c r="T1013" s="12">
        <v>280</v>
      </c>
      <c r="U1013" s="12">
        <f t="shared" si="71"/>
        <v>280</v>
      </c>
      <c r="V1013" s="11" t="s">
        <v>3678</v>
      </c>
      <c r="W1013" s="11" t="s">
        <v>107</v>
      </c>
      <c r="X1013" s="11" t="s">
        <v>108</v>
      </c>
      <c r="Y1013" s="3" t="s">
        <v>89</v>
      </c>
      <c r="Z1013" s="11" t="s">
        <v>108</v>
      </c>
      <c r="AA1013" s="3" t="s">
        <v>109</v>
      </c>
      <c r="AB1013" s="4">
        <v>45478</v>
      </c>
      <c r="AC1013" s="3" t="s">
        <v>104</v>
      </c>
    </row>
    <row r="1014" spans="1:29" ht="31.5" x14ac:dyDescent="0.25">
      <c r="A1014" s="3">
        <v>2024</v>
      </c>
      <c r="B1014" s="4">
        <v>45383</v>
      </c>
      <c r="C1014" s="4">
        <v>45473</v>
      </c>
      <c r="D1014" s="3" t="s">
        <v>75</v>
      </c>
      <c r="E1014" s="5" t="s">
        <v>3679</v>
      </c>
      <c r="F1014" s="6" t="s">
        <v>3578</v>
      </c>
      <c r="G1014" s="7" t="s">
        <v>99</v>
      </c>
      <c r="H1014" s="7" t="s">
        <v>100</v>
      </c>
      <c r="I1014" s="8" t="s">
        <v>84</v>
      </c>
      <c r="J1014" s="9" t="s">
        <v>419</v>
      </c>
      <c r="K1014" s="9" t="s">
        <v>420</v>
      </c>
      <c r="L1014" s="9" t="s">
        <v>170</v>
      </c>
      <c r="M1014" s="3" t="s">
        <v>87</v>
      </c>
      <c r="N1014" s="3" t="s">
        <v>104</v>
      </c>
      <c r="O1014" s="6">
        <v>1</v>
      </c>
      <c r="P1014" s="10">
        <v>45421</v>
      </c>
      <c r="Q1014" s="10">
        <f t="shared" si="73"/>
        <v>45426</v>
      </c>
      <c r="R1014" s="3" t="s">
        <v>104</v>
      </c>
      <c r="S1014" s="11" t="s">
        <v>3680</v>
      </c>
      <c r="T1014" s="12">
        <v>97.5</v>
      </c>
      <c r="U1014" s="12">
        <f t="shared" si="71"/>
        <v>97.5</v>
      </c>
      <c r="V1014" s="11" t="s">
        <v>3681</v>
      </c>
      <c r="W1014" s="11" t="s">
        <v>107</v>
      </c>
      <c r="X1014" s="11" t="s">
        <v>108</v>
      </c>
      <c r="Y1014" s="3" t="s">
        <v>89</v>
      </c>
      <c r="Z1014" s="11" t="s">
        <v>108</v>
      </c>
      <c r="AA1014" s="3" t="s">
        <v>109</v>
      </c>
      <c r="AB1014" s="4">
        <v>45478</v>
      </c>
      <c r="AC1014" s="3" t="s">
        <v>104</v>
      </c>
    </row>
    <row r="1015" spans="1:29" ht="31.5" x14ac:dyDescent="0.25">
      <c r="A1015" s="3">
        <v>2024</v>
      </c>
      <c r="B1015" s="4">
        <v>45383</v>
      </c>
      <c r="C1015" s="4">
        <v>45473</v>
      </c>
      <c r="D1015" s="3" t="s">
        <v>75</v>
      </c>
      <c r="E1015" s="5" t="s">
        <v>3682</v>
      </c>
      <c r="F1015" s="6" t="s">
        <v>3578</v>
      </c>
      <c r="G1015" s="7" t="s">
        <v>99</v>
      </c>
      <c r="H1015" s="7" t="s">
        <v>100</v>
      </c>
      <c r="I1015" s="8" t="s">
        <v>84</v>
      </c>
      <c r="J1015" s="9" t="s">
        <v>2132</v>
      </c>
      <c r="K1015" s="9" t="s">
        <v>103</v>
      </c>
      <c r="L1015" s="9" t="s">
        <v>103</v>
      </c>
      <c r="M1015" s="3" t="s">
        <v>86</v>
      </c>
      <c r="N1015" s="3" t="s">
        <v>104</v>
      </c>
      <c r="O1015" s="6">
        <v>1</v>
      </c>
      <c r="P1015" s="10">
        <v>45406</v>
      </c>
      <c r="Q1015" s="10">
        <f t="shared" si="73"/>
        <v>45411</v>
      </c>
      <c r="R1015" s="3" t="s">
        <v>104</v>
      </c>
      <c r="S1015" s="11" t="s">
        <v>3683</v>
      </c>
      <c r="T1015" s="12">
        <v>77.5</v>
      </c>
      <c r="U1015" s="12">
        <f t="shared" si="71"/>
        <v>77.5</v>
      </c>
      <c r="V1015" s="11" t="s">
        <v>3684</v>
      </c>
      <c r="W1015" s="11" t="s">
        <v>107</v>
      </c>
      <c r="X1015" s="11" t="s">
        <v>108</v>
      </c>
      <c r="Y1015" s="3" t="s">
        <v>89</v>
      </c>
      <c r="Z1015" s="11" t="s">
        <v>108</v>
      </c>
      <c r="AA1015" s="3" t="s">
        <v>109</v>
      </c>
      <c r="AB1015" s="4">
        <v>45478</v>
      </c>
      <c r="AC1015" s="3" t="s">
        <v>104</v>
      </c>
    </row>
    <row r="1016" spans="1:29" ht="31.5" x14ac:dyDescent="0.25">
      <c r="A1016" s="3">
        <v>2024</v>
      </c>
      <c r="B1016" s="4">
        <v>45383</v>
      </c>
      <c r="C1016" s="4">
        <v>45473</v>
      </c>
      <c r="D1016" s="3" t="s">
        <v>75</v>
      </c>
      <c r="E1016" s="5" t="s">
        <v>3685</v>
      </c>
      <c r="F1016" s="6" t="s">
        <v>3578</v>
      </c>
      <c r="G1016" s="7" t="s">
        <v>99</v>
      </c>
      <c r="H1016" s="7" t="s">
        <v>100</v>
      </c>
      <c r="I1016" s="8" t="s">
        <v>84</v>
      </c>
      <c r="J1016" s="9" t="s">
        <v>626</v>
      </c>
      <c r="K1016" s="9" t="s">
        <v>461</v>
      </c>
      <c r="L1016" s="9" t="s">
        <v>236</v>
      </c>
      <c r="M1016" s="3" t="s">
        <v>86</v>
      </c>
      <c r="N1016" s="3" t="s">
        <v>104</v>
      </c>
      <c r="O1016" s="6">
        <v>1</v>
      </c>
      <c r="P1016" s="10">
        <v>45344</v>
      </c>
      <c r="Q1016" s="10">
        <f>P1016+5</f>
        <v>45349</v>
      </c>
      <c r="R1016" s="3" t="s">
        <v>104</v>
      </c>
      <c r="S1016" s="11" t="s">
        <v>3686</v>
      </c>
      <c r="T1016" s="12">
        <v>2990</v>
      </c>
      <c r="U1016" s="12">
        <f>T1016</f>
        <v>2990</v>
      </c>
      <c r="V1016" s="11" t="s">
        <v>3687</v>
      </c>
      <c r="W1016" s="11" t="s">
        <v>107</v>
      </c>
      <c r="X1016" s="11" t="s">
        <v>108</v>
      </c>
      <c r="Y1016" s="3" t="s">
        <v>89</v>
      </c>
      <c r="Z1016" s="11" t="s">
        <v>108</v>
      </c>
      <c r="AA1016" s="3" t="s">
        <v>109</v>
      </c>
      <c r="AB1016" s="4">
        <v>45478</v>
      </c>
      <c r="AC1016" s="3" t="s">
        <v>104</v>
      </c>
    </row>
    <row r="1017" spans="1:29" ht="31.5" x14ac:dyDescent="0.25">
      <c r="A1017" s="3">
        <v>2024</v>
      </c>
      <c r="B1017" s="4">
        <v>45383</v>
      </c>
      <c r="C1017" s="4">
        <v>45473</v>
      </c>
      <c r="D1017" s="3" t="s">
        <v>75</v>
      </c>
      <c r="E1017" s="5" t="s">
        <v>3688</v>
      </c>
      <c r="F1017" s="6" t="s">
        <v>3578</v>
      </c>
      <c r="G1017" s="7" t="s">
        <v>99</v>
      </c>
      <c r="H1017" s="7" t="s">
        <v>100</v>
      </c>
      <c r="I1017" s="8" t="s">
        <v>84</v>
      </c>
      <c r="J1017" s="9" t="s">
        <v>3689</v>
      </c>
      <c r="K1017" s="9" t="s">
        <v>207</v>
      </c>
      <c r="L1017" s="9" t="s">
        <v>146</v>
      </c>
      <c r="M1017" s="3" t="s">
        <v>86</v>
      </c>
      <c r="N1017" s="3" t="s">
        <v>104</v>
      </c>
      <c r="O1017" s="6">
        <v>1</v>
      </c>
      <c r="P1017" s="10">
        <v>45426</v>
      </c>
      <c r="Q1017" s="10">
        <f t="shared" si="73"/>
        <v>45431</v>
      </c>
      <c r="R1017" s="3" t="s">
        <v>104</v>
      </c>
      <c r="S1017" s="11" t="s">
        <v>3690</v>
      </c>
      <c r="T1017" s="12">
        <v>280</v>
      </c>
      <c r="U1017" s="12">
        <f t="shared" si="71"/>
        <v>280</v>
      </c>
      <c r="V1017" s="11" t="s">
        <v>3691</v>
      </c>
      <c r="W1017" s="11" t="s">
        <v>107</v>
      </c>
      <c r="X1017" s="11" t="s">
        <v>108</v>
      </c>
      <c r="Y1017" s="3" t="s">
        <v>89</v>
      </c>
      <c r="Z1017" s="11" t="s">
        <v>108</v>
      </c>
      <c r="AA1017" s="3" t="s">
        <v>109</v>
      </c>
      <c r="AB1017" s="4">
        <v>45478</v>
      </c>
      <c r="AC1017" s="3" t="s">
        <v>104</v>
      </c>
    </row>
    <row r="1018" spans="1:29" ht="31.5" x14ac:dyDescent="0.25">
      <c r="A1018" s="3">
        <v>2024</v>
      </c>
      <c r="B1018" s="4">
        <v>45383</v>
      </c>
      <c r="C1018" s="4">
        <v>45473</v>
      </c>
      <c r="D1018" s="3" t="s">
        <v>75</v>
      </c>
      <c r="E1018" s="5" t="s">
        <v>3692</v>
      </c>
      <c r="F1018" s="6" t="s">
        <v>3578</v>
      </c>
      <c r="G1018" s="7" t="s">
        <v>99</v>
      </c>
      <c r="H1018" s="7" t="s">
        <v>100</v>
      </c>
      <c r="I1018" s="8" t="s">
        <v>84</v>
      </c>
      <c r="J1018" s="9" t="s">
        <v>3693</v>
      </c>
      <c r="K1018" s="9" t="s">
        <v>152</v>
      </c>
      <c r="L1018" s="9" t="s">
        <v>103</v>
      </c>
      <c r="M1018" s="3" t="s">
        <v>86</v>
      </c>
      <c r="N1018" s="3" t="s">
        <v>104</v>
      </c>
      <c r="O1018" s="6">
        <v>1</v>
      </c>
      <c r="P1018" s="10">
        <v>45426</v>
      </c>
      <c r="Q1018" s="10">
        <f>P1018+5</f>
        <v>45431</v>
      </c>
      <c r="R1018" s="3" t="s">
        <v>104</v>
      </c>
      <c r="S1018" s="11" t="s">
        <v>3694</v>
      </c>
      <c r="T1018" s="12">
        <f>390+210</f>
        <v>600</v>
      </c>
      <c r="U1018" s="12">
        <f>T1018</f>
        <v>600</v>
      </c>
      <c r="V1018" s="11" t="s">
        <v>3695</v>
      </c>
      <c r="W1018" s="11" t="s">
        <v>107</v>
      </c>
      <c r="X1018" s="11" t="s">
        <v>108</v>
      </c>
      <c r="Y1018" s="3" t="s">
        <v>89</v>
      </c>
      <c r="Z1018" s="11" t="s">
        <v>108</v>
      </c>
      <c r="AA1018" s="3" t="s">
        <v>109</v>
      </c>
      <c r="AB1018" s="4">
        <v>45478</v>
      </c>
      <c r="AC1018" s="3" t="s">
        <v>104</v>
      </c>
    </row>
    <row r="1019" spans="1:29" ht="31.5" x14ac:dyDescent="0.25">
      <c r="A1019" s="3">
        <v>2024</v>
      </c>
      <c r="B1019" s="4">
        <v>45383</v>
      </c>
      <c r="C1019" s="4">
        <v>45473</v>
      </c>
      <c r="D1019" s="3" t="s">
        <v>75</v>
      </c>
      <c r="E1019" s="5" t="s">
        <v>3696</v>
      </c>
      <c r="F1019" s="6" t="s">
        <v>3578</v>
      </c>
      <c r="G1019" s="7" t="s">
        <v>99</v>
      </c>
      <c r="H1019" s="7" t="s">
        <v>100</v>
      </c>
      <c r="I1019" s="8" t="s">
        <v>84</v>
      </c>
      <c r="J1019" s="9" t="s">
        <v>3697</v>
      </c>
      <c r="K1019" s="9" t="s">
        <v>3698</v>
      </c>
      <c r="L1019" s="9" t="s">
        <v>3557</v>
      </c>
      <c r="M1019" s="3" t="s">
        <v>87</v>
      </c>
      <c r="N1019" s="3" t="s">
        <v>104</v>
      </c>
      <c r="O1019" s="6">
        <v>1</v>
      </c>
      <c r="P1019" s="10">
        <v>45429</v>
      </c>
      <c r="Q1019" s="10">
        <f>P1019+5</f>
        <v>45434</v>
      </c>
      <c r="R1019" s="3" t="s">
        <v>104</v>
      </c>
      <c r="S1019" s="11" t="s">
        <v>3699</v>
      </c>
      <c r="T1019" s="12">
        <v>325</v>
      </c>
      <c r="U1019" s="12">
        <f>T1019</f>
        <v>325</v>
      </c>
      <c r="V1019" s="11" t="s">
        <v>3700</v>
      </c>
      <c r="W1019" s="11" t="s">
        <v>107</v>
      </c>
      <c r="X1019" s="11" t="s">
        <v>108</v>
      </c>
      <c r="Y1019" s="3" t="s">
        <v>89</v>
      </c>
      <c r="Z1019" s="11" t="s">
        <v>108</v>
      </c>
      <c r="AA1019" s="3" t="s">
        <v>109</v>
      </c>
      <c r="AB1019" s="4">
        <v>45478</v>
      </c>
      <c r="AC1019" s="3" t="s">
        <v>104</v>
      </c>
    </row>
    <row r="1020" spans="1:29" ht="31.5" x14ac:dyDescent="0.25">
      <c r="A1020" s="3">
        <v>2024</v>
      </c>
      <c r="B1020" s="4">
        <v>45383</v>
      </c>
      <c r="C1020" s="4">
        <v>45473</v>
      </c>
      <c r="D1020" s="3" t="s">
        <v>75</v>
      </c>
      <c r="E1020" s="5" t="s">
        <v>3701</v>
      </c>
      <c r="F1020" s="6" t="s">
        <v>3578</v>
      </c>
      <c r="G1020" s="7" t="s">
        <v>99</v>
      </c>
      <c r="H1020" s="7" t="s">
        <v>100</v>
      </c>
      <c r="I1020" s="8" t="s">
        <v>84</v>
      </c>
      <c r="J1020" s="9" t="s">
        <v>3702</v>
      </c>
      <c r="K1020" s="9" t="s">
        <v>3703</v>
      </c>
      <c r="L1020" s="9" t="s">
        <v>781</v>
      </c>
      <c r="M1020" s="3" t="s">
        <v>87</v>
      </c>
      <c r="N1020" s="3" t="s">
        <v>104</v>
      </c>
      <c r="O1020" s="6">
        <v>1</v>
      </c>
      <c r="P1020" s="10">
        <v>45429</v>
      </c>
      <c r="Q1020" s="10">
        <f t="shared" si="73"/>
        <v>45434</v>
      </c>
      <c r="R1020" s="3" t="s">
        <v>104</v>
      </c>
      <c r="S1020" s="11" t="s">
        <v>3704</v>
      </c>
      <c r="T1020" s="12">
        <v>175</v>
      </c>
      <c r="U1020" s="12">
        <f t="shared" si="71"/>
        <v>175</v>
      </c>
      <c r="V1020" s="11" t="s">
        <v>3705</v>
      </c>
      <c r="W1020" s="11" t="s">
        <v>107</v>
      </c>
      <c r="X1020" s="11" t="s">
        <v>108</v>
      </c>
      <c r="Y1020" s="3" t="s">
        <v>89</v>
      </c>
      <c r="Z1020" s="11" t="s">
        <v>108</v>
      </c>
      <c r="AA1020" s="3" t="s">
        <v>109</v>
      </c>
      <c r="AB1020" s="4">
        <v>45478</v>
      </c>
      <c r="AC1020" s="3" t="s">
        <v>104</v>
      </c>
    </row>
    <row r="1021" spans="1:29" ht="31.5" x14ac:dyDescent="0.25">
      <c r="A1021" s="3">
        <v>2024</v>
      </c>
      <c r="B1021" s="4">
        <v>45383</v>
      </c>
      <c r="C1021" s="4">
        <v>45473</v>
      </c>
      <c r="D1021" s="3" t="s">
        <v>75</v>
      </c>
      <c r="E1021" s="5" t="s">
        <v>3706</v>
      </c>
      <c r="F1021" s="6" t="s">
        <v>3578</v>
      </c>
      <c r="G1021" s="7" t="s">
        <v>99</v>
      </c>
      <c r="H1021" s="7" t="s">
        <v>100</v>
      </c>
      <c r="I1021" s="8" t="s">
        <v>84</v>
      </c>
      <c r="J1021" s="9" t="s">
        <v>3707</v>
      </c>
      <c r="K1021" s="9" t="s">
        <v>461</v>
      </c>
      <c r="L1021" s="9" t="s">
        <v>236</v>
      </c>
      <c r="M1021" s="3" t="s">
        <v>87</v>
      </c>
      <c r="N1021" s="3" t="s">
        <v>104</v>
      </c>
      <c r="O1021" s="6">
        <v>1</v>
      </c>
      <c r="P1021" s="10">
        <v>45425</v>
      </c>
      <c r="Q1021" s="10">
        <f t="shared" si="73"/>
        <v>45430</v>
      </c>
      <c r="R1021" s="3" t="s">
        <v>104</v>
      </c>
      <c r="S1021" s="11" t="s">
        <v>3708</v>
      </c>
      <c r="T1021" s="12">
        <v>420</v>
      </c>
      <c r="U1021" s="12">
        <f>T1021</f>
        <v>420</v>
      </c>
      <c r="V1021" s="11" t="s">
        <v>3709</v>
      </c>
      <c r="W1021" s="11" t="s">
        <v>107</v>
      </c>
      <c r="X1021" s="11" t="s">
        <v>108</v>
      </c>
      <c r="Y1021" s="3" t="s">
        <v>89</v>
      </c>
      <c r="Z1021" s="11" t="s">
        <v>108</v>
      </c>
      <c r="AA1021" s="3" t="s">
        <v>109</v>
      </c>
      <c r="AB1021" s="4">
        <v>45478</v>
      </c>
      <c r="AC1021" s="3" t="s">
        <v>104</v>
      </c>
    </row>
    <row r="1022" spans="1:29" ht="31.5" x14ac:dyDescent="0.25">
      <c r="A1022" s="3">
        <v>2024</v>
      </c>
      <c r="B1022" s="4">
        <v>45383</v>
      </c>
      <c r="C1022" s="4">
        <v>45473</v>
      </c>
      <c r="D1022" s="3" t="s">
        <v>75</v>
      </c>
      <c r="E1022" s="5" t="s">
        <v>3710</v>
      </c>
      <c r="F1022" s="6" t="s">
        <v>3578</v>
      </c>
      <c r="G1022" s="7" t="s">
        <v>99</v>
      </c>
      <c r="H1022" s="7" t="s">
        <v>100</v>
      </c>
      <c r="I1022" s="8" t="s">
        <v>84</v>
      </c>
      <c r="J1022" s="9" t="s">
        <v>3711</v>
      </c>
      <c r="K1022" s="9" t="s">
        <v>728</v>
      </c>
      <c r="L1022" s="9" t="s">
        <v>461</v>
      </c>
      <c r="M1022" s="3" t="s">
        <v>87</v>
      </c>
      <c r="N1022" s="3" t="s">
        <v>104</v>
      </c>
      <c r="O1022" s="6">
        <v>1</v>
      </c>
      <c r="P1022" s="10">
        <v>45425</v>
      </c>
      <c r="Q1022" s="10">
        <f t="shared" si="73"/>
        <v>45430</v>
      </c>
      <c r="R1022" s="3" t="s">
        <v>104</v>
      </c>
      <c r="S1022" s="11" t="s">
        <v>3712</v>
      </c>
      <c r="T1022" s="12">
        <v>420</v>
      </c>
      <c r="U1022" s="12">
        <f>T1022</f>
        <v>420</v>
      </c>
      <c r="V1022" s="11" t="s">
        <v>3713</v>
      </c>
      <c r="W1022" s="11" t="s">
        <v>107</v>
      </c>
      <c r="X1022" s="11" t="s">
        <v>108</v>
      </c>
      <c r="Y1022" s="3" t="s">
        <v>89</v>
      </c>
      <c r="Z1022" s="11" t="s">
        <v>108</v>
      </c>
      <c r="AA1022" s="3" t="s">
        <v>109</v>
      </c>
      <c r="AB1022" s="4">
        <v>45478</v>
      </c>
      <c r="AC1022" s="3" t="s">
        <v>104</v>
      </c>
    </row>
    <row r="1023" spans="1:29" ht="31.5" x14ac:dyDescent="0.25">
      <c r="A1023" s="3">
        <v>2024</v>
      </c>
      <c r="B1023" s="4">
        <v>45383</v>
      </c>
      <c r="C1023" s="4">
        <v>45473</v>
      </c>
      <c r="D1023" s="3" t="s">
        <v>75</v>
      </c>
      <c r="E1023" s="5" t="s">
        <v>3714</v>
      </c>
      <c r="F1023" s="6" t="s">
        <v>3578</v>
      </c>
      <c r="G1023" s="7" t="s">
        <v>99</v>
      </c>
      <c r="H1023" s="7" t="s">
        <v>100</v>
      </c>
      <c r="I1023" s="8" t="s">
        <v>84</v>
      </c>
      <c r="J1023" s="9" t="s">
        <v>2357</v>
      </c>
      <c r="K1023" s="9" t="s">
        <v>728</v>
      </c>
      <c r="L1023" s="9" t="s">
        <v>461</v>
      </c>
      <c r="M1023" s="3" t="s">
        <v>87</v>
      </c>
      <c r="N1023" s="3" t="s">
        <v>104</v>
      </c>
      <c r="O1023" s="6">
        <v>1</v>
      </c>
      <c r="P1023" s="10">
        <v>45425</v>
      </c>
      <c r="Q1023" s="10">
        <f t="shared" si="73"/>
        <v>45430</v>
      </c>
      <c r="R1023" s="3" t="s">
        <v>104</v>
      </c>
      <c r="S1023" s="11" t="s">
        <v>3715</v>
      </c>
      <c r="T1023" s="12">
        <v>420</v>
      </c>
      <c r="U1023" s="12">
        <f>T1023</f>
        <v>420</v>
      </c>
      <c r="V1023" s="11" t="s">
        <v>3716</v>
      </c>
      <c r="W1023" s="11" t="s">
        <v>107</v>
      </c>
      <c r="X1023" s="11" t="s">
        <v>108</v>
      </c>
      <c r="Y1023" s="3" t="s">
        <v>89</v>
      </c>
      <c r="Z1023" s="11" t="s">
        <v>108</v>
      </c>
      <c r="AA1023" s="3" t="s">
        <v>109</v>
      </c>
      <c r="AB1023" s="4">
        <v>45478</v>
      </c>
      <c r="AC1023" s="3" t="s">
        <v>104</v>
      </c>
    </row>
    <row r="1024" spans="1:29" ht="31.5" x14ac:dyDescent="0.25">
      <c r="A1024" s="3">
        <v>2024</v>
      </c>
      <c r="B1024" s="4">
        <v>45383</v>
      </c>
      <c r="C1024" s="4">
        <v>45473</v>
      </c>
      <c r="D1024" s="3" t="s">
        <v>75</v>
      </c>
      <c r="E1024" s="5" t="s">
        <v>3717</v>
      </c>
      <c r="F1024" s="6" t="s">
        <v>3578</v>
      </c>
      <c r="G1024" s="7" t="s">
        <v>99</v>
      </c>
      <c r="H1024" s="7" t="s">
        <v>100</v>
      </c>
      <c r="I1024" s="8" t="s">
        <v>84</v>
      </c>
      <c r="J1024" s="9" t="s">
        <v>1829</v>
      </c>
      <c r="K1024" s="9" t="s">
        <v>181</v>
      </c>
      <c r="L1024" s="9" t="s">
        <v>937</v>
      </c>
      <c r="M1024" s="3" t="s">
        <v>86</v>
      </c>
      <c r="N1024" s="3" t="s">
        <v>104</v>
      </c>
      <c r="O1024" s="6">
        <v>1</v>
      </c>
      <c r="P1024" s="10">
        <v>45435</v>
      </c>
      <c r="Q1024" s="10">
        <f>P1024+5</f>
        <v>45440</v>
      </c>
      <c r="R1024" s="3" t="s">
        <v>104</v>
      </c>
      <c r="S1024" s="11" t="s">
        <v>3718</v>
      </c>
      <c r="T1024" s="12">
        <v>210</v>
      </c>
      <c r="U1024" s="12">
        <f>T1024</f>
        <v>210</v>
      </c>
      <c r="V1024" s="11" t="s">
        <v>3719</v>
      </c>
      <c r="W1024" s="11" t="s">
        <v>107</v>
      </c>
      <c r="X1024" s="11" t="s">
        <v>108</v>
      </c>
      <c r="Y1024" s="3" t="s">
        <v>89</v>
      </c>
      <c r="Z1024" s="11" t="s">
        <v>108</v>
      </c>
      <c r="AA1024" s="3" t="s">
        <v>109</v>
      </c>
      <c r="AB1024" s="4">
        <v>45478</v>
      </c>
      <c r="AC1024" s="3" t="s">
        <v>104</v>
      </c>
    </row>
    <row r="1025" spans="1:29" ht="31.5" x14ac:dyDescent="0.25">
      <c r="A1025" s="3">
        <v>2024</v>
      </c>
      <c r="B1025" s="4">
        <v>45383</v>
      </c>
      <c r="C1025" s="4">
        <v>45473</v>
      </c>
      <c r="D1025" s="3" t="s">
        <v>75</v>
      </c>
      <c r="E1025" s="5" t="s">
        <v>3720</v>
      </c>
      <c r="F1025" s="6" t="s">
        <v>3578</v>
      </c>
      <c r="G1025" s="7" t="s">
        <v>99</v>
      </c>
      <c r="H1025" s="7" t="s">
        <v>100</v>
      </c>
      <c r="I1025" s="8" t="s">
        <v>84</v>
      </c>
      <c r="J1025" s="9" t="s">
        <v>3721</v>
      </c>
      <c r="K1025" s="9" t="s">
        <v>104</v>
      </c>
      <c r="L1025" s="9" t="s">
        <v>104</v>
      </c>
      <c r="M1025" s="3" t="s">
        <v>86</v>
      </c>
      <c r="N1025" s="3" t="s">
        <v>104</v>
      </c>
      <c r="O1025" s="6">
        <v>1</v>
      </c>
      <c r="P1025" s="10">
        <v>45420</v>
      </c>
      <c r="Q1025" s="10">
        <f>P1025+5</f>
        <v>45425</v>
      </c>
      <c r="R1025" s="3" t="s">
        <v>104</v>
      </c>
      <c r="S1025" s="11" t="s">
        <v>3722</v>
      </c>
      <c r="T1025" s="12">
        <v>280</v>
      </c>
      <c r="U1025" s="12">
        <f>T1025</f>
        <v>280</v>
      </c>
      <c r="V1025" s="11" t="s">
        <v>3723</v>
      </c>
      <c r="W1025" s="11" t="s">
        <v>107</v>
      </c>
      <c r="X1025" s="11" t="s">
        <v>108</v>
      </c>
      <c r="Y1025" s="3" t="s">
        <v>89</v>
      </c>
      <c r="Z1025" s="11" t="s">
        <v>108</v>
      </c>
      <c r="AA1025" s="3" t="s">
        <v>109</v>
      </c>
      <c r="AB1025" s="4">
        <v>45478</v>
      </c>
      <c r="AC1025" s="3" t="s">
        <v>104</v>
      </c>
    </row>
    <row r="1026" spans="1:29" ht="31.5" x14ac:dyDescent="0.25">
      <c r="A1026" s="3">
        <v>2024</v>
      </c>
      <c r="B1026" s="4">
        <v>45383</v>
      </c>
      <c r="C1026" s="4">
        <v>45473</v>
      </c>
      <c r="D1026" s="3" t="s">
        <v>75</v>
      </c>
      <c r="E1026" s="5" t="s">
        <v>3724</v>
      </c>
      <c r="F1026" s="6" t="s">
        <v>3578</v>
      </c>
      <c r="G1026" s="7" t="s">
        <v>99</v>
      </c>
      <c r="H1026" s="7" t="s">
        <v>100</v>
      </c>
      <c r="I1026" s="8" t="s">
        <v>84</v>
      </c>
      <c r="J1026" s="9" t="s">
        <v>3725</v>
      </c>
      <c r="K1026" s="9" t="s">
        <v>104</v>
      </c>
      <c r="L1026" s="9" t="s">
        <v>104</v>
      </c>
      <c r="M1026" s="3" t="s">
        <v>86</v>
      </c>
      <c r="N1026" s="3" t="s">
        <v>104</v>
      </c>
      <c r="O1026" s="6">
        <v>1</v>
      </c>
      <c r="P1026" s="10">
        <v>45442</v>
      </c>
      <c r="Q1026" s="10">
        <f t="shared" ref="Q1026" si="78">P1026+5</f>
        <v>45447</v>
      </c>
      <c r="R1026" s="3" t="s">
        <v>104</v>
      </c>
      <c r="S1026" s="11" t="s">
        <v>3726</v>
      </c>
      <c r="T1026" s="12">
        <v>325</v>
      </c>
      <c r="U1026" s="12">
        <f t="shared" ref="U1026:U1089" si="79">T1026</f>
        <v>325</v>
      </c>
      <c r="V1026" s="11" t="s">
        <v>3727</v>
      </c>
      <c r="W1026" s="11" t="s">
        <v>107</v>
      </c>
      <c r="X1026" s="11" t="s">
        <v>108</v>
      </c>
      <c r="Y1026" s="3" t="s">
        <v>89</v>
      </c>
      <c r="Z1026" s="11" t="s">
        <v>108</v>
      </c>
      <c r="AA1026" s="3" t="s">
        <v>109</v>
      </c>
      <c r="AB1026" s="4">
        <v>45478</v>
      </c>
      <c r="AC1026" s="3" t="s">
        <v>104</v>
      </c>
    </row>
    <row r="1027" spans="1:29" ht="31.5" x14ac:dyDescent="0.25">
      <c r="A1027" s="3">
        <v>2024</v>
      </c>
      <c r="B1027" s="4">
        <v>45383</v>
      </c>
      <c r="C1027" s="4">
        <v>45473</v>
      </c>
      <c r="D1027" s="3" t="s">
        <v>75</v>
      </c>
      <c r="E1027" s="5" t="s">
        <v>3728</v>
      </c>
      <c r="F1027" s="6" t="s">
        <v>3578</v>
      </c>
      <c r="G1027" s="7" t="s">
        <v>99</v>
      </c>
      <c r="H1027" s="7" t="s">
        <v>100</v>
      </c>
      <c r="I1027" s="8" t="s">
        <v>84</v>
      </c>
      <c r="J1027" s="9" t="s">
        <v>273</v>
      </c>
      <c r="K1027" s="9" t="s">
        <v>728</v>
      </c>
      <c r="L1027" s="9" t="s">
        <v>461</v>
      </c>
      <c r="M1027" s="3" t="s">
        <v>87</v>
      </c>
      <c r="N1027" s="3" t="s">
        <v>104</v>
      </c>
      <c r="O1027" s="6">
        <v>1</v>
      </c>
      <c r="P1027" s="10">
        <v>45447</v>
      </c>
      <c r="Q1027" s="10">
        <f t="shared" si="73"/>
        <v>45452</v>
      </c>
      <c r="R1027" s="3" t="s">
        <v>104</v>
      </c>
      <c r="S1027" s="11" t="s">
        <v>3729</v>
      </c>
      <c r="T1027" s="12">
        <v>420</v>
      </c>
      <c r="U1027" s="12">
        <f t="shared" si="79"/>
        <v>420</v>
      </c>
      <c r="V1027" s="11" t="s">
        <v>3730</v>
      </c>
      <c r="W1027" s="11" t="s">
        <v>107</v>
      </c>
      <c r="X1027" s="11" t="s">
        <v>108</v>
      </c>
      <c r="Y1027" s="3" t="s">
        <v>89</v>
      </c>
      <c r="Z1027" s="11" t="s">
        <v>108</v>
      </c>
      <c r="AA1027" s="3" t="s">
        <v>109</v>
      </c>
      <c r="AB1027" s="4">
        <v>45478</v>
      </c>
      <c r="AC1027" s="3" t="s">
        <v>104</v>
      </c>
    </row>
    <row r="1028" spans="1:29" ht="31.5" x14ac:dyDescent="0.25">
      <c r="A1028" s="3">
        <v>2024</v>
      </c>
      <c r="B1028" s="4">
        <v>45383</v>
      </c>
      <c r="C1028" s="4">
        <v>45473</v>
      </c>
      <c r="D1028" s="3" t="s">
        <v>75</v>
      </c>
      <c r="E1028" s="5" t="s">
        <v>3731</v>
      </c>
      <c r="F1028" s="6" t="s">
        <v>3578</v>
      </c>
      <c r="G1028" s="7" t="s">
        <v>99</v>
      </c>
      <c r="H1028" s="7" t="s">
        <v>100</v>
      </c>
      <c r="I1028" s="8" t="s">
        <v>84</v>
      </c>
      <c r="J1028" s="9" t="s">
        <v>485</v>
      </c>
      <c r="K1028" s="9" t="s">
        <v>122</v>
      </c>
      <c r="L1028" s="9" t="s">
        <v>296</v>
      </c>
      <c r="M1028" s="3" t="s">
        <v>86</v>
      </c>
      <c r="N1028" s="3" t="s">
        <v>104</v>
      </c>
      <c r="O1028" s="6">
        <v>1</v>
      </c>
      <c r="P1028" s="10">
        <v>45463</v>
      </c>
      <c r="Q1028" s="10">
        <f t="shared" si="73"/>
        <v>45468</v>
      </c>
      <c r="R1028" s="3" t="s">
        <v>104</v>
      </c>
      <c r="S1028" s="11" t="s">
        <v>3732</v>
      </c>
      <c r="T1028" s="12">
        <v>157.5</v>
      </c>
      <c r="U1028" s="12">
        <f t="shared" si="79"/>
        <v>157.5</v>
      </c>
      <c r="V1028" s="11" t="s">
        <v>487</v>
      </c>
      <c r="W1028" s="11" t="s">
        <v>107</v>
      </c>
      <c r="X1028" s="11" t="s">
        <v>108</v>
      </c>
      <c r="Y1028" s="3" t="s">
        <v>89</v>
      </c>
      <c r="Z1028" s="11" t="s">
        <v>108</v>
      </c>
      <c r="AA1028" s="3" t="s">
        <v>109</v>
      </c>
      <c r="AB1028" s="4">
        <v>45478</v>
      </c>
      <c r="AC1028" s="3" t="s">
        <v>104</v>
      </c>
    </row>
    <row r="1029" spans="1:29" ht="31.5" x14ac:dyDescent="0.25">
      <c r="A1029" s="3">
        <v>2024</v>
      </c>
      <c r="B1029" s="4">
        <v>45383</v>
      </c>
      <c r="C1029" s="4">
        <v>45473</v>
      </c>
      <c r="D1029" s="3" t="s">
        <v>75</v>
      </c>
      <c r="E1029" s="5" t="s">
        <v>3733</v>
      </c>
      <c r="F1029" s="6" t="s">
        <v>3578</v>
      </c>
      <c r="G1029" s="7" t="s">
        <v>99</v>
      </c>
      <c r="H1029" s="7" t="s">
        <v>100</v>
      </c>
      <c r="I1029" s="8" t="s">
        <v>84</v>
      </c>
      <c r="J1029" s="9" t="s">
        <v>321</v>
      </c>
      <c r="K1029" s="9" t="s">
        <v>188</v>
      </c>
      <c r="L1029" s="9" t="s">
        <v>3734</v>
      </c>
      <c r="M1029" s="3" t="s">
        <v>87</v>
      </c>
      <c r="N1029" s="3" t="s">
        <v>104</v>
      </c>
      <c r="O1029" s="6">
        <v>1</v>
      </c>
      <c r="P1029" s="10">
        <v>45462</v>
      </c>
      <c r="Q1029" s="10">
        <f t="shared" si="73"/>
        <v>45467</v>
      </c>
      <c r="R1029" s="3" t="s">
        <v>104</v>
      </c>
      <c r="S1029" s="11" t="s">
        <v>3735</v>
      </c>
      <c r="T1029" s="12">
        <v>420</v>
      </c>
      <c r="U1029" s="12">
        <f t="shared" si="79"/>
        <v>420</v>
      </c>
      <c r="V1029" s="11" t="s">
        <v>3736</v>
      </c>
      <c r="W1029" s="11" t="s">
        <v>107</v>
      </c>
      <c r="X1029" s="11" t="s">
        <v>108</v>
      </c>
      <c r="Y1029" s="3" t="s">
        <v>89</v>
      </c>
      <c r="Z1029" s="11" t="s">
        <v>108</v>
      </c>
      <c r="AA1029" s="3" t="s">
        <v>109</v>
      </c>
      <c r="AB1029" s="4">
        <v>45478</v>
      </c>
      <c r="AC1029" s="3" t="s">
        <v>104</v>
      </c>
    </row>
    <row r="1030" spans="1:29" ht="31.5" x14ac:dyDescent="0.25">
      <c r="A1030" s="3">
        <v>2024</v>
      </c>
      <c r="B1030" s="4">
        <v>45383</v>
      </c>
      <c r="C1030" s="4">
        <v>45473</v>
      </c>
      <c r="D1030" s="3" t="s">
        <v>75</v>
      </c>
      <c r="E1030" s="5" t="s">
        <v>3737</v>
      </c>
      <c r="F1030" s="6" t="s">
        <v>3578</v>
      </c>
      <c r="G1030" s="7" t="s">
        <v>99</v>
      </c>
      <c r="H1030" s="7" t="s">
        <v>100</v>
      </c>
      <c r="I1030" s="8" t="s">
        <v>84</v>
      </c>
      <c r="J1030" s="9" t="s">
        <v>3738</v>
      </c>
      <c r="K1030" s="9" t="s">
        <v>420</v>
      </c>
      <c r="L1030" s="9" t="s">
        <v>103</v>
      </c>
      <c r="M1030" s="3" t="s">
        <v>86</v>
      </c>
      <c r="N1030" s="3" t="s">
        <v>104</v>
      </c>
      <c r="O1030" s="6">
        <v>1</v>
      </c>
      <c r="P1030" s="10">
        <v>45463</v>
      </c>
      <c r="Q1030" s="10">
        <f t="shared" si="73"/>
        <v>45468</v>
      </c>
      <c r="R1030" s="3" t="s">
        <v>104</v>
      </c>
      <c r="S1030" s="11" t="s">
        <v>3739</v>
      </c>
      <c r="T1030" s="12">
        <v>520</v>
      </c>
      <c r="U1030" s="12">
        <f t="shared" si="79"/>
        <v>520</v>
      </c>
      <c r="V1030" s="11" t="s">
        <v>3740</v>
      </c>
      <c r="W1030" s="11" t="s">
        <v>107</v>
      </c>
      <c r="X1030" s="11" t="s">
        <v>108</v>
      </c>
      <c r="Y1030" s="3" t="s">
        <v>89</v>
      </c>
      <c r="Z1030" s="11" t="s">
        <v>108</v>
      </c>
      <c r="AA1030" s="3" t="s">
        <v>109</v>
      </c>
      <c r="AB1030" s="4">
        <v>45478</v>
      </c>
      <c r="AC1030" s="3" t="s">
        <v>104</v>
      </c>
    </row>
    <row r="1031" spans="1:29" ht="31.5" x14ac:dyDescent="0.25">
      <c r="A1031" s="3">
        <v>2024</v>
      </c>
      <c r="B1031" s="4">
        <v>45383</v>
      </c>
      <c r="C1031" s="4">
        <v>45473</v>
      </c>
      <c r="D1031" s="3" t="s">
        <v>75</v>
      </c>
      <c r="E1031" s="5" t="s">
        <v>3741</v>
      </c>
      <c r="F1031" s="6" t="s">
        <v>3742</v>
      </c>
      <c r="G1031" s="7" t="s">
        <v>99</v>
      </c>
      <c r="H1031" s="7" t="s">
        <v>100</v>
      </c>
      <c r="I1031" s="8" t="s">
        <v>84</v>
      </c>
      <c r="J1031" s="9" t="s">
        <v>3743</v>
      </c>
      <c r="K1031" s="9" t="s">
        <v>104</v>
      </c>
      <c r="L1031" s="9" t="s">
        <v>104</v>
      </c>
      <c r="M1031" s="3" t="s">
        <v>86</v>
      </c>
      <c r="N1031" s="3" t="s">
        <v>104</v>
      </c>
      <c r="O1031" s="6">
        <v>1</v>
      </c>
      <c r="P1031" s="10">
        <v>45337</v>
      </c>
      <c r="Q1031" s="10">
        <f t="shared" ref="Q1031" si="80">P1031+121</f>
        <v>45458</v>
      </c>
      <c r="R1031" s="3" t="s">
        <v>104</v>
      </c>
      <c r="S1031" s="11" t="s">
        <v>3744</v>
      </c>
      <c r="T1031" s="12">
        <v>727.41</v>
      </c>
      <c r="U1031" s="12">
        <f t="shared" si="79"/>
        <v>727.41</v>
      </c>
      <c r="V1031" s="11" t="s">
        <v>3745</v>
      </c>
      <c r="W1031" s="11" t="s">
        <v>107</v>
      </c>
      <c r="X1031" s="11" t="s">
        <v>108</v>
      </c>
      <c r="Y1031" s="3" t="s">
        <v>89</v>
      </c>
      <c r="Z1031" s="11" t="s">
        <v>108</v>
      </c>
      <c r="AA1031" s="3" t="s">
        <v>109</v>
      </c>
      <c r="AB1031" s="4">
        <v>45478</v>
      </c>
      <c r="AC1031" s="3" t="s">
        <v>104</v>
      </c>
    </row>
    <row r="1032" spans="1:29" ht="31.5" x14ac:dyDescent="0.25">
      <c r="A1032" s="3">
        <v>2024</v>
      </c>
      <c r="B1032" s="4">
        <v>45383</v>
      </c>
      <c r="C1032" s="4">
        <v>45473</v>
      </c>
      <c r="D1032" s="3" t="s">
        <v>75</v>
      </c>
      <c r="E1032" s="5" t="s">
        <v>3746</v>
      </c>
      <c r="F1032" s="6" t="s">
        <v>3742</v>
      </c>
      <c r="G1032" s="7" t="s">
        <v>99</v>
      </c>
      <c r="H1032" s="7" t="s">
        <v>100</v>
      </c>
      <c r="I1032" s="8" t="s">
        <v>84</v>
      </c>
      <c r="J1032" s="9" t="s">
        <v>3747</v>
      </c>
      <c r="K1032" s="9" t="s">
        <v>104</v>
      </c>
      <c r="L1032" s="9" t="s">
        <v>104</v>
      </c>
      <c r="M1032" s="3" t="s">
        <v>86</v>
      </c>
      <c r="N1032" s="3" t="s">
        <v>104</v>
      </c>
      <c r="O1032" s="6">
        <v>1</v>
      </c>
      <c r="P1032" s="10">
        <v>45358</v>
      </c>
      <c r="Q1032" s="10">
        <f>P1032+184</f>
        <v>45542</v>
      </c>
      <c r="R1032" s="3" t="s">
        <v>104</v>
      </c>
      <c r="S1032" s="11" t="s">
        <v>3748</v>
      </c>
      <c r="T1032" s="12">
        <v>542.85</v>
      </c>
      <c r="U1032" s="12">
        <f t="shared" si="79"/>
        <v>542.85</v>
      </c>
      <c r="V1032" s="11" t="s">
        <v>3749</v>
      </c>
      <c r="W1032" s="11" t="s">
        <v>107</v>
      </c>
      <c r="X1032" s="11" t="s">
        <v>108</v>
      </c>
      <c r="Y1032" s="3" t="s">
        <v>89</v>
      </c>
      <c r="Z1032" s="11" t="s">
        <v>108</v>
      </c>
      <c r="AA1032" s="3" t="s">
        <v>109</v>
      </c>
      <c r="AB1032" s="4">
        <v>45478</v>
      </c>
      <c r="AC1032" s="3" t="s">
        <v>104</v>
      </c>
    </row>
    <row r="1033" spans="1:29" ht="31.5" x14ac:dyDescent="0.25">
      <c r="A1033" s="3">
        <v>2024</v>
      </c>
      <c r="B1033" s="4">
        <v>45383</v>
      </c>
      <c r="C1033" s="4">
        <v>45473</v>
      </c>
      <c r="D1033" s="3" t="s">
        <v>75</v>
      </c>
      <c r="E1033" s="5" t="s">
        <v>3750</v>
      </c>
      <c r="F1033" s="6" t="s">
        <v>3742</v>
      </c>
      <c r="G1033" s="7" t="s">
        <v>99</v>
      </c>
      <c r="H1033" s="7" t="s">
        <v>100</v>
      </c>
      <c r="I1033" s="8" t="s">
        <v>84</v>
      </c>
      <c r="J1033" s="9" t="s">
        <v>3751</v>
      </c>
      <c r="K1033" s="9" t="s">
        <v>104</v>
      </c>
      <c r="L1033" s="9" t="s">
        <v>104</v>
      </c>
      <c r="M1033" s="3" t="s">
        <v>86</v>
      </c>
      <c r="N1033" s="3" t="s">
        <v>104</v>
      </c>
      <c r="O1033" s="6">
        <v>1</v>
      </c>
      <c r="P1033" s="10">
        <v>45359</v>
      </c>
      <c r="Q1033" s="10">
        <f>P1033+122</f>
        <v>45481</v>
      </c>
      <c r="R1033" s="3" t="s">
        <v>104</v>
      </c>
      <c r="S1033" s="11" t="s">
        <v>3752</v>
      </c>
      <c r="T1033" s="12">
        <v>542.85</v>
      </c>
      <c r="U1033" s="12">
        <f t="shared" si="79"/>
        <v>542.85</v>
      </c>
      <c r="V1033" s="11" t="s">
        <v>3753</v>
      </c>
      <c r="W1033" s="11" t="s">
        <v>107</v>
      </c>
      <c r="X1033" s="11" t="s">
        <v>108</v>
      </c>
      <c r="Y1033" s="3" t="s">
        <v>89</v>
      </c>
      <c r="Z1033" s="11" t="s">
        <v>108</v>
      </c>
      <c r="AA1033" s="3" t="s">
        <v>109</v>
      </c>
      <c r="AB1033" s="4">
        <v>45478</v>
      </c>
      <c r="AC1033" s="3" t="s">
        <v>104</v>
      </c>
    </row>
    <row r="1034" spans="1:29" ht="31.5" x14ac:dyDescent="0.25">
      <c r="A1034" s="3">
        <v>2024</v>
      </c>
      <c r="B1034" s="4">
        <v>45383</v>
      </c>
      <c r="C1034" s="4">
        <v>45473</v>
      </c>
      <c r="D1034" s="3" t="s">
        <v>75</v>
      </c>
      <c r="E1034" s="5" t="s">
        <v>3754</v>
      </c>
      <c r="F1034" s="6" t="s">
        <v>3742</v>
      </c>
      <c r="G1034" s="7" t="s">
        <v>99</v>
      </c>
      <c r="H1034" s="7" t="s">
        <v>100</v>
      </c>
      <c r="I1034" s="8" t="s">
        <v>84</v>
      </c>
      <c r="J1034" s="9" t="s">
        <v>3755</v>
      </c>
      <c r="K1034" s="9" t="s">
        <v>104</v>
      </c>
      <c r="L1034" s="9" t="s">
        <v>104</v>
      </c>
      <c r="M1034" s="3" t="s">
        <v>86</v>
      </c>
      <c r="N1034" s="3" t="s">
        <v>104</v>
      </c>
      <c r="O1034" s="6">
        <v>1</v>
      </c>
      <c r="P1034" s="10">
        <v>45359</v>
      </c>
      <c r="Q1034" s="10">
        <f>P1034+122</f>
        <v>45481</v>
      </c>
      <c r="R1034" s="3" t="s">
        <v>104</v>
      </c>
      <c r="S1034" s="11" t="s">
        <v>3756</v>
      </c>
      <c r="T1034" s="12">
        <v>542.85</v>
      </c>
      <c r="U1034" s="12">
        <f t="shared" si="79"/>
        <v>542.85</v>
      </c>
      <c r="V1034" s="11" t="s">
        <v>3757</v>
      </c>
      <c r="W1034" s="11" t="s">
        <v>107</v>
      </c>
      <c r="X1034" s="11" t="s">
        <v>108</v>
      </c>
      <c r="Y1034" s="3" t="s">
        <v>89</v>
      </c>
      <c r="Z1034" s="11" t="s">
        <v>108</v>
      </c>
      <c r="AA1034" s="3" t="s">
        <v>109</v>
      </c>
      <c r="AB1034" s="4">
        <v>45478</v>
      </c>
      <c r="AC1034" s="3" t="s">
        <v>104</v>
      </c>
    </row>
    <row r="1035" spans="1:29" ht="31.5" x14ac:dyDescent="0.25">
      <c r="A1035" s="3">
        <v>2024</v>
      </c>
      <c r="B1035" s="4">
        <v>45383</v>
      </c>
      <c r="C1035" s="4">
        <v>45473</v>
      </c>
      <c r="D1035" s="3" t="s">
        <v>75</v>
      </c>
      <c r="E1035" s="5" t="s">
        <v>3758</v>
      </c>
      <c r="F1035" s="6" t="s">
        <v>3742</v>
      </c>
      <c r="G1035" s="7" t="s">
        <v>99</v>
      </c>
      <c r="H1035" s="7" t="s">
        <v>100</v>
      </c>
      <c r="I1035" s="8" t="s">
        <v>84</v>
      </c>
      <c r="J1035" s="9" t="s">
        <v>3759</v>
      </c>
      <c r="K1035" s="9" t="s">
        <v>104</v>
      </c>
      <c r="L1035" s="9" t="s">
        <v>104</v>
      </c>
      <c r="M1035" s="3" t="s">
        <v>86</v>
      </c>
      <c r="N1035" s="3" t="s">
        <v>104</v>
      </c>
      <c r="O1035" s="6">
        <v>1</v>
      </c>
      <c r="P1035" s="10">
        <v>45359</v>
      </c>
      <c r="Q1035" s="10">
        <f>P1035+122</f>
        <v>45481</v>
      </c>
      <c r="R1035" s="3" t="s">
        <v>104</v>
      </c>
      <c r="S1035" s="11" t="s">
        <v>3760</v>
      </c>
      <c r="T1035" s="12">
        <v>542.85</v>
      </c>
      <c r="U1035" s="12">
        <f t="shared" si="79"/>
        <v>542.85</v>
      </c>
      <c r="V1035" s="11" t="s">
        <v>3761</v>
      </c>
      <c r="W1035" s="11" t="s">
        <v>107</v>
      </c>
      <c r="X1035" s="11" t="s">
        <v>108</v>
      </c>
      <c r="Y1035" s="3" t="s">
        <v>89</v>
      </c>
      <c r="Z1035" s="11" t="s">
        <v>108</v>
      </c>
      <c r="AA1035" s="3" t="s">
        <v>109</v>
      </c>
      <c r="AB1035" s="4">
        <v>45478</v>
      </c>
      <c r="AC1035" s="3" t="s">
        <v>104</v>
      </c>
    </row>
    <row r="1036" spans="1:29" ht="31.5" x14ac:dyDescent="0.25">
      <c r="A1036" s="3">
        <v>2024</v>
      </c>
      <c r="B1036" s="4">
        <v>45383</v>
      </c>
      <c r="C1036" s="4">
        <v>45473</v>
      </c>
      <c r="D1036" s="3" t="s">
        <v>75</v>
      </c>
      <c r="E1036" s="5" t="s">
        <v>3762</v>
      </c>
      <c r="F1036" s="6" t="s">
        <v>3742</v>
      </c>
      <c r="G1036" s="7" t="s">
        <v>99</v>
      </c>
      <c r="H1036" s="7" t="s">
        <v>100</v>
      </c>
      <c r="I1036" s="8" t="s">
        <v>84</v>
      </c>
      <c r="J1036" s="9" t="s">
        <v>3763</v>
      </c>
      <c r="K1036" s="9" t="s">
        <v>104</v>
      </c>
      <c r="L1036" s="9" t="s">
        <v>104</v>
      </c>
      <c r="M1036" s="3" t="s">
        <v>86</v>
      </c>
      <c r="N1036" s="3" t="s">
        <v>104</v>
      </c>
      <c r="O1036" s="6">
        <v>1</v>
      </c>
      <c r="P1036" s="10">
        <v>45374</v>
      </c>
      <c r="Q1036" s="10">
        <f>P1036+94</f>
        <v>45468</v>
      </c>
      <c r="R1036" s="3" t="s">
        <v>104</v>
      </c>
      <c r="S1036" s="11" t="s">
        <v>3764</v>
      </c>
      <c r="T1036" s="12">
        <v>542.85</v>
      </c>
      <c r="U1036" s="12">
        <f t="shared" si="79"/>
        <v>542.85</v>
      </c>
      <c r="V1036" s="11" t="s">
        <v>3765</v>
      </c>
      <c r="W1036" s="11" t="s">
        <v>107</v>
      </c>
      <c r="X1036" s="11" t="s">
        <v>108</v>
      </c>
      <c r="Y1036" s="3" t="s">
        <v>89</v>
      </c>
      <c r="Z1036" s="11" t="s">
        <v>108</v>
      </c>
      <c r="AA1036" s="3" t="s">
        <v>109</v>
      </c>
      <c r="AB1036" s="4">
        <v>45478</v>
      </c>
      <c r="AC1036" s="3" t="s">
        <v>104</v>
      </c>
    </row>
    <row r="1037" spans="1:29" ht="31.5" x14ac:dyDescent="0.25">
      <c r="A1037" s="3">
        <v>2024</v>
      </c>
      <c r="B1037" s="4">
        <v>45383</v>
      </c>
      <c r="C1037" s="4">
        <v>45473</v>
      </c>
      <c r="D1037" s="3" t="s">
        <v>75</v>
      </c>
      <c r="E1037" s="5" t="s">
        <v>3766</v>
      </c>
      <c r="F1037" s="6" t="s">
        <v>3742</v>
      </c>
      <c r="G1037" s="7" t="s">
        <v>99</v>
      </c>
      <c r="H1037" s="7" t="s">
        <v>100</v>
      </c>
      <c r="I1037" s="8" t="s">
        <v>84</v>
      </c>
      <c r="J1037" s="9" t="s">
        <v>3767</v>
      </c>
      <c r="K1037" s="9" t="s">
        <v>104</v>
      </c>
      <c r="L1037" s="9" t="s">
        <v>104</v>
      </c>
      <c r="M1037" s="3" t="s">
        <v>86</v>
      </c>
      <c r="N1037" s="3" t="s">
        <v>104</v>
      </c>
      <c r="O1037" s="6">
        <v>1</v>
      </c>
      <c r="P1037" s="10">
        <v>45376</v>
      </c>
      <c r="Q1037" s="10">
        <f>P1037+92</f>
        <v>45468</v>
      </c>
      <c r="R1037" s="3" t="s">
        <v>104</v>
      </c>
      <c r="S1037" s="11" t="s">
        <v>3768</v>
      </c>
      <c r="T1037" s="12">
        <v>542.85</v>
      </c>
      <c r="U1037" s="12">
        <f>T1037</f>
        <v>542.85</v>
      </c>
      <c r="V1037" s="11" t="s">
        <v>3769</v>
      </c>
      <c r="W1037" s="11" t="s">
        <v>107</v>
      </c>
      <c r="X1037" s="11" t="s">
        <v>108</v>
      </c>
      <c r="Y1037" s="3" t="s">
        <v>89</v>
      </c>
      <c r="Z1037" s="11" t="s">
        <v>108</v>
      </c>
      <c r="AA1037" s="3" t="s">
        <v>109</v>
      </c>
      <c r="AB1037" s="4">
        <v>45478</v>
      </c>
      <c r="AC1037" s="3" t="s">
        <v>104</v>
      </c>
    </row>
    <row r="1038" spans="1:29" ht="31.5" x14ac:dyDescent="0.25">
      <c r="A1038" s="3">
        <v>2024</v>
      </c>
      <c r="B1038" s="4">
        <v>45383</v>
      </c>
      <c r="C1038" s="4">
        <v>45473</v>
      </c>
      <c r="D1038" s="3" t="s">
        <v>75</v>
      </c>
      <c r="E1038" s="5" t="s">
        <v>3770</v>
      </c>
      <c r="F1038" s="6" t="s">
        <v>3742</v>
      </c>
      <c r="G1038" s="7" t="s">
        <v>99</v>
      </c>
      <c r="H1038" s="7" t="s">
        <v>100</v>
      </c>
      <c r="I1038" s="8" t="s">
        <v>84</v>
      </c>
      <c r="J1038" s="9" t="s">
        <v>3771</v>
      </c>
      <c r="K1038" s="9" t="s">
        <v>104</v>
      </c>
      <c r="L1038" s="9" t="s">
        <v>104</v>
      </c>
      <c r="M1038" s="3" t="s">
        <v>86</v>
      </c>
      <c r="N1038" s="3" t="s">
        <v>104</v>
      </c>
      <c r="O1038" s="6">
        <v>1</v>
      </c>
      <c r="P1038" s="10">
        <v>45376</v>
      </c>
      <c r="Q1038" s="10">
        <f>P1038+92</f>
        <v>45468</v>
      </c>
      <c r="R1038" s="3" t="s">
        <v>104</v>
      </c>
      <c r="S1038" s="11" t="s">
        <v>3772</v>
      </c>
      <c r="T1038" s="12">
        <v>542.85</v>
      </c>
      <c r="U1038" s="12">
        <f>T1038</f>
        <v>542.85</v>
      </c>
      <c r="V1038" s="11" t="s">
        <v>3773</v>
      </c>
      <c r="W1038" s="11" t="s">
        <v>107</v>
      </c>
      <c r="X1038" s="11" t="s">
        <v>108</v>
      </c>
      <c r="Y1038" s="3" t="s">
        <v>89</v>
      </c>
      <c r="Z1038" s="11" t="s">
        <v>108</v>
      </c>
      <c r="AA1038" s="3" t="s">
        <v>109</v>
      </c>
      <c r="AB1038" s="4">
        <v>45478</v>
      </c>
      <c r="AC1038" s="3" t="s">
        <v>104</v>
      </c>
    </row>
    <row r="1039" spans="1:29" ht="31.5" x14ac:dyDescent="0.25">
      <c r="A1039" s="3">
        <v>2024</v>
      </c>
      <c r="B1039" s="4">
        <v>45383</v>
      </c>
      <c r="C1039" s="4">
        <v>45473</v>
      </c>
      <c r="D1039" s="3" t="s">
        <v>75</v>
      </c>
      <c r="E1039" s="5" t="s">
        <v>3774</v>
      </c>
      <c r="F1039" s="6" t="s">
        <v>3742</v>
      </c>
      <c r="G1039" s="7" t="s">
        <v>99</v>
      </c>
      <c r="H1039" s="7" t="s">
        <v>100</v>
      </c>
      <c r="I1039" s="8" t="s">
        <v>84</v>
      </c>
      <c r="J1039" s="9" t="s">
        <v>3775</v>
      </c>
      <c r="K1039" s="9" t="s">
        <v>104</v>
      </c>
      <c r="L1039" s="9" t="s">
        <v>104</v>
      </c>
      <c r="M1039" s="3" t="s">
        <v>86</v>
      </c>
      <c r="N1039" s="3" t="s">
        <v>104</v>
      </c>
      <c r="O1039" s="6">
        <v>1</v>
      </c>
      <c r="P1039" s="10">
        <v>45376</v>
      </c>
      <c r="Q1039" s="10">
        <f>P1039+92</f>
        <v>45468</v>
      </c>
      <c r="R1039" s="3" t="s">
        <v>104</v>
      </c>
      <c r="S1039" s="11" t="s">
        <v>3776</v>
      </c>
      <c r="T1039" s="12">
        <v>542.85</v>
      </c>
      <c r="U1039" s="12">
        <f>T1039</f>
        <v>542.85</v>
      </c>
      <c r="V1039" s="11" t="s">
        <v>3777</v>
      </c>
      <c r="W1039" s="11" t="s">
        <v>107</v>
      </c>
      <c r="X1039" s="11" t="s">
        <v>108</v>
      </c>
      <c r="Y1039" s="3" t="s">
        <v>89</v>
      </c>
      <c r="Z1039" s="11" t="s">
        <v>108</v>
      </c>
      <c r="AA1039" s="3" t="s">
        <v>109</v>
      </c>
      <c r="AB1039" s="4">
        <v>45478</v>
      </c>
      <c r="AC1039" s="3" t="s">
        <v>104</v>
      </c>
    </row>
    <row r="1040" spans="1:29" ht="31.5" x14ac:dyDescent="0.25">
      <c r="A1040" s="3">
        <v>2024</v>
      </c>
      <c r="B1040" s="4">
        <v>45383</v>
      </c>
      <c r="C1040" s="4">
        <v>45473</v>
      </c>
      <c r="D1040" s="3" t="s">
        <v>75</v>
      </c>
      <c r="E1040" s="5" t="s">
        <v>3778</v>
      </c>
      <c r="F1040" s="6" t="s">
        <v>3742</v>
      </c>
      <c r="G1040" s="7" t="s">
        <v>99</v>
      </c>
      <c r="H1040" s="7" t="s">
        <v>100</v>
      </c>
      <c r="I1040" s="8" t="s">
        <v>84</v>
      </c>
      <c r="J1040" s="9" t="s">
        <v>3779</v>
      </c>
      <c r="K1040" s="9" t="s">
        <v>104</v>
      </c>
      <c r="L1040" s="9" t="s">
        <v>104</v>
      </c>
      <c r="M1040" s="3" t="s">
        <v>86</v>
      </c>
      <c r="N1040" s="3" t="s">
        <v>104</v>
      </c>
      <c r="O1040" s="6">
        <v>1</v>
      </c>
      <c r="P1040" s="10">
        <v>45390</v>
      </c>
      <c r="Q1040" s="10">
        <f>P1040+122</f>
        <v>45512</v>
      </c>
      <c r="R1040" s="3" t="s">
        <v>104</v>
      </c>
      <c r="S1040" s="11" t="s">
        <v>3780</v>
      </c>
      <c r="T1040" s="12">
        <v>542.85</v>
      </c>
      <c r="U1040" s="12">
        <f t="shared" ref="U1040:U1042" si="81">T1040</f>
        <v>542.85</v>
      </c>
      <c r="V1040" s="11" t="s">
        <v>3781</v>
      </c>
      <c r="W1040" s="11" t="s">
        <v>107</v>
      </c>
      <c r="X1040" s="11" t="s">
        <v>108</v>
      </c>
      <c r="Y1040" s="3" t="s">
        <v>89</v>
      </c>
      <c r="Z1040" s="11" t="s">
        <v>108</v>
      </c>
      <c r="AA1040" s="3" t="s">
        <v>109</v>
      </c>
      <c r="AB1040" s="4">
        <v>45478</v>
      </c>
      <c r="AC1040" s="3" t="s">
        <v>104</v>
      </c>
    </row>
    <row r="1041" spans="1:29" ht="31.5" x14ac:dyDescent="0.25">
      <c r="A1041" s="3">
        <v>2024</v>
      </c>
      <c r="B1041" s="4">
        <v>45383</v>
      </c>
      <c r="C1041" s="4">
        <v>45473</v>
      </c>
      <c r="D1041" s="3" t="s">
        <v>75</v>
      </c>
      <c r="E1041" s="5" t="s">
        <v>3782</v>
      </c>
      <c r="F1041" s="6" t="s">
        <v>3742</v>
      </c>
      <c r="G1041" s="7" t="s">
        <v>99</v>
      </c>
      <c r="H1041" s="7" t="s">
        <v>100</v>
      </c>
      <c r="I1041" s="8" t="s">
        <v>84</v>
      </c>
      <c r="J1041" s="9" t="s">
        <v>3783</v>
      </c>
      <c r="K1041" s="9" t="s">
        <v>104</v>
      </c>
      <c r="L1041" s="9" t="s">
        <v>104</v>
      </c>
      <c r="M1041" s="3" t="s">
        <v>86</v>
      </c>
      <c r="N1041" s="3" t="s">
        <v>104</v>
      </c>
      <c r="O1041" s="6">
        <v>1</v>
      </c>
      <c r="P1041" s="10">
        <v>45341</v>
      </c>
      <c r="Q1041" s="10">
        <f>P1041+182</f>
        <v>45523</v>
      </c>
      <c r="R1041" s="3" t="s">
        <v>104</v>
      </c>
      <c r="S1041" s="11" t="s">
        <v>3784</v>
      </c>
      <c r="T1041" s="12">
        <v>727.41</v>
      </c>
      <c r="U1041" s="12">
        <f t="shared" si="81"/>
        <v>727.41</v>
      </c>
      <c r="V1041" s="11" t="s">
        <v>3785</v>
      </c>
      <c r="W1041" s="11" t="s">
        <v>107</v>
      </c>
      <c r="X1041" s="11" t="s">
        <v>108</v>
      </c>
      <c r="Y1041" s="3" t="s">
        <v>89</v>
      </c>
      <c r="Z1041" s="11" t="s">
        <v>108</v>
      </c>
      <c r="AA1041" s="3" t="s">
        <v>109</v>
      </c>
      <c r="AB1041" s="4">
        <v>45478</v>
      </c>
      <c r="AC1041" s="3" t="s">
        <v>104</v>
      </c>
    </row>
    <row r="1042" spans="1:29" ht="31.5" x14ac:dyDescent="0.25">
      <c r="A1042" s="3">
        <v>2024</v>
      </c>
      <c r="B1042" s="4">
        <v>45383</v>
      </c>
      <c r="C1042" s="4">
        <v>45473</v>
      </c>
      <c r="D1042" s="3" t="s">
        <v>75</v>
      </c>
      <c r="E1042" s="5" t="s">
        <v>3786</v>
      </c>
      <c r="F1042" s="6" t="s">
        <v>3742</v>
      </c>
      <c r="G1042" s="7" t="s">
        <v>99</v>
      </c>
      <c r="H1042" s="7" t="s">
        <v>100</v>
      </c>
      <c r="I1042" s="8" t="s">
        <v>84</v>
      </c>
      <c r="J1042" s="9" t="s">
        <v>3787</v>
      </c>
      <c r="K1042" s="9" t="s">
        <v>104</v>
      </c>
      <c r="L1042" s="9" t="s">
        <v>104</v>
      </c>
      <c r="M1042" s="3" t="s">
        <v>86</v>
      </c>
      <c r="N1042" s="3" t="s">
        <v>104</v>
      </c>
      <c r="O1042" s="6">
        <v>1</v>
      </c>
      <c r="P1042" s="10">
        <v>45394</v>
      </c>
      <c r="Q1042" s="10">
        <f>P1042+122</f>
        <v>45516</v>
      </c>
      <c r="R1042" s="3" t="s">
        <v>104</v>
      </c>
      <c r="S1042" s="11" t="s">
        <v>3788</v>
      </c>
      <c r="T1042" s="12">
        <v>542.85</v>
      </c>
      <c r="U1042" s="12">
        <f t="shared" si="81"/>
        <v>542.85</v>
      </c>
      <c r="V1042" s="11" t="s">
        <v>3789</v>
      </c>
      <c r="W1042" s="11" t="s">
        <v>107</v>
      </c>
      <c r="X1042" s="11" t="s">
        <v>108</v>
      </c>
      <c r="Y1042" s="3" t="s">
        <v>89</v>
      </c>
      <c r="Z1042" s="11" t="s">
        <v>108</v>
      </c>
      <c r="AA1042" s="3" t="s">
        <v>109</v>
      </c>
      <c r="AB1042" s="4">
        <v>45478</v>
      </c>
      <c r="AC1042" s="3" t="s">
        <v>104</v>
      </c>
    </row>
    <row r="1043" spans="1:29" ht="31.5" x14ac:dyDescent="0.25">
      <c r="A1043" s="3">
        <v>2024</v>
      </c>
      <c r="B1043" s="4">
        <v>45383</v>
      </c>
      <c r="C1043" s="4">
        <v>45473</v>
      </c>
      <c r="D1043" s="3" t="s">
        <v>75</v>
      </c>
      <c r="E1043" s="5" t="s">
        <v>3790</v>
      </c>
      <c r="F1043" s="6" t="s">
        <v>3742</v>
      </c>
      <c r="G1043" s="7" t="s">
        <v>99</v>
      </c>
      <c r="H1043" s="7" t="s">
        <v>100</v>
      </c>
      <c r="I1043" s="8" t="s">
        <v>84</v>
      </c>
      <c r="J1043" s="9" t="s">
        <v>3791</v>
      </c>
      <c r="K1043" s="9" t="s">
        <v>104</v>
      </c>
      <c r="L1043" s="9" t="s">
        <v>104</v>
      </c>
      <c r="M1043" s="3" t="s">
        <v>86</v>
      </c>
      <c r="N1043" s="3" t="s">
        <v>104</v>
      </c>
      <c r="O1043" s="6">
        <v>1</v>
      </c>
      <c r="P1043" s="10">
        <v>45397</v>
      </c>
      <c r="Q1043" s="10">
        <f>P1043+122</f>
        <v>45519</v>
      </c>
      <c r="R1043" s="3" t="s">
        <v>104</v>
      </c>
      <c r="S1043" s="11" t="s">
        <v>3792</v>
      </c>
      <c r="T1043" s="12">
        <v>542.85</v>
      </c>
      <c r="U1043" s="12">
        <f t="shared" si="79"/>
        <v>542.85</v>
      </c>
      <c r="V1043" s="11" t="s">
        <v>3793</v>
      </c>
      <c r="W1043" s="11" t="s">
        <v>107</v>
      </c>
      <c r="X1043" s="11" t="s">
        <v>108</v>
      </c>
      <c r="Y1043" s="3" t="s">
        <v>89</v>
      </c>
      <c r="Z1043" s="11" t="s">
        <v>108</v>
      </c>
      <c r="AA1043" s="3" t="s">
        <v>109</v>
      </c>
      <c r="AB1043" s="4">
        <v>45478</v>
      </c>
      <c r="AC1043" s="3" t="s">
        <v>104</v>
      </c>
    </row>
    <row r="1044" spans="1:29" ht="31.5" x14ac:dyDescent="0.25">
      <c r="A1044" s="3">
        <v>2024</v>
      </c>
      <c r="B1044" s="4">
        <v>45383</v>
      </c>
      <c r="C1044" s="4">
        <v>45473</v>
      </c>
      <c r="D1044" s="3" t="s">
        <v>75</v>
      </c>
      <c r="E1044" s="5" t="s">
        <v>3794</v>
      </c>
      <c r="F1044" s="6" t="s">
        <v>3742</v>
      </c>
      <c r="G1044" s="7" t="s">
        <v>99</v>
      </c>
      <c r="H1044" s="7" t="s">
        <v>100</v>
      </c>
      <c r="I1044" s="8" t="s">
        <v>84</v>
      </c>
      <c r="J1044" s="9" t="s">
        <v>3795</v>
      </c>
      <c r="K1044" s="9" t="s">
        <v>104</v>
      </c>
      <c r="L1044" s="9" t="s">
        <v>104</v>
      </c>
      <c r="M1044" s="3" t="s">
        <v>86</v>
      </c>
      <c r="N1044" s="3" t="s">
        <v>104</v>
      </c>
      <c r="O1044" s="6">
        <v>1</v>
      </c>
      <c r="P1044" s="10">
        <v>45414</v>
      </c>
      <c r="Q1044" s="10">
        <f t="shared" ref="Q1044:Q1051" si="82">P1044+123</f>
        <v>45537</v>
      </c>
      <c r="R1044" s="3" t="s">
        <v>104</v>
      </c>
      <c r="S1044" s="11" t="s">
        <v>3796</v>
      </c>
      <c r="T1044" s="12">
        <v>727.4</v>
      </c>
      <c r="U1044" s="12">
        <f t="shared" si="79"/>
        <v>727.4</v>
      </c>
      <c r="V1044" s="11" t="s">
        <v>3797</v>
      </c>
      <c r="W1044" s="11" t="s">
        <v>107</v>
      </c>
      <c r="X1044" s="11" t="s">
        <v>108</v>
      </c>
      <c r="Y1044" s="3" t="s">
        <v>89</v>
      </c>
      <c r="Z1044" s="11" t="s">
        <v>108</v>
      </c>
      <c r="AA1044" s="3" t="s">
        <v>109</v>
      </c>
      <c r="AB1044" s="4">
        <v>45478</v>
      </c>
      <c r="AC1044" s="3" t="s">
        <v>104</v>
      </c>
    </row>
    <row r="1045" spans="1:29" ht="31.5" x14ac:dyDescent="0.25">
      <c r="A1045" s="3">
        <v>2024</v>
      </c>
      <c r="B1045" s="4">
        <v>45383</v>
      </c>
      <c r="C1045" s="4">
        <v>45473</v>
      </c>
      <c r="D1045" s="3" t="s">
        <v>75</v>
      </c>
      <c r="E1045" s="5" t="s">
        <v>3798</v>
      </c>
      <c r="F1045" s="6" t="s">
        <v>3742</v>
      </c>
      <c r="G1045" s="7" t="s">
        <v>99</v>
      </c>
      <c r="H1045" s="7" t="s">
        <v>100</v>
      </c>
      <c r="I1045" s="8" t="s">
        <v>84</v>
      </c>
      <c r="J1045" s="9" t="s">
        <v>3799</v>
      </c>
      <c r="K1045" s="9" t="s">
        <v>104</v>
      </c>
      <c r="L1045" s="9" t="s">
        <v>104</v>
      </c>
      <c r="M1045" s="3" t="s">
        <v>86</v>
      </c>
      <c r="N1045" s="3" t="s">
        <v>104</v>
      </c>
      <c r="O1045" s="6">
        <v>1</v>
      </c>
      <c r="P1045" s="10">
        <v>45414</v>
      </c>
      <c r="Q1045" s="10">
        <f t="shared" si="82"/>
        <v>45537</v>
      </c>
      <c r="R1045" s="3" t="s">
        <v>104</v>
      </c>
      <c r="S1045" s="11" t="s">
        <v>3800</v>
      </c>
      <c r="T1045" s="12">
        <v>542.85</v>
      </c>
      <c r="U1045" s="12">
        <f t="shared" si="79"/>
        <v>542.85</v>
      </c>
      <c r="V1045" s="11" t="s">
        <v>3801</v>
      </c>
      <c r="W1045" s="11" t="s">
        <v>107</v>
      </c>
      <c r="X1045" s="11" t="s">
        <v>108</v>
      </c>
      <c r="Y1045" s="3" t="s">
        <v>89</v>
      </c>
      <c r="Z1045" s="11" t="s">
        <v>108</v>
      </c>
      <c r="AA1045" s="3" t="s">
        <v>109</v>
      </c>
      <c r="AB1045" s="4">
        <v>45478</v>
      </c>
      <c r="AC1045" s="3" t="s">
        <v>104</v>
      </c>
    </row>
    <row r="1046" spans="1:29" ht="31.5" x14ac:dyDescent="0.25">
      <c r="A1046" s="3">
        <v>2024</v>
      </c>
      <c r="B1046" s="4">
        <v>45383</v>
      </c>
      <c r="C1046" s="4">
        <v>45473</v>
      </c>
      <c r="D1046" s="3" t="s">
        <v>75</v>
      </c>
      <c r="E1046" s="5" t="s">
        <v>3802</v>
      </c>
      <c r="F1046" s="6" t="s">
        <v>3742</v>
      </c>
      <c r="G1046" s="7" t="s">
        <v>99</v>
      </c>
      <c r="H1046" s="7" t="s">
        <v>100</v>
      </c>
      <c r="I1046" s="8" t="s">
        <v>84</v>
      </c>
      <c r="J1046" s="9" t="s">
        <v>3803</v>
      </c>
      <c r="K1046" s="9" t="s">
        <v>104</v>
      </c>
      <c r="L1046" s="9" t="s">
        <v>104</v>
      </c>
      <c r="M1046" s="3" t="s">
        <v>86</v>
      </c>
      <c r="N1046" s="3" t="s">
        <v>104</v>
      </c>
      <c r="O1046" s="6">
        <v>1</v>
      </c>
      <c r="P1046" s="10">
        <v>45415</v>
      </c>
      <c r="Q1046" s="10">
        <f>P1046+123</f>
        <v>45538</v>
      </c>
      <c r="R1046" s="3" t="s">
        <v>104</v>
      </c>
      <c r="S1046" s="11" t="s">
        <v>3804</v>
      </c>
      <c r="T1046" s="12">
        <v>618.85</v>
      </c>
      <c r="U1046" s="12">
        <f t="shared" si="79"/>
        <v>618.85</v>
      </c>
      <c r="V1046" s="11" t="s">
        <v>3805</v>
      </c>
      <c r="W1046" s="11" t="s">
        <v>107</v>
      </c>
      <c r="X1046" s="11" t="s">
        <v>108</v>
      </c>
      <c r="Y1046" s="3" t="s">
        <v>89</v>
      </c>
      <c r="Z1046" s="11" t="s">
        <v>108</v>
      </c>
      <c r="AA1046" s="3" t="s">
        <v>109</v>
      </c>
      <c r="AB1046" s="4">
        <v>45478</v>
      </c>
      <c r="AC1046" s="3" t="s">
        <v>104</v>
      </c>
    </row>
    <row r="1047" spans="1:29" ht="31.5" x14ac:dyDescent="0.25">
      <c r="A1047" s="3">
        <v>2024</v>
      </c>
      <c r="B1047" s="4">
        <v>45383</v>
      </c>
      <c r="C1047" s="4">
        <v>45473</v>
      </c>
      <c r="D1047" s="3" t="s">
        <v>75</v>
      </c>
      <c r="E1047" s="5" t="s">
        <v>3806</v>
      </c>
      <c r="F1047" s="6" t="s">
        <v>3742</v>
      </c>
      <c r="G1047" s="7" t="s">
        <v>99</v>
      </c>
      <c r="H1047" s="7" t="s">
        <v>100</v>
      </c>
      <c r="I1047" s="8" t="s">
        <v>84</v>
      </c>
      <c r="J1047" s="9" t="s">
        <v>3807</v>
      </c>
      <c r="K1047" s="9" t="s">
        <v>104</v>
      </c>
      <c r="L1047" s="9" t="s">
        <v>104</v>
      </c>
      <c r="M1047" s="3" t="s">
        <v>86</v>
      </c>
      <c r="N1047" s="3" t="s">
        <v>104</v>
      </c>
      <c r="O1047" s="6">
        <v>1</v>
      </c>
      <c r="P1047" s="10">
        <v>45415</v>
      </c>
      <c r="Q1047" s="10">
        <f t="shared" si="82"/>
        <v>45538</v>
      </c>
      <c r="R1047" s="3" t="s">
        <v>104</v>
      </c>
      <c r="S1047" s="11" t="s">
        <v>3808</v>
      </c>
      <c r="T1047" s="12">
        <v>542.85</v>
      </c>
      <c r="U1047" s="12">
        <f t="shared" si="79"/>
        <v>542.85</v>
      </c>
      <c r="V1047" s="11" t="s">
        <v>3809</v>
      </c>
      <c r="W1047" s="11" t="s">
        <v>107</v>
      </c>
      <c r="X1047" s="11" t="s">
        <v>108</v>
      </c>
      <c r="Y1047" s="3" t="s">
        <v>89</v>
      </c>
      <c r="Z1047" s="11" t="s">
        <v>108</v>
      </c>
      <c r="AA1047" s="3" t="s">
        <v>109</v>
      </c>
      <c r="AB1047" s="4">
        <v>45478</v>
      </c>
      <c r="AC1047" s="3" t="s">
        <v>104</v>
      </c>
    </row>
    <row r="1048" spans="1:29" ht="31.5" x14ac:dyDescent="0.25">
      <c r="A1048" s="3">
        <v>2024</v>
      </c>
      <c r="B1048" s="4">
        <v>45383</v>
      </c>
      <c r="C1048" s="4">
        <v>45473</v>
      </c>
      <c r="D1048" s="3" t="s">
        <v>75</v>
      </c>
      <c r="E1048" s="5" t="s">
        <v>3810</v>
      </c>
      <c r="F1048" s="6" t="s">
        <v>3742</v>
      </c>
      <c r="G1048" s="7" t="s">
        <v>99</v>
      </c>
      <c r="H1048" s="7" t="s">
        <v>100</v>
      </c>
      <c r="I1048" s="8" t="s">
        <v>84</v>
      </c>
      <c r="J1048" s="9" t="s">
        <v>2624</v>
      </c>
      <c r="K1048" s="9" t="s">
        <v>714</v>
      </c>
      <c r="L1048" s="9" t="s">
        <v>217</v>
      </c>
      <c r="M1048" s="3" t="s">
        <v>87</v>
      </c>
      <c r="N1048" s="3" t="s">
        <v>104</v>
      </c>
      <c r="O1048" s="6">
        <v>1</v>
      </c>
      <c r="P1048" s="10">
        <v>45418</v>
      </c>
      <c r="Q1048" s="10">
        <f t="shared" si="82"/>
        <v>45541</v>
      </c>
      <c r="R1048" s="3" t="s">
        <v>104</v>
      </c>
      <c r="S1048" s="11" t="s">
        <v>3811</v>
      </c>
      <c r="T1048" s="12">
        <v>618.85</v>
      </c>
      <c r="U1048" s="12">
        <f>T1048</f>
        <v>618.85</v>
      </c>
      <c r="V1048" s="11" t="s">
        <v>3812</v>
      </c>
      <c r="W1048" s="11" t="s">
        <v>107</v>
      </c>
      <c r="X1048" s="11" t="s">
        <v>108</v>
      </c>
      <c r="Y1048" s="3" t="s">
        <v>89</v>
      </c>
      <c r="Z1048" s="11" t="s">
        <v>108</v>
      </c>
      <c r="AA1048" s="3" t="s">
        <v>109</v>
      </c>
      <c r="AB1048" s="4">
        <v>45478</v>
      </c>
      <c r="AC1048" s="3" t="s">
        <v>104</v>
      </c>
    </row>
    <row r="1049" spans="1:29" ht="31.5" x14ac:dyDescent="0.25">
      <c r="A1049" s="3">
        <v>2024</v>
      </c>
      <c r="B1049" s="4">
        <v>45383</v>
      </c>
      <c r="C1049" s="4">
        <v>45473</v>
      </c>
      <c r="D1049" s="3" t="s">
        <v>75</v>
      </c>
      <c r="E1049" s="5" t="s">
        <v>3813</v>
      </c>
      <c r="F1049" s="6" t="s">
        <v>3742</v>
      </c>
      <c r="G1049" s="7" t="s">
        <v>99</v>
      </c>
      <c r="H1049" s="7" t="s">
        <v>100</v>
      </c>
      <c r="I1049" s="8" t="s">
        <v>84</v>
      </c>
      <c r="J1049" s="9" t="s">
        <v>3814</v>
      </c>
      <c r="K1049" s="9" t="s">
        <v>104</v>
      </c>
      <c r="L1049" s="9" t="s">
        <v>104</v>
      </c>
      <c r="M1049" s="3" t="s">
        <v>86</v>
      </c>
      <c r="N1049" s="3" t="s">
        <v>104</v>
      </c>
      <c r="O1049" s="6">
        <v>1</v>
      </c>
      <c r="P1049" s="10">
        <v>45420</v>
      </c>
      <c r="Q1049" s="10">
        <f t="shared" si="82"/>
        <v>45543</v>
      </c>
      <c r="R1049" s="3" t="s">
        <v>104</v>
      </c>
      <c r="S1049" s="11" t="s">
        <v>3815</v>
      </c>
      <c r="T1049" s="12">
        <v>542.85</v>
      </c>
      <c r="U1049" s="12">
        <f t="shared" si="79"/>
        <v>542.85</v>
      </c>
      <c r="V1049" s="11" t="s">
        <v>3816</v>
      </c>
      <c r="W1049" s="11" t="s">
        <v>107</v>
      </c>
      <c r="X1049" s="11" t="s">
        <v>108</v>
      </c>
      <c r="Y1049" s="3" t="s">
        <v>89</v>
      </c>
      <c r="Z1049" s="11" t="s">
        <v>108</v>
      </c>
      <c r="AA1049" s="3" t="s">
        <v>109</v>
      </c>
      <c r="AB1049" s="4">
        <v>45478</v>
      </c>
      <c r="AC1049" s="3" t="s">
        <v>104</v>
      </c>
    </row>
    <row r="1050" spans="1:29" ht="31.5" x14ac:dyDescent="0.25">
      <c r="A1050" s="3">
        <v>2024</v>
      </c>
      <c r="B1050" s="4">
        <v>45383</v>
      </c>
      <c r="C1050" s="4">
        <v>45473</v>
      </c>
      <c r="D1050" s="3" t="s">
        <v>75</v>
      </c>
      <c r="E1050" s="5" t="s">
        <v>3817</v>
      </c>
      <c r="F1050" s="6" t="s">
        <v>3742</v>
      </c>
      <c r="G1050" s="7" t="s">
        <v>99</v>
      </c>
      <c r="H1050" s="7" t="s">
        <v>100</v>
      </c>
      <c r="I1050" s="8" t="s">
        <v>84</v>
      </c>
      <c r="J1050" s="9" t="s">
        <v>3818</v>
      </c>
      <c r="K1050" s="9" t="s">
        <v>104</v>
      </c>
      <c r="L1050" s="9" t="s">
        <v>104</v>
      </c>
      <c r="M1050" s="3" t="s">
        <v>86</v>
      </c>
      <c r="N1050" s="3" t="s">
        <v>104</v>
      </c>
      <c r="O1050" s="6">
        <v>1</v>
      </c>
      <c r="P1050" s="10">
        <v>45424</v>
      </c>
      <c r="Q1050" s="10">
        <f t="shared" si="82"/>
        <v>45547</v>
      </c>
      <c r="R1050" s="3" t="s">
        <v>104</v>
      </c>
      <c r="S1050" s="11" t="s">
        <v>3819</v>
      </c>
      <c r="T1050" s="12">
        <v>727.41</v>
      </c>
      <c r="U1050" s="12">
        <f t="shared" si="79"/>
        <v>727.41</v>
      </c>
      <c r="V1050" s="11" t="s">
        <v>3820</v>
      </c>
      <c r="W1050" s="11" t="s">
        <v>107</v>
      </c>
      <c r="X1050" s="11" t="s">
        <v>108</v>
      </c>
      <c r="Y1050" s="3" t="s">
        <v>89</v>
      </c>
      <c r="Z1050" s="11" t="s">
        <v>108</v>
      </c>
      <c r="AA1050" s="3" t="s">
        <v>109</v>
      </c>
      <c r="AB1050" s="4">
        <v>45478</v>
      </c>
      <c r="AC1050" s="3" t="s">
        <v>104</v>
      </c>
    </row>
    <row r="1051" spans="1:29" ht="31.5" x14ac:dyDescent="0.25">
      <c r="A1051" s="3">
        <v>2024</v>
      </c>
      <c r="B1051" s="4">
        <v>45383</v>
      </c>
      <c r="C1051" s="4">
        <v>45473</v>
      </c>
      <c r="D1051" s="3" t="s">
        <v>75</v>
      </c>
      <c r="E1051" s="5" t="s">
        <v>3821</v>
      </c>
      <c r="F1051" s="6" t="s">
        <v>3742</v>
      </c>
      <c r="G1051" s="7" t="s">
        <v>99</v>
      </c>
      <c r="H1051" s="7" t="s">
        <v>100</v>
      </c>
      <c r="I1051" s="8" t="s">
        <v>84</v>
      </c>
      <c r="J1051" s="9" t="s">
        <v>3822</v>
      </c>
      <c r="K1051" s="9" t="s">
        <v>104</v>
      </c>
      <c r="L1051" s="9" t="s">
        <v>104</v>
      </c>
      <c r="M1051" s="3" t="s">
        <v>86</v>
      </c>
      <c r="N1051" s="3" t="s">
        <v>104</v>
      </c>
      <c r="O1051" s="6">
        <v>1</v>
      </c>
      <c r="P1051" s="10">
        <v>45428</v>
      </c>
      <c r="Q1051" s="10">
        <f t="shared" si="82"/>
        <v>45551</v>
      </c>
      <c r="R1051" s="3" t="s">
        <v>104</v>
      </c>
      <c r="S1051" s="11" t="s">
        <v>3823</v>
      </c>
      <c r="T1051" s="12">
        <f>542.85+250</f>
        <v>792.85</v>
      </c>
      <c r="U1051" s="12">
        <f t="shared" si="79"/>
        <v>792.85</v>
      </c>
      <c r="V1051" s="11" t="s">
        <v>3824</v>
      </c>
      <c r="W1051" s="11" t="s">
        <v>107</v>
      </c>
      <c r="X1051" s="11" t="s">
        <v>108</v>
      </c>
      <c r="Y1051" s="3" t="s">
        <v>89</v>
      </c>
      <c r="Z1051" s="11" t="s">
        <v>108</v>
      </c>
      <c r="AA1051" s="3" t="s">
        <v>109</v>
      </c>
      <c r="AB1051" s="4">
        <v>45478</v>
      </c>
      <c r="AC1051" s="3" t="s">
        <v>104</v>
      </c>
    </row>
    <row r="1052" spans="1:29" ht="31.5" x14ac:dyDescent="0.25">
      <c r="A1052" s="3">
        <v>2024</v>
      </c>
      <c r="B1052" s="4">
        <v>45383</v>
      </c>
      <c r="C1052" s="4">
        <v>45473</v>
      </c>
      <c r="D1052" s="3" t="s">
        <v>75</v>
      </c>
      <c r="E1052" s="5" t="s">
        <v>3825</v>
      </c>
      <c r="F1052" s="6" t="s">
        <v>3742</v>
      </c>
      <c r="G1052" s="7" t="s">
        <v>99</v>
      </c>
      <c r="H1052" s="7" t="s">
        <v>100</v>
      </c>
      <c r="I1052" s="8" t="s">
        <v>84</v>
      </c>
      <c r="J1052" s="9" t="s">
        <v>3826</v>
      </c>
      <c r="K1052" s="9" t="s">
        <v>104</v>
      </c>
      <c r="L1052" s="9" t="s">
        <v>104</v>
      </c>
      <c r="M1052" s="3" t="s">
        <v>86</v>
      </c>
      <c r="N1052" s="3" t="s">
        <v>104</v>
      </c>
      <c r="O1052" s="6">
        <v>1</v>
      </c>
      <c r="P1052" s="10">
        <v>45439</v>
      </c>
      <c r="Q1052" s="10">
        <f>P1052+123</f>
        <v>45562</v>
      </c>
      <c r="R1052" s="3" t="s">
        <v>104</v>
      </c>
      <c r="S1052" s="11" t="s">
        <v>3827</v>
      </c>
      <c r="T1052" s="12">
        <v>542.85</v>
      </c>
      <c r="U1052" s="12">
        <f>T1052</f>
        <v>542.85</v>
      </c>
      <c r="V1052" s="11" t="s">
        <v>431</v>
      </c>
      <c r="W1052" s="11" t="s">
        <v>107</v>
      </c>
      <c r="X1052" s="11" t="s">
        <v>108</v>
      </c>
      <c r="Y1052" s="3" t="s">
        <v>89</v>
      </c>
      <c r="Z1052" s="11" t="s">
        <v>108</v>
      </c>
      <c r="AA1052" s="3" t="s">
        <v>109</v>
      </c>
      <c r="AB1052" s="4">
        <v>45478</v>
      </c>
      <c r="AC1052" s="3" t="s">
        <v>104</v>
      </c>
    </row>
    <row r="1053" spans="1:29" ht="31.5" x14ac:dyDescent="0.25">
      <c r="A1053" s="3">
        <v>2024</v>
      </c>
      <c r="B1053" s="4">
        <v>45383</v>
      </c>
      <c r="C1053" s="4">
        <v>45473</v>
      </c>
      <c r="D1053" s="3" t="s">
        <v>75</v>
      </c>
      <c r="E1053" s="5" t="s">
        <v>3828</v>
      </c>
      <c r="F1053" s="6" t="s">
        <v>3742</v>
      </c>
      <c r="G1053" s="7" t="s">
        <v>99</v>
      </c>
      <c r="H1053" s="7" t="s">
        <v>100</v>
      </c>
      <c r="I1053" s="8" t="s">
        <v>84</v>
      </c>
      <c r="J1053" s="9" t="s">
        <v>3829</v>
      </c>
      <c r="K1053" s="9" t="s">
        <v>104</v>
      </c>
      <c r="L1053" s="9" t="s">
        <v>104</v>
      </c>
      <c r="M1053" s="3" t="s">
        <v>86</v>
      </c>
      <c r="N1053" s="3" t="s">
        <v>104</v>
      </c>
      <c r="O1053" s="6">
        <v>1</v>
      </c>
      <c r="P1053" s="10">
        <v>45442</v>
      </c>
      <c r="Q1053" s="10">
        <f>P1053+123</f>
        <v>45565</v>
      </c>
      <c r="R1053" s="3" t="s">
        <v>104</v>
      </c>
      <c r="S1053" s="11" t="s">
        <v>3830</v>
      </c>
      <c r="T1053" s="12">
        <v>358.28</v>
      </c>
      <c r="U1053" s="12">
        <f t="shared" si="79"/>
        <v>358.28</v>
      </c>
      <c r="V1053" s="11" t="s">
        <v>3831</v>
      </c>
      <c r="W1053" s="11" t="s">
        <v>107</v>
      </c>
      <c r="X1053" s="11" t="s">
        <v>108</v>
      </c>
      <c r="Y1053" s="3" t="s">
        <v>89</v>
      </c>
      <c r="Z1053" s="11" t="s">
        <v>108</v>
      </c>
      <c r="AA1053" s="3" t="s">
        <v>109</v>
      </c>
      <c r="AB1053" s="4">
        <v>45478</v>
      </c>
      <c r="AC1053" s="3" t="s">
        <v>104</v>
      </c>
    </row>
    <row r="1054" spans="1:29" ht="31.5" x14ac:dyDescent="0.25">
      <c r="A1054" s="3">
        <v>2024</v>
      </c>
      <c r="B1054" s="4">
        <v>45383</v>
      </c>
      <c r="C1054" s="4">
        <v>45473</v>
      </c>
      <c r="D1054" s="3" t="s">
        <v>75</v>
      </c>
      <c r="E1054" s="5" t="s">
        <v>3832</v>
      </c>
      <c r="F1054" s="6" t="s">
        <v>3742</v>
      </c>
      <c r="G1054" s="7" t="s">
        <v>99</v>
      </c>
      <c r="H1054" s="7" t="s">
        <v>100</v>
      </c>
      <c r="I1054" s="8" t="s">
        <v>84</v>
      </c>
      <c r="J1054" s="9" t="s">
        <v>3775</v>
      </c>
      <c r="K1054" s="9" t="s">
        <v>104</v>
      </c>
      <c r="L1054" s="9" t="s">
        <v>104</v>
      </c>
      <c r="M1054" s="3" t="s">
        <v>86</v>
      </c>
      <c r="N1054" s="3" t="s">
        <v>104</v>
      </c>
      <c r="O1054" s="6">
        <v>1</v>
      </c>
      <c r="P1054" s="10">
        <v>45455</v>
      </c>
      <c r="Q1054" s="10">
        <f>P1054+122</f>
        <v>45577</v>
      </c>
      <c r="R1054" s="3" t="s">
        <v>104</v>
      </c>
      <c r="S1054" s="11" t="s">
        <v>3833</v>
      </c>
      <c r="T1054" s="12">
        <v>542.85</v>
      </c>
      <c r="U1054" s="12">
        <f t="shared" si="79"/>
        <v>542.85</v>
      </c>
      <c r="V1054" s="11" t="s">
        <v>3834</v>
      </c>
      <c r="W1054" s="11" t="s">
        <v>107</v>
      </c>
      <c r="X1054" s="11" t="s">
        <v>108</v>
      </c>
      <c r="Y1054" s="3" t="s">
        <v>89</v>
      </c>
      <c r="Z1054" s="11" t="s">
        <v>108</v>
      </c>
      <c r="AA1054" s="3" t="s">
        <v>109</v>
      </c>
      <c r="AB1054" s="4">
        <v>45478</v>
      </c>
      <c r="AC1054" s="3" t="s">
        <v>104</v>
      </c>
    </row>
    <row r="1055" spans="1:29" ht="60" x14ac:dyDescent="0.25">
      <c r="A1055" s="3">
        <v>2024</v>
      </c>
      <c r="B1055" s="4">
        <v>45383</v>
      </c>
      <c r="C1055" s="4">
        <v>45473</v>
      </c>
      <c r="D1055" s="3" t="s">
        <v>75</v>
      </c>
      <c r="E1055" s="5" t="s">
        <v>3835</v>
      </c>
      <c r="F1055" s="6" t="s">
        <v>3836</v>
      </c>
      <c r="G1055" s="19" t="s">
        <v>3837</v>
      </c>
      <c r="H1055" s="7" t="s">
        <v>100</v>
      </c>
      <c r="I1055" s="8" t="s">
        <v>84</v>
      </c>
      <c r="J1055" s="9" t="s">
        <v>3838</v>
      </c>
      <c r="K1055" s="9" t="s">
        <v>104</v>
      </c>
      <c r="L1055" s="9" t="s">
        <v>104</v>
      </c>
      <c r="M1055" s="3" t="s">
        <v>86</v>
      </c>
      <c r="N1055" s="3" t="s">
        <v>104</v>
      </c>
      <c r="O1055" s="6">
        <v>1</v>
      </c>
      <c r="P1055" s="10">
        <v>45365</v>
      </c>
      <c r="Q1055" s="10">
        <f>P1055+365</f>
        <v>45730</v>
      </c>
      <c r="R1055" s="3" t="s">
        <v>104</v>
      </c>
      <c r="S1055" s="11" t="s">
        <v>3839</v>
      </c>
      <c r="T1055" s="12">
        <v>3000</v>
      </c>
      <c r="U1055" s="12">
        <f>T1055</f>
        <v>3000</v>
      </c>
      <c r="V1055" s="11" t="s">
        <v>3840</v>
      </c>
      <c r="W1055" s="11" t="s">
        <v>107</v>
      </c>
      <c r="X1055" s="11" t="s">
        <v>108</v>
      </c>
      <c r="Y1055" s="3" t="s">
        <v>89</v>
      </c>
      <c r="Z1055" s="11" t="s">
        <v>108</v>
      </c>
      <c r="AA1055" s="3" t="s">
        <v>109</v>
      </c>
      <c r="AB1055" s="4">
        <v>45478</v>
      </c>
      <c r="AC1055" s="3" t="s">
        <v>104</v>
      </c>
    </row>
    <row r="1056" spans="1:29" ht="60" x14ac:dyDescent="0.25">
      <c r="A1056" s="3">
        <v>2024</v>
      </c>
      <c r="B1056" s="4">
        <v>45383</v>
      </c>
      <c r="C1056" s="4">
        <v>45473</v>
      </c>
      <c r="D1056" s="3" t="s">
        <v>75</v>
      </c>
      <c r="E1056" s="5" t="s">
        <v>3841</v>
      </c>
      <c r="F1056" s="6" t="s">
        <v>3836</v>
      </c>
      <c r="G1056" s="19" t="s">
        <v>3837</v>
      </c>
      <c r="H1056" s="7" t="s">
        <v>100</v>
      </c>
      <c r="I1056" s="8" t="s">
        <v>84</v>
      </c>
      <c r="J1056" s="9" t="s">
        <v>911</v>
      </c>
      <c r="K1056" s="9" t="s">
        <v>207</v>
      </c>
      <c r="L1056" s="9" t="s">
        <v>248</v>
      </c>
      <c r="M1056" s="3" t="s">
        <v>86</v>
      </c>
      <c r="N1056" s="3" t="s">
        <v>104</v>
      </c>
      <c r="O1056" s="6">
        <v>1</v>
      </c>
      <c r="P1056" s="10">
        <v>45364</v>
      </c>
      <c r="Q1056" s="10">
        <f>P1056+365</f>
        <v>45729</v>
      </c>
      <c r="R1056" s="3" t="s">
        <v>104</v>
      </c>
      <c r="S1056" s="11" t="s">
        <v>3842</v>
      </c>
      <c r="T1056" s="12">
        <v>3000</v>
      </c>
      <c r="U1056" s="12">
        <f>T1056</f>
        <v>3000</v>
      </c>
      <c r="V1056" s="11" t="s">
        <v>3843</v>
      </c>
      <c r="W1056" s="11" t="s">
        <v>107</v>
      </c>
      <c r="X1056" s="11" t="s">
        <v>108</v>
      </c>
      <c r="Y1056" s="3" t="s">
        <v>89</v>
      </c>
      <c r="Z1056" s="11" t="s">
        <v>108</v>
      </c>
      <c r="AA1056" s="3" t="s">
        <v>109</v>
      </c>
      <c r="AB1056" s="4">
        <v>45478</v>
      </c>
      <c r="AC1056" s="3" t="s">
        <v>104</v>
      </c>
    </row>
    <row r="1057" spans="1:29" ht="60" x14ac:dyDescent="0.25">
      <c r="A1057" s="3">
        <v>2024</v>
      </c>
      <c r="B1057" s="4">
        <v>45383</v>
      </c>
      <c r="C1057" s="4">
        <v>45473</v>
      </c>
      <c r="D1057" s="3" t="s">
        <v>75</v>
      </c>
      <c r="E1057" s="5" t="s">
        <v>3844</v>
      </c>
      <c r="F1057" s="6" t="s">
        <v>3836</v>
      </c>
      <c r="G1057" s="19" t="s">
        <v>3837</v>
      </c>
      <c r="H1057" s="7" t="s">
        <v>100</v>
      </c>
      <c r="I1057" s="8" t="s">
        <v>84</v>
      </c>
      <c r="J1057" s="9" t="s">
        <v>235</v>
      </c>
      <c r="K1057" s="9" t="s">
        <v>236</v>
      </c>
      <c r="L1057" s="9" t="s">
        <v>237</v>
      </c>
      <c r="M1057" s="3" t="s">
        <v>86</v>
      </c>
      <c r="N1057" s="3" t="s">
        <v>104</v>
      </c>
      <c r="O1057" s="6">
        <v>1</v>
      </c>
      <c r="P1057" s="10">
        <v>45293</v>
      </c>
      <c r="Q1057" s="10">
        <f>P1057+364</f>
        <v>45657</v>
      </c>
      <c r="R1057" s="3" t="s">
        <v>104</v>
      </c>
      <c r="S1057" s="11" t="s">
        <v>3845</v>
      </c>
      <c r="T1057" s="12">
        <v>100</v>
      </c>
      <c r="U1057" s="12">
        <f>T1057</f>
        <v>100</v>
      </c>
      <c r="V1057" s="11" t="s">
        <v>239</v>
      </c>
      <c r="W1057" s="11" t="s">
        <v>107</v>
      </c>
      <c r="X1057" s="11" t="s">
        <v>108</v>
      </c>
      <c r="Y1057" s="3" t="s">
        <v>89</v>
      </c>
      <c r="Z1057" s="11" t="s">
        <v>108</v>
      </c>
      <c r="AA1057" s="3" t="s">
        <v>109</v>
      </c>
      <c r="AB1057" s="4">
        <v>45478</v>
      </c>
      <c r="AC1057" s="3" t="s">
        <v>104</v>
      </c>
    </row>
    <row r="1058" spans="1:29" ht="60" x14ac:dyDescent="0.25">
      <c r="A1058" s="3">
        <v>2024</v>
      </c>
      <c r="B1058" s="4">
        <v>45383</v>
      </c>
      <c r="C1058" s="4">
        <v>45473</v>
      </c>
      <c r="D1058" s="3" t="s">
        <v>75</v>
      </c>
      <c r="E1058" s="5" t="s">
        <v>3846</v>
      </c>
      <c r="F1058" s="6" t="s">
        <v>3836</v>
      </c>
      <c r="G1058" s="19" t="s">
        <v>3837</v>
      </c>
      <c r="H1058" s="7" t="s">
        <v>100</v>
      </c>
      <c r="I1058" s="8" t="s">
        <v>84</v>
      </c>
      <c r="J1058" s="9" t="s">
        <v>3847</v>
      </c>
      <c r="K1058" s="9" t="s">
        <v>1518</v>
      </c>
      <c r="L1058" s="9" t="s">
        <v>3848</v>
      </c>
      <c r="M1058" s="3" t="s">
        <v>87</v>
      </c>
      <c r="N1058" s="3" t="s">
        <v>104</v>
      </c>
      <c r="O1058" s="6">
        <v>1</v>
      </c>
      <c r="P1058" s="10">
        <v>44928</v>
      </c>
      <c r="Q1058" s="10">
        <f>P1058+729</f>
        <v>45657</v>
      </c>
      <c r="R1058" s="3" t="s">
        <v>104</v>
      </c>
      <c r="S1058" s="11" t="s">
        <v>3849</v>
      </c>
      <c r="T1058" s="12">
        <v>200</v>
      </c>
      <c r="U1058" s="12">
        <f t="shared" ref="U1058" si="83">T1058</f>
        <v>200</v>
      </c>
      <c r="V1058" s="11" t="s">
        <v>3850</v>
      </c>
      <c r="W1058" s="11" t="s">
        <v>107</v>
      </c>
      <c r="X1058" s="11" t="s">
        <v>108</v>
      </c>
      <c r="Y1058" s="3" t="s">
        <v>89</v>
      </c>
      <c r="Z1058" s="11" t="s">
        <v>108</v>
      </c>
      <c r="AA1058" s="3" t="s">
        <v>109</v>
      </c>
      <c r="AB1058" s="4">
        <v>45478</v>
      </c>
      <c r="AC1058" s="3" t="s">
        <v>104</v>
      </c>
    </row>
    <row r="1059" spans="1:29" ht="60" x14ac:dyDescent="0.25">
      <c r="A1059" s="3">
        <v>2024</v>
      </c>
      <c r="B1059" s="4">
        <v>45383</v>
      </c>
      <c r="C1059" s="4">
        <v>45473</v>
      </c>
      <c r="D1059" s="3" t="s">
        <v>75</v>
      </c>
      <c r="E1059" s="5" t="s">
        <v>3851</v>
      </c>
      <c r="F1059" s="6" t="s">
        <v>3836</v>
      </c>
      <c r="G1059" s="19" t="s">
        <v>3837</v>
      </c>
      <c r="H1059" s="7" t="s">
        <v>100</v>
      </c>
      <c r="I1059" s="8" t="s">
        <v>84</v>
      </c>
      <c r="J1059" s="9" t="s">
        <v>3847</v>
      </c>
      <c r="K1059" s="9" t="s">
        <v>1518</v>
      </c>
      <c r="L1059" s="9" t="s">
        <v>3848</v>
      </c>
      <c r="M1059" s="3" t="s">
        <v>87</v>
      </c>
      <c r="N1059" s="3" t="s">
        <v>104</v>
      </c>
      <c r="O1059" s="6">
        <v>1</v>
      </c>
      <c r="P1059" s="10">
        <v>44928</v>
      </c>
      <c r="Q1059" s="10">
        <f>P1059+729</f>
        <v>45657</v>
      </c>
      <c r="R1059" s="3" t="s">
        <v>104</v>
      </c>
      <c r="S1059" s="11" t="s">
        <v>3852</v>
      </c>
      <c r="T1059" s="12">
        <v>200</v>
      </c>
      <c r="U1059" s="12">
        <f>T1059</f>
        <v>200</v>
      </c>
      <c r="V1059" s="11" t="s">
        <v>3853</v>
      </c>
      <c r="W1059" s="11" t="s">
        <v>107</v>
      </c>
      <c r="X1059" s="11" t="s">
        <v>108</v>
      </c>
      <c r="Y1059" s="3" t="s">
        <v>89</v>
      </c>
      <c r="Z1059" s="11" t="s">
        <v>108</v>
      </c>
      <c r="AA1059" s="3" t="s">
        <v>109</v>
      </c>
      <c r="AB1059" s="4">
        <v>45478</v>
      </c>
      <c r="AC1059" s="3" t="s">
        <v>104</v>
      </c>
    </row>
    <row r="1060" spans="1:29" ht="48" x14ac:dyDescent="0.25">
      <c r="A1060" s="3">
        <v>2024</v>
      </c>
      <c r="B1060" s="4">
        <v>45383</v>
      </c>
      <c r="C1060" s="4">
        <v>45473</v>
      </c>
      <c r="D1060" s="3" t="s">
        <v>75</v>
      </c>
      <c r="E1060" s="5" t="s">
        <v>3854</v>
      </c>
      <c r="F1060" s="6" t="s">
        <v>3855</v>
      </c>
      <c r="G1060" s="19" t="s">
        <v>3856</v>
      </c>
      <c r="H1060" s="7" t="s">
        <v>100</v>
      </c>
      <c r="I1060" s="8" t="s">
        <v>84</v>
      </c>
      <c r="J1060" s="9" t="s">
        <v>3857</v>
      </c>
      <c r="K1060" s="9" t="s">
        <v>103</v>
      </c>
      <c r="L1060" s="9" t="s">
        <v>222</v>
      </c>
      <c r="M1060" s="3" t="s">
        <v>86</v>
      </c>
      <c r="N1060" s="3" t="s">
        <v>104</v>
      </c>
      <c r="O1060" s="6">
        <v>1</v>
      </c>
      <c r="P1060" s="10">
        <v>45293</v>
      </c>
      <c r="Q1060" s="10">
        <f>P1060+364</f>
        <v>45657</v>
      </c>
      <c r="R1060" s="3" t="s">
        <v>104</v>
      </c>
      <c r="S1060" s="11" t="s">
        <v>3858</v>
      </c>
      <c r="T1060" s="12">
        <v>100</v>
      </c>
      <c r="U1060" s="12">
        <f t="shared" si="79"/>
        <v>100</v>
      </c>
      <c r="V1060" s="11" t="s">
        <v>3859</v>
      </c>
      <c r="W1060" s="11" t="s">
        <v>107</v>
      </c>
      <c r="X1060" s="11" t="s">
        <v>108</v>
      </c>
      <c r="Y1060" s="3" t="s">
        <v>89</v>
      </c>
      <c r="Z1060" s="11" t="s">
        <v>108</v>
      </c>
      <c r="AA1060" s="3" t="s">
        <v>109</v>
      </c>
      <c r="AB1060" s="4">
        <v>45478</v>
      </c>
      <c r="AC1060" s="3" t="s">
        <v>104</v>
      </c>
    </row>
    <row r="1061" spans="1:29" ht="60" x14ac:dyDescent="0.25">
      <c r="A1061" s="3">
        <v>2024</v>
      </c>
      <c r="B1061" s="4">
        <v>45383</v>
      </c>
      <c r="C1061" s="4">
        <v>45473</v>
      </c>
      <c r="D1061" s="3" t="s">
        <v>75</v>
      </c>
      <c r="E1061" s="5" t="s">
        <v>3860</v>
      </c>
      <c r="F1061" s="6" t="s">
        <v>3836</v>
      </c>
      <c r="G1061" s="19" t="s">
        <v>3837</v>
      </c>
      <c r="H1061" s="7" t="s">
        <v>100</v>
      </c>
      <c r="I1061" s="8" t="s">
        <v>84</v>
      </c>
      <c r="J1061" s="9" t="s">
        <v>3861</v>
      </c>
      <c r="K1061" s="9" t="s">
        <v>237</v>
      </c>
      <c r="L1061" s="9" t="s">
        <v>636</v>
      </c>
      <c r="M1061" s="3" t="s">
        <v>86</v>
      </c>
      <c r="N1061" s="3" t="s">
        <v>104</v>
      </c>
      <c r="O1061" s="6">
        <v>1</v>
      </c>
      <c r="P1061" s="10">
        <v>45419</v>
      </c>
      <c r="Q1061" s="10">
        <f>P1061+61</f>
        <v>45480</v>
      </c>
      <c r="R1061" s="3" t="s">
        <v>104</v>
      </c>
      <c r="S1061" s="11" t="s">
        <v>3862</v>
      </c>
      <c r="T1061" s="12">
        <v>100</v>
      </c>
      <c r="U1061" s="12">
        <f t="shared" si="79"/>
        <v>100</v>
      </c>
      <c r="V1061" s="11" t="s">
        <v>3863</v>
      </c>
      <c r="W1061" s="11" t="s">
        <v>107</v>
      </c>
      <c r="X1061" s="11" t="s">
        <v>108</v>
      </c>
      <c r="Y1061" s="3" t="s">
        <v>89</v>
      </c>
      <c r="Z1061" s="11" t="s">
        <v>108</v>
      </c>
      <c r="AA1061" s="3" t="s">
        <v>109</v>
      </c>
      <c r="AB1061" s="4">
        <v>45478</v>
      </c>
      <c r="AC1061" s="3" t="s">
        <v>104</v>
      </c>
    </row>
    <row r="1062" spans="1:29" ht="60" x14ac:dyDescent="0.25">
      <c r="A1062" s="3">
        <v>2024</v>
      </c>
      <c r="B1062" s="4">
        <v>45383</v>
      </c>
      <c r="C1062" s="4">
        <v>45473</v>
      </c>
      <c r="D1062" s="3" t="s">
        <v>75</v>
      </c>
      <c r="E1062" s="5" t="s">
        <v>3864</v>
      </c>
      <c r="F1062" s="6" t="s">
        <v>3865</v>
      </c>
      <c r="G1062" s="19" t="s">
        <v>3837</v>
      </c>
      <c r="H1062" s="7" t="s">
        <v>100</v>
      </c>
      <c r="I1062" s="8" t="s">
        <v>84</v>
      </c>
      <c r="J1062" s="9" t="s">
        <v>3866</v>
      </c>
      <c r="K1062" s="9" t="s">
        <v>104</v>
      </c>
      <c r="L1062" s="9" t="s">
        <v>104</v>
      </c>
      <c r="M1062" s="3" t="s">
        <v>86</v>
      </c>
      <c r="N1062" s="3" t="s">
        <v>104</v>
      </c>
      <c r="O1062" s="6">
        <v>1</v>
      </c>
      <c r="P1062" s="10">
        <v>45293</v>
      </c>
      <c r="Q1062" s="10">
        <f t="shared" ref="Q1062:Q1110" si="84">P1062+364</f>
        <v>45657</v>
      </c>
      <c r="R1062" s="3" t="s">
        <v>104</v>
      </c>
      <c r="S1062" s="11" t="s">
        <v>3867</v>
      </c>
      <c r="T1062" s="12">
        <f>9622+10374+10374</f>
        <v>30370</v>
      </c>
      <c r="U1062" s="12">
        <f t="shared" si="79"/>
        <v>30370</v>
      </c>
      <c r="V1062" s="11" t="s">
        <v>3868</v>
      </c>
      <c r="W1062" s="11" t="s">
        <v>107</v>
      </c>
      <c r="X1062" s="11" t="s">
        <v>108</v>
      </c>
      <c r="Y1062" s="3" t="s">
        <v>89</v>
      </c>
      <c r="Z1062" s="11" t="s">
        <v>108</v>
      </c>
      <c r="AA1062" s="3" t="s">
        <v>109</v>
      </c>
      <c r="AB1062" s="4">
        <v>45478</v>
      </c>
      <c r="AC1062" s="3" t="s">
        <v>104</v>
      </c>
    </row>
    <row r="1063" spans="1:29" ht="60" x14ac:dyDescent="0.25">
      <c r="A1063" s="3">
        <v>2024</v>
      </c>
      <c r="B1063" s="4">
        <v>45383</v>
      </c>
      <c r="C1063" s="4">
        <v>45473</v>
      </c>
      <c r="D1063" s="3" t="s">
        <v>75</v>
      </c>
      <c r="E1063" s="5" t="s">
        <v>3869</v>
      </c>
      <c r="F1063" s="6" t="s">
        <v>3865</v>
      </c>
      <c r="G1063" s="19" t="s">
        <v>3837</v>
      </c>
      <c r="H1063" s="7" t="s">
        <v>100</v>
      </c>
      <c r="I1063" s="8" t="s">
        <v>84</v>
      </c>
      <c r="J1063" s="9" t="s">
        <v>3870</v>
      </c>
      <c r="K1063" s="9" t="s">
        <v>104</v>
      </c>
      <c r="L1063" s="9" t="s">
        <v>104</v>
      </c>
      <c r="M1063" s="3" t="s">
        <v>86</v>
      </c>
      <c r="N1063" s="3" t="s">
        <v>104</v>
      </c>
      <c r="O1063" s="6">
        <v>1</v>
      </c>
      <c r="P1063" s="10">
        <v>45293</v>
      </c>
      <c r="Q1063" s="10">
        <f t="shared" si="84"/>
        <v>45657</v>
      </c>
      <c r="R1063" s="3" t="s">
        <v>104</v>
      </c>
      <c r="S1063" s="11" t="s">
        <v>3871</v>
      </c>
      <c r="T1063" s="12">
        <v>6514.2</v>
      </c>
      <c r="U1063" s="12">
        <f t="shared" si="79"/>
        <v>6514.2</v>
      </c>
      <c r="V1063" s="11" t="s">
        <v>3872</v>
      </c>
      <c r="W1063" s="11" t="s">
        <v>107</v>
      </c>
      <c r="X1063" s="11" t="s">
        <v>108</v>
      </c>
      <c r="Y1063" s="3" t="s">
        <v>89</v>
      </c>
      <c r="Z1063" s="11" t="s">
        <v>108</v>
      </c>
      <c r="AA1063" s="3" t="s">
        <v>109</v>
      </c>
      <c r="AB1063" s="4">
        <v>45478</v>
      </c>
      <c r="AC1063" s="3" t="s">
        <v>104</v>
      </c>
    </row>
    <row r="1064" spans="1:29" ht="60" x14ac:dyDescent="0.25">
      <c r="A1064" s="3">
        <v>2024</v>
      </c>
      <c r="B1064" s="4">
        <v>45383</v>
      </c>
      <c r="C1064" s="4">
        <v>45473</v>
      </c>
      <c r="D1064" s="3" t="s">
        <v>75</v>
      </c>
      <c r="E1064" s="5" t="s">
        <v>3873</v>
      </c>
      <c r="F1064" s="6" t="s">
        <v>3865</v>
      </c>
      <c r="G1064" s="19" t="s">
        <v>3837</v>
      </c>
      <c r="H1064" s="7" t="s">
        <v>100</v>
      </c>
      <c r="I1064" s="8" t="s">
        <v>84</v>
      </c>
      <c r="J1064" s="9" t="s">
        <v>3870</v>
      </c>
      <c r="K1064" s="9" t="s">
        <v>104</v>
      </c>
      <c r="L1064" s="9" t="s">
        <v>104</v>
      </c>
      <c r="M1064" s="3" t="s">
        <v>86</v>
      </c>
      <c r="N1064" s="3" t="s">
        <v>104</v>
      </c>
      <c r="O1064" s="6">
        <v>1</v>
      </c>
      <c r="P1064" s="10">
        <v>45293</v>
      </c>
      <c r="Q1064" s="10">
        <f t="shared" si="84"/>
        <v>45657</v>
      </c>
      <c r="R1064" s="3" t="s">
        <v>104</v>
      </c>
      <c r="S1064" s="11" t="s">
        <v>3874</v>
      </c>
      <c r="T1064" s="12">
        <v>6514.2</v>
      </c>
      <c r="U1064" s="12">
        <f t="shared" si="79"/>
        <v>6514.2</v>
      </c>
      <c r="V1064" s="11" t="s">
        <v>3875</v>
      </c>
      <c r="W1064" s="11" t="s">
        <v>107</v>
      </c>
      <c r="X1064" s="11" t="s">
        <v>108</v>
      </c>
      <c r="Y1064" s="3" t="s">
        <v>89</v>
      </c>
      <c r="Z1064" s="11" t="s">
        <v>108</v>
      </c>
      <c r="AA1064" s="3" t="s">
        <v>109</v>
      </c>
      <c r="AB1064" s="4">
        <v>45478</v>
      </c>
      <c r="AC1064" s="3" t="s">
        <v>104</v>
      </c>
    </row>
    <row r="1065" spans="1:29" ht="60" x14ac:dyDescent="0.25">
      <c r="A1065" s="3">
        <v>2024</v>
      </c>
      <c r="B1065" s="4">
        <v>45383</v>
      </c>
      <c r="C1065" s="4">
        <v>45473</v>
      </c>
      <c r="D1065" s="3" t="s">
        <v>75</v>
      </c>
      <c r="E1065" s="5" t="s">
        <v>3876</v>
      </c>
      <c r="F1065" s="6" t="s">
        <v>3865</v>
      </c>
      <c r="G1065" s="19" t="s">
        <v>3837</v>
      </c>
      <c r="H1065" s="7" t="s">
        <v>100</v>
      </c>
      <c r="I1065" s="8" t="s">
        <v>84</v>
      </c>
      <c r="J1065" s="9" t="s">
        <v>174</v>
      </c>
      <c r="K1065" s="9" t="s">
        <v>175</v>
      </c>
      <c r="L1065" s="9" t="s">
        <v>176</v>
      </c>
      <c r="M1065" s="3" t="s">
        <v>87</v>
      </c>
      <c r="N1065" s="3" t="s">
        <v>104</v>
      </c>
      <c r="O1065" s="6">
        <v>1</v>
      </c>
      <c r="P1065" s="10">
        <v>45293</v>
      </c>
      <c r="Q1065" s="10">
        <f t="shared" si="84"/>
        <v>45657</v>
      </c>
      <c r="R1065" s="3" t="s">
        <v>104</v>
      </c>
      <c r="S1065" s="11" t="s">
        <v>3877</v>
      </c>
      <c r="T1065" s="12">
        <v>5428.5</v>
      </c>
      <c r="U1065" s="12">
        <f t="shared" si="79"/>
        <v>5428.5</v>
      </c>
      <c r="V1065" s="11" t="s">
        <v>3878</v>
      </c>
      <c r="W1065" s="11" t="s">
        <v>107</v>
      </c>
      <c r="X1065" s="11" t="s">
        <v>108</v>
      </c>
      <c r="Y1065" s="3" t="s">
        <v>89</v>
      </c>
      <c r="Z1065" s="11" t="s">
        <v>108</v>
      </c>
      <c r="AA1065" s="3" t="s">
        <v>109</v>
      </c>
      <c r="AB1065" s="4">
        <v>45478</v>
      </c>
      <c r="AC1065" s="3" t="s">
        <v>104</v>
      </c>
    </row>
    <row r="1066" spans="1:29" ht="60" x14ac:dyDescent="0.25">
      <c r="A1066" s="3">
        <v>2024</v>
      </c>
      <c r="B1066" s="4">
        <v>45383</v>
      </c>
      <c r="C1066" s="4">
        <v>45473</v>
      </c>
      <c r="D1066" s="3" t="s">
        <v>75</v>
      </c>
      <c r="E1066" s="5" t="s">
        <v>3879</v>
      </c>
      <c r="F1066" s="6" t="s">
        <v>3865</v>
      </c>
      <c r="G1066" s="19" t="s">
        <v>3837</v>
      </c>
      <c r="H1066" s="7" t="s">
        <v>100</v>
      </c>
      <c r="I1066" s="8" t="s">
        <v>84</v>
      </c>
      <c r="J1066" s="9" t="s">
        <v>3880</v>
      </c>
      <c r="K1066" s="9" t="s">
        <v>104</v>
      </c>
      <c r="L1066" s="9" t="s">
        <v>104</v>
      </c>
      <c r="M1066" s="3" t="s">
        <v>86</v>
      </c>
      <c r="N1066" s="3" t="s">
        <v>104</v>
      </c>
      <c r="O1066" s="6">
        <v>1</v>
      </c>
      <c r="P1066" s="10">
        <v>45293</v>
      </c>
      <c r="Q1066" s="10">
        <f t="shared" si="84"/>
        <v>45657</v>
      </c>
      <c r="R1066" s="3" t="s">
        <v>104</v>
      </c>
      <c r="S1066" s="11" t="s">
        <v>3881</v>
      </c>
      <c r="T1066" s="12">
        <v>5428.5</v>
      </c>
      <c r="U1066" s="12">
        <f t="shared" si="79"/>
        <v>5428.5</v>
      </c>
      <c r="V1066" s="11" t="s">
        <v>3882</v>
      </c>
      <c r="W1066" s="11" t="s">
        <v>107</v>
      </c>
      <c r="X1066" s="11" t="s">
        <v>108</v>
      </c>
      <c r="Y1066" s="3" t="s">
        <v>89</v>
      </c>
      <c r="Z1066" s="11" t="s">
        <v>108</v>
      </c>
      <c r="AA1066" s="3" t="s">
        <v>109</v>
      </c>
      <c r="AB1066" s="4">
        <v>45478</v>
      </c>
      <c r="AC1066" s="3" t="s">
        <v>104</v>
      </c>
    </row>
    <row r="1067" spans="1:29" ht="60" x14ac:dyDescent="0.25">
      <c r="A1067" s="3">
        <v>2024</v>
      </c>
      <c r="B1067" s="4">
        <v>45383</v>
      </c>
      <c r="C1067" s="4">
        <v>45473</v>
      </c>
      <c r="D1067" s="3" t="s">
        <v>75</v>
      </c>
      <c r="E1067" s="5" t="s">
        <v>3883</v>
      </c>
      <c r="F1067" s="6" t="s">
        <v>3865</v>
      </c>
      <c r="G1067" s="19" t="s">
        <v>3837</v>
      </c>
      <c r="H1067" s="7" t="s">
        <v>100</v>
      </c>
      <c r="I1067" s="8" t="s">
        <v>84</v>
      </c>
      <c r="J1067" s="9" t="s">
        <v>3884</v>
      </c>
      <c r="K1067" s="9" t="s">
        <v>104</v>
      </c>
      <c r="L1067" s="9" t="s">
        <v>104</v>
      </c>
      <c r="M1067" s="3" t="s">
        <v>86</v>
      </c>
      <c r="N1067" s="3" t="s">
        <v>104</v>
      </c>
      <c r="O1067" s="6">
        <v>1</v>
      </c>
      <c r="P1067" s="10">
        <v>45293</v>
      </c>
      <c r="Q1067" s="10">
        <f t="shared" si="84"/>
        <v>45657</v>
      </c>
      <c r="R1067" s="3" t="s">
        <v>104</v>
      </c>
      <c r="S1067" s="11" t="s">
        <v>3885</v>
      </c>
      <c r="T1067" s="12">
        <v>5428.5</v>
      </c>
      <c r="U1067" s="12">
        <f t="shared" si="79"/>
        <v>5428.5</v>
      </c>
      <c r="V1067" s="11" t="s">
        <v>3886</v>
      </c>
      <c r="W1067" s="11" t="s">
        <v>107</v>
      </c>
      <c r="X1067" s="11" t="s">
        <v>108</v>
      </c>
      <c r="Y1067" s="3" t="s">
        <v>89</v>
      </c>
      <c r="Z1067" s="11" t="s">
        <v>108</v>
      </c>
      <c r="AA1067" s="3" t="s">
        <v>109</v>
      </c>
      <c r="AB1067" s="4">
        <v>45478</v>
      </c>
      <c r="AC1067" s="3" t="s">
        <v>104</v>
      </c>
    </row>
    <row r="1068" spans="1:29" ht="60" x14ac:dyDescent="0.25">
      <c r="A1068" s="3">
        <v>2024</v>
      </c>
      <c r="B1068" s="4">
        <v>45383</v>
      </c>
      <c r="C1068" s="4">
        <v>45473</v>
      </c>
      <c r="D1068" s="3" t="s">
        <v>75</v>
      </c>
      <c r="E1068" s="5" t="s">
        <v>3887</v>
      </c>
      <c r="F1068" s="6" t="s">
        <v>3865</v>
      </c>
      <c r="G1068" s="19" t="s">
        <v>3837</v>
      </c>
      <c r="H1068" s="7" t="s">
        <v>100</v>
      </c>
      <c r="I1068" s="8" t="s">
        <v>84</v>
      </c>
      <c r="J1068" s="9" t="s">
        <v>3888</v>
      </c>
      <c r="K1068" s="9" t="s">
        <v>104</v>
      </c>
      <c r="L1068" s="9" t="s">
        <v>104</v>
      </c>
      <c r="M1068" s="3" t="s">
        <v>86</v>
      </c>
      <c r="N1068" s="3" t="s">
        <v>104</v>
      </c>
      <c r="O1068" s="6">
        <v>1</v>
      </c>
      <c r="P1068" s="10">
        <v>45293</v>
      </c>
      <c r="Q1068" s="10">
        <f t="shared" si="84"/>
        <v>45657</v>
      </c>
      <c r="R1068" s="3" t="s">
        <v>104</v>
      </c>
      <c r="S1068" s="11" t="s">
        <v>3889</v>
      </c>
      <c r="T1068" s="12">
        <v>5428.5</v>
      </c>
      <c r="U1068" s="12">
        <f t="shared" si="79"/>
        <v>5428.5</v>
      </c>
      <c r="V1068" s="11" t="s">
        <v>3890</v>
      </c>
      <c r="W1068" s="11" t="s">
        <v>107</v>
      </c>
      <c r="X1068" s="11" t="s">
        <v>108</v>
      </c>
      <c r="Y1068" s="3" t="s">
        <v>89</v>
      </c>
      <c r="Z1068" s="11" t="s">
        <v>108</v>
      </c>
      <c r="AA1068" s="3" t="s">
        <v>109</v>
      </c>
      <c r="AB1068" s="4">
        <v>45478</v>
      </c>
      <c r="AC1068" s="3" t="s">
        <v>104</v>
      </c>
    </row>
    <row r="1069" spans="1:29" ht="60" x14ac:dyDescent="0.25">
      <c r="A1069" s="3">
        <v>2024</v>
      </c>
      <c r="B1069" s="4">
        <v>45383</v>
      </c>
      <c r="C1069" s="4">
        <v>45473</v>
      </c>
      <c r="D1069" s="3" t="s">
        <v>75</v>
      </c>
      <c r="E1069" s="5" t="s">
        <v>3891</v>
      </c>
      <c r="F1069" s="6" t="s">
        <v>3865</v>
      </c>
      <c r="G1069" s="19" t="s">
        <v>3837</v>
      </c>
      <c r="H1069" s="7" t="s">
        <v>100</v>
      </c>
      <c r="I1069" s="8" t="s">
        <v>84</v>
      </c>
      <c r="J1069" s="9" t="s">
        <v>3892</v>
      </c>
      <c r="K1069" s="9" t="s">
        <v>104</v>
      </c>
      <c r="L1069" s="9" t="s">
        <v>104</v>
      </c>
      <c r="M1069" s="3" t="s">
        <v>86</v>
      </c>
      <c r="N1069" s="3" t="s">
        <v>104</v>
      </c>
      <c r="O1069" s="6">
        <v>1</v>
      </c>
      <c r="P1069" s="10">
        <v>45293</v>
      </c>
      <c r="Q1069" s="10">
        <f t="shared" si="84"/>
        <v>45657</v>
      </c>
      <c r="R1069" s="3" t="s">
        <v>104</v>
      </c>
      <c r="S1069" s="11" t="s">
        <v>3893</v>
      </c>
      <c r="T1069" s="12">
        <v>16285.5</v>
      </c>
      <c r="U1069" s="12">
        <f t="shared" si="79"/>
        <v>16285.5</v>
      </c>
      <c r="V1069" s="11" t="s">
        <v>3894</v>
      </c>
      <c r="W1069" s="11" t="s">
        <v>107</v>
      </c>
      <c r="X1069" s="11" t="s">
        <v>108</v>
      </c>
      <c r="Y1069" s="3" t="s">
        <v>89</v>
      </c>
      <c r="Z1069" s="11" t="s">
        <v>108</v>
      </c>
      <c r="AA1069" s="3" t="s">
        <v>109</v>
      </c>
      <c r="AB1069" s="4">
        <v>45478</v>
      </c>
      <c r="AC1069" s="3" t="s">
        <v>104</v>
      </c>
    </row>
    <row r="1070" spans="1:29" ht="60" x14ac:dyDescent="0.25">
      <c r="A1070" s="3">
        <v>2024</v>
      </c>
      <c r="B1070" s="4">
        <v>45383</v>
      </c>
      <c r="C1070" s="4">
        <v>45473</v>
      </c>
      <c r="D1070" s="3" t="s">
        <v>75</v>
      </c>
      <c r="E1070" s="5" t="s">
        <v>3895</v>
      </c>
      <c r="F1070" s="6" t="s">
        <v>3865</v>
      </c>
      <c r="G1070" s="19" t="s">
        <v>3837</v>
      </c>
      <c r="H1070" s="7" t="s">
        <v>100</v>
      </c>
      <c r="I1070" s="8" t="s">
        <v>84</v>
      </c>
      <c r="J1070" s="9" t="s">
        <v>3892</v>
      </c>
      <c r="K1070" s="9" t="s">
        <v>104</v>
      </c>
      <c r="L1070" s="9" t="s">
        <v>104</v>
      </c>
      <c r="M1070" s="3" t="s">
        <v>86</v>
      </c>
      <c r="N1070" s="3" t="s">
        <v>104</v>
      </c>
      <c r="O1070" s="6">
        <v>1</v>
      </c>
      <c r="P1070" s="10">
        <v>45293</v>
      </c>
      <c r="Q1070" s="10">
        <f t="shared" si="84"/>
        <v>45657</v>
      </c>
      <c r="R1070" s="3" t="s">
        <v>104</v>
      </c>
      <c r="S1070" s="11" t="s">
        <v>3896</v>
      </c>
      <c r="T1070" s="12">
        <v>3257.1</v>
      </c>
      <c r="U1070" s="12">
        <f t="shared" si="79"/>
        <v>3257.1</v>
      </c>
      <c r="V1070" s="11" t="s">
        <v>3894</v>
      </c>
      <c r="W1070" s="11" t="s">
        <v>107</v>
      </c>
      <c r="X1070" s="11" t="s">
        <v>108</v>
      </c>
      <c r="Y1070" s="3" t="s">
        <v>89</v>
      </c>
      <c r="Z1070" s="11" t="s">
        <v>108</v>
      </c>
      <c r="AA1070" s="3" t="s">
        <v>109</v>
      </c>
      <c r="AB1070" s="4">
        <v>45478</v>
      </c>
      <c r="AC1070" s="3" t="s">
        <v>104</v>
      </c>
    </row>
    <row r="1071" spans="1:29" ht="60" x14ac:dyDescent="0.25">
      <c r="A1071" s="3">
        <v>2024</v>
      </c>
      <c r="B1071" s="4">
        <v>45383</v>
      </c>
      <c r="C1071" s="4">
        <v>45473</v>
      </c>
      <c r="D1071" s="3" t="s">
        <v>75</v>
      </c>
      <c r="E1071" s="5" t="s">
        <v>3897</v>
      </c>
      <c r="F1071" s="6" t="s">
        <v>3865</v>
      </c>
      <c r="G1071" s="19" t="s">
        <v>3837</v>
      </c>
      <c r="H1071" s="7" t="s">
        <v>100</v>
      </c>
      <c r="I1071" s="8" t="s">
        <v>84</v>
      </c>
      <c r="J1071" s="9" t="s">
        <v>3898</v>
      </c>
      <c r="K1071" s="9" t="s">
        <v>104</v>
      </c>
      <c r="L1071" s="9" t="s">
        <v>104</v>
      </c>
      <c r="M1071" s="3" t="s">
        <v>86</v>
      </c>
      <c r="N1071" s="3" t="s">
        <v>104</v>
      </c>
      <c r="O1071" s="6">
        <v>1</v>
      </c>
      <c r="P1071" s="10">
        <v>45293</v>
      </c>
      <c r="Q1071" s="10">
        <f t="shared" si="84"/>
        <v>45657</v>
      </c>
      <c r="R1071" s="3" t="s">
        <v>104</v>
      </c>
      <c r="S1071" s="11" t="s">
        <v>3899</v>
      </c>
      <c r="T1071" s="12">
        <v>10857</v>
      </c>
      <c r="U1071" s="12">
        <f t="shared" si="79"/>
        <v>10857</v>
      </c>
      <c r="V1071" s="11" t="s">
        <v>3900</v>
      </c>
      <c r="W1071" s="11" t="s">
        <v>107</v>
      </c>
      <c r="X1071" s="11" t="s">
        <v>108</v>
      </c>
      <c r="Y1071" s="3" t="s">
        <v>89</v>
      </c>
      <c r="Z1071" s="11" t="s">
        <v>108</v>
      </c>
      <c r="AA1071" s="3" t="s">
        <v>109</v>
      </c>
      <c r="AB1071" s="4">
        <v>45478</v>
      </c>
      <c r="AC1071" s="3" t="s">
        <v>104</v>
      </c>
    </row>
    <row r="1072" spans="1:29" ht="60" x14ac:dyDescent="0.25">
      <c r="A1072" s="3">
        <v>2024</v>
      </c>
      <c r="B1072" s="4">
        <v>45383</v>
      </c>
      <c r="C1072" s="4">
        <v>45473</v>
      </c>
      <c r="D1072" s="3" t="s">
        <v>75</v>
      </c>
      <c r="E1072" s="5" t="s">
        <v>3901</v>
      </c>
      <c r="F1072" s="6" t="s">
        <v>3865</v>
      </c>
      <c r="G1072" s="19" t="s">
        <v>3837</v>
      </c>
      <c r="H1072" s="7" t="s">
        <v>100</v>
      </c>
      <c r="I1072" s="8" t="s">
        <v>84</v>
      </c>
      <c r="J1072" s="9" t="s">
        <v>3902</v>
      </c>
      <c r="K1072" s="9" t="s">
        <v>104</v>
      </c>
      <c r="L1072" s="9" t="s">
        <v>104</v>
      </c>
      <c r="M1072" s="3" t="s">
        <v>86</v>
      </c>
      <c r="N1072" s="3" t="s">
        <v>104</v>
      </c>
      <c r="O1072" s="6">
        <v>1</v>
      </c>
      <c r="P1072" s="10">
        <v>45293</v>
      </c>
      <c r="Q1072" s="10">
        <f t="shared" si="84"/>
        <v>45657</v>
      </c>
      <c r="R1072" s="3" t="s">
        <v>104</v>
      </c>
      <c r="S1072" s="11" t="s">
        <v>3903</v>
      </c>
      <c r="T1072" s="12">
        <v>16285.5</v>
      </c>
      <c r="U1072" s="12">
        <f t="shared" si="79"/>
        <v>16285.5</v>
      </c>
      <c r="V1072" s="11" t="s">
        <v>3904</v>
      </c>
      <c r="W1072" s="11" t="s">
        <v>107</v>
      </c>
      <c r="X1072" s="11" t="s">
        <v>108</v>
      </c>
      <c r="Y1072" s="3" t="s">
        <v>89</v>
      </c>
      <c r="Z1072" s="11" t="s">
        <v>108</v>
      </c>
      <c r="AA1072" s="3" t="s">
        <v>109</v>
      </c>
      <c r="AB1072" s="4">
        <v>45478</v>
      </c>
      <c r="AC1072" s="3" t="s">
        <v>104</v>
      </c>
    </row>
    <row r="1073" spans="1:29" ht="60" x14ac:dyDescent="0.25">
      <c r="A1073" s="3">
        <v>2024</v>
      </c>
      <c r="B1073" s="4">
        <v>45383</v>
      </c>
      <c r="C1073" s="4">
        <v>45473</v>
      </c>
      <c r="D1073" s="3" t="s">
        <v>75</v>
      </c>
      <c r="E1073" s="5" t="s">
        <v>3905</v>
      </c>
      <c r="F1073" s="6" t="s">
        <v>3865</v>
      </c>
      <c r="G1073" s="19" t="s">
        <v>3837</v>
      </c>
      <c r="H1073" s="7" t="s">
        <v>100</v>
      </c>
      <c r="I1073" s="8" t="s">
        <v>84</v>
      </c>
      <c r="J1073" s="9" t="s">
        <v>3906</v>
      </c>
      <c r="K1073" s="9" t="s">
        <v>104</v>
      </c>
      <c r="L1073" s="9" t="s">
        <v>104</v>
      </c>
      <c r="M1073" s="3" t="s">
        <v>86</v>
      </c>
      <c r="N1073" s="3" t="s">
        <v>104</v>
      </c>
      <c r="O1073" s="6">
        <v>1</v>
      </c>
      <c r="P1073" s="10">
        <v>45293</v>
      </c>
      <c r="Q1073" s="10">
        <f t="shared" si="84"/>
        <v>45657</v>
      </c>
      <c r="R1073" s="3" t="s">
        <v>104</v>
      </c>
      <c r="S1073" s="11" t="s">
        <v>3907</v>
      </c>
      <c r="T1073" s="12">
        <v>5428.5</v>
      </c>
      <c r="U1073" s="12">
        <f t="shared" si="79"/>
        <v>5428.5</v>
      </c>
      <c r="V1073" s="11" t="s">
        <v>3908</v>
      </c>
      <c r="W1073" s="11" t="s">
        <v>107</v>
      </c>
      <c r="X1073" s="11" t="s">
        <v>108</v>
      </c>
      <c r="Y1073" s="3" t="s">
        <v>89</v>
      </c>
      <c r="Z1073" s="11" t="s">
        <v>108</v>
      </c>
      <c r="AA1073" s="3" t="s">
        <v>109</v>
      </c>
      <c r="AB1073" s="4">
        <v>45478</v>
      </c>
      <c r="AC1073" s="3" t="s">
        <v>104</v>
      </c>
    </row>
    <row r="1074" spans="1:29" ht="60" x14ac:dyDescent="0.25">
      <c r="A1074" s="3">
        <v>2024</v>
      </c>
      <c r="B1074" s="4">
        <v>45383</v>
      </c>
      <c r="C1074" s="4">
        <v>45473</v>
      </c>
      <c r="D1074" s="3" t="s">
        <v>75</v>
      </c>
      <c r="E1074" s="5" t="s">
        <v>3909</v>
      </c>
      <c r="F1074" s="6" t="s">
        <v>3865</v>
      </c>
      <c r="G1074" s="19" t="s">
        <v>3837</v>
      </c>
      <c r="H1074" s="7" t="s">
        <v>100</v>
      </c>
      <c r="I1074" s="8" t="s">
        <v>84</v>
      </c>
      <c r="J1074" s="9" t="s">
        <v>3910</v>
      </c>
      <c r="K1074" s="9" t="s">
        <v>104</v>
      </c>
      <c r="L1074" s="9" t="s">
        <v>104</v>
      </c>
      <c r="M1074" s="3" t="s">
        <v>86</v>
      </c>
      <c r="N1074" s="3" t="s">
        <v>104</v>
      </c>
      <c r="O1074" s="6">
        <v>1</v>
      </c>
      <c r="P1074" s="10">
        <v>45293</v>
      </c>
      <c r="Q1074" s="10">
        <f t="shared" si="84"/>
        <v>45657</v>
      </c>
      <c r="R1074" s="3" t="s">
        <v>104</v>
      </c>
      <c r="S1074" s="11" t="s">
        <v>3911</v>
      </c>
      <c r="T1074" s="12">
        <v>16285.5</v>
      </c>
      <c r="U1074" s="12">
        <f>T1074</f>
        <v>16285.5</v>
      </c>
      <c r="V1074" s="11" t="s">
        <v>3912</v>
      </c>
      <c r="W1074" s="11" t="s">
        <v>107</v>
      </c>
      <c r="X1074" s="11" t="s">
        <v>108</v>
      </c>
      <c r="Y1074" s="3" t="s">
        <v>89</v>
      </c>
      <c r="Z1074" s="11" t="s">
        <v>108</v>
      </c>
      <c r="AA1074" s="3" t="s">
        <v>109</v>
      </c>
      <c r="AB1074" s="4">
        <v>45478</v>
      </c>
      <c r="AC1074" s="3" t="s">
        <v>104</v>
      </c>
    </row>
    <row r="1075" spans="1:29" ht="60" x14ac:dyDescent="0.25">
      <c r="A1075" s="3">
        <v>2024</v>
      </c>
      <c r="B1075" s="4">
        <v>45383</v>
      </c>
      <c r="C1075" s="4">
        <v>45473</v>
      </c>
      <c r="D1075" s="3" t="s">
        <v>75</v>
      </c>
      <c r="E1075" s="5" t="s">
        <v>3913</v>
      </c>
      <c r="F1075" s="6" t="s">
        <v>3865</v>
      </c>
      <c r="G1075" s="19" t="s">
        <v>3837</v>
      </c>
      <c r="H1075" s="7" t="s">
        <v>100</v>
      </c>
      <c r="I1075" s="8" t="s">
        <v>84</v>
      </c>
      <c r="J1075" s="9" t="s">
        <v>3914</v>
      </c>
      <c r="K1075" s="9" t="s">
        <v>104</v>
      </c>
      <c r="L1075" s="9" t="s">
        <v>104</v>
      </c>
      <c r="M1075" s="3" t="s">
        <v>86</v>
      </c>
      <c r="N1075" s="3" t="s">
        <v>104</v>
      </c>
      <c r="O1075" s="6">
        <v>1</v>
      </c>
      <c r="P1075" s="10">
        <v>45293</v>
      </c>
      <c r="Q1075" s="10">
        <f t="shared" si="84"/>
        <v>45657</v>
      </c>
      <c r="R1075" s="3" t="s">
        <v>104</v>
      </c>
      <c r="S1075" s="11" t="s">
        <v>3915</v>
      </c>
      <c r="T1075" s="12">
        <v>10857</v>
      </c>
      <c r="U1075" s="12">
        <f>T1075</f>
        <v>10857</v>
      </c>
      <c r="V1075" s="11" t="s">
        <v>3916</v>
      </c>
      <c r="W1075" s="11" t="s">
        <v>107</v>
      </c>
      <c r="X1075" s="11" t="s">
        <v>108</v>
      </c>
      <c r="Y1075" s="3" t="s">
        <v>89</v>
      </c>
      <c r="Z1075" s="11" t="s">
        <v>108</v>
      </c>
      <c r="AA1075" s="3" t="s">
        <v>109</v>
      </c>
      <c r="AB1075" s="4">
        <v>45478</v>
      </c>
      <c r="AC1075" s="3" t="s">
        <v>104</v>
      </c>
    </row>
    <row r="1076" spans="1:29" ht="60" x14ac:dyDescent="0.25">
      <c r="A1076" s="3">
        <v>2024</v>
      </c>
      <c r="B1076" s="4">
        <v>45383</v>
      </c>
      <c r="C1076" s="4">
        <v>45473</v>
      </c>
      <c r="D1076" s="3" t="s">
        <v>75</v>
      </c>
      <c r="E1076" s="5" t="s">
        <v>3917</v>
      </c>
      <c r="F1076" s="6" t="s">
        <v>3865</v>
      </c>
      <c r="G1076" s="19" t="s">
        <v>3837</v>
      </c>
      <c r="H1076" s="7" t="s">
        <v>100</v>
      </c>
      <c r="I1076" s="8" t="s">
        <v>84</v>
      </c>
      <c r="J1076" s="9" t="s">
        <v>3918</v>
      </c>
      <c r="K1076" s="9" t="s">
        <v>104</v>
      </c>
      <c r="L1076" s="9" t="s">
        <v>104</v>
      </c>
      <c r="M1076" s="3" t="s">
        <v>86</v>
      </c>
      <c r="N1076" s="3" t="s">
        <v>104</v>
      </c>
      <c r="O1076" s="6">
        <v>1</v>
      </c>
      <c r="P1076" s="10">
        <v>45293</v>
      </c>
      <c r="Q1076" s="10">
        <f t="shared" si="84"/>
        <v>45657</v>
      </c>
      <c r="R1076" s="3" t="s">
        <v>104</v>
      </c>
      <c r="S1076" s="11" t="s">
        <v>3919</v>
      </c>
      <c r="T1076" s="12">
        <v>16285.5</v>
      </c>
      <c r="U1076" s="12">
        <f t="shared" ref="U1076" si="85">T1076</f>
        <v>16285.5</v>
      </c>
      <c r="V1076" s="11" t="s">
        <v>3920</v>
      </c>
      <c r="W1076" s="11" t="s">
        <v>107</v>
      </c>
      <c r="X1076" s="11" t="s">
        <v>108</v>
      </c>
      <c r="Y1076" s="3" t="s">
        <v>89</v>
      </c>
      <c r="Z1076" s="11" t="s">
        <v>108</v>
      </c>
      <c r="AA1076" s="3" t="s">
        <v>109</v>
      </c>
      <c r="AB1076" s="4">
        <v>45478</v>
      </c>
      <c r="AC1076" s="3" t="s">
        <v>104</v>
      </c>
    </row>
    <row r="1077" spans="1:29" ht="60" x14ac:dyDescent="0.25">
      <c r="A1077" s="3">
        <v>2024</v>
      </c>
      <c r="B1077" s="4">
        <v>45383</v>
      </c>
      <c r="C1077" s="4">
        <v>45473</v>
      </c>
      <c r="D1077" s="3" t="s">
        <v>75</v>
      </c>
      <c r="E1077" s="5" t="s">
        <v>3921</v>
      </c>
      <c r="F1077" s="6" t="s">
        <v>3865</v>
      </c>
      <c r="G1077" s="19" t="s">
        <v>3837</v>
      </c>
      <c r="H1077" s="7" t="s">
        <v>100</v>
      </c>
      <c r="I1077" s="8" t="s">
        <v>84</v>
      </c>
      <c r="J1077" s="9" t="s">
        <v>3922</v>
      </c>
      <c r="K1077" s="9" t="s">
        <v>104</v>
      </c>
      <c r="L1077" s="9" t="s">
        <v>104</v>
      </c>
      <c r="M1077" s="3" t="s">
        <v>86</v>
      </c>
      <c r="N1077" s="3" t="s">
        <v>104</v>
      </c>
      <c r="O1077" s="6">
        <v>1</v>
      </c>
      <c r="P1077" s="10">
        <v>45293</v>
      </c>
      <c r="Q1077" s="10">
        <f t="shared" si="84"/>
        <v>45657</v>
      </c>
      <c r="R1077" s="3" t="s">
        <v>104</v>
      </c>
      <c r="S1077" s="11" t="s">
        <v>3923</v>
      </c>
      <c r="T1077" s="12">
        <v>32571</v>
      </c>
      <c r="U1077" s="12">
        <f t="shared" si="79"/>
        <v>32571</v>
      </c>
      <c r="V1077" s="11" t="s">
        <v>3924</v>
      </c>
      <c r="W1077" s="11" t="s">
        <v>107</v>
      </c>
      <c r="X1077" s="11" t="s">
        <v>108</v>
      </c>
      <c r="Y1077" s="3" t="s">
        <v>89</v>
      </c>
      <c r="Z1077" s="11" t="s">
        <v>108</v>
      </c>
      <c r="AA1077" s="3" t="s">
        <v>109</v>
      </c>
      <c r="AB1077" s="4">
        <v>45478</v>
      </c>
      <c r="AC1077" s="3" t="s">
        <v>104</v>
      </c>
    </row>
    <row r="1078" spans="1:29" ht="60" x14ac:dyDescent="0.25">
      <c r="A1078" s="3">
        <v>2024</v>
      </c>
      <c r="B1078" s="4">
        <v>45383</v>
      </c>
      <c r="C1078" s="4">
        <v>45473</v>
      </c>
      <c r="D1078" s="3" t="s">
        <v>75</v>
      </c>
      <c r="E1078" s="5" t="s">
        <v>3925</v>
      </c>
      <c r="F1078" s="6" t="s">
        <v>3865</v>
      </c>
      <c r="G1078" s="19" t="s">
        <v>3837</v>
      </c>
      <c r="H1078" s="7" t="s">
        <v>100</v>
      </c>
      <c r="I1078" s="8" t="s">
        <v>84</v>
      </c>
      <c r="J1078" s="9" t="s">
        <v>3880</v>
      </c>
      <c r="K1078" s="9" t="s">
        <v>104</v>
      </c>
      <c r="L1078" s="9" t="s">
        <v>104</v>
      </c>
      <c r="M1078" s="3" t="s">
        <v>86</v>
      </c>
      <c r="N1078" s="3" t="s">
        <v>104</v>
      </c>
      <c r="O1078" s="6">
        <v>1</v>
      </c>
      <c r="P1078" s="10">
        <v>45293</v>
      </c>
      <c r="Q1078" s="10">
        <f t="shared" si="84"/>
        <v>45657</v>
      </c>
      <c r="R1078" s="3" t="s">
        <v>104</v>
      </c>
      <c r="S1078" s="11" t="s">
        <v>3926</v>
      </c>
      <c r="T1078" s="12">
        <v>5428.5</v>
      </c>
      <c r="U1078" s="12">
        <f t="shared" si="79"/>
        <v>5428.5</v>
      </c>
      <c r="V1078" s="11" t="s">
        <v>3927</v>
      </c>
      <c r="W1078" s="11" t="s">
        <v>107</v>
      </c>
      <c r="X1078" s="11" t="s">
        <v>108</v>
      </c>
      <c r="Y1078" s="3" t="s">
        <v>89</v>
      </c>
      <c r="Z1078" s="11" t="s">
        <v>108</v>
      </c>
      <c r="AA1078" s="3" t="s">
        <v>109</v>
      </c>
      <c r="AB1078" s="4">
        <v>45478</v>
      </c>
      <c r="AC1078" s="3" t="s">
        <v>104</v>
      </c>
    </row>
    <row r="1079" spans="1:29" ht="60" x14ac:dyDescent="0.25">
      <c r="A1079" s="3">
        <v>2024</v>
      </c>
      <c r="B1079" s="4">
        <v>45383</v>
      </c>
      <c r="C1079" s="4">
        <v>45473</v>
      </c>
      <c r="D1079" s="3" t="s">
        <v>75</v>
      </c>
      <c r="E1079" s="5" t="s">
        <v>3928</v>
      </c>
      <c r="F1079" s="6" t="s">
        <v>3865</v>
      </c>
      <c r="G1079" s="19" t="s">
        <v>3837</v>
      </c>
      <c r="H1079" s="7" t="s">
        <v>100</v>
      </c>
      <c r="I1079" s="8" t="s">
        <v>84</v>
      </c>
      <c r="J1079" s="9" t="s">
        <v>3929</v>
      </c>
      <c r="K1079" s="9" t="s">
        <v>104</v>
      </c>
      <c r="L1079" s="9" t="s">
        <v>104</v>
      </c>
      <c r="M1079" s="3" t="s">
        <v>86</v>
      </c>
      <c r="N1079" s="3" t="s">
        <v>104</v>
      </c>
      <c r="O1079" s="6">
        <v>1</v>
      </c>
      <c r="P1079" s="10">
        <v>45293</v>
      </c>
      <c r="Q1079" s="10">
        <f t="shared" si="84"/>
        <v>45657</v>
      </c>
      <c r="R1079" s="3" t="s">
        <v>104</v>
      </c>
      <c r="S1079" s="11" t="s">
        <v>3930</v>
      </c>
      <c r="T1079" s="12">
        <v>27142.5</v>
      </c>
      <c r="U1079" s="12">
        <f t="shared" si="79"/>
        <v>27142.5</v>
      </c>
      <c r="V1079" s="11" t="s">
        <v>3931</v>
      </c>
      <c r="W1079" s="11" t="s">
        <v>107</v>
      </c>
      <c r="X1079" s="11" t="s">
        <v>108</v>
      </c>
      <c r="Y1079" s="3" t="s">
        <v>89</v>
      </c>
      <c r="Z1079" s="11" t="s">
        <v>108</v>
      </c>
      <c r="AA1079" s="3" t="s">
        <v>109</v>
      </c>
      <c r="AB1079" s="4">
        <v>45478</v>
      </c>
      <c r="AC1079" s="3" t="s">
        <v>104</v>
      </c>
    </row>
    <row r="1080" spans="1:29" ht="60" x14ac:dyDescent="0.25">
      <c r="A1080" s="3">
        <v>2024</v>
      </c>
      <c r="B1080" s="4">
        <v>45383</v>
      </c>
      <c r="C1080" s="4">
        <v>45473</v>
      </c>
      <c r="D1080" s="3" t="s">
        <v>75</v>
      </c>
      <c r="E1080" s="5" t="s">
        <v>3932</v>
      </c>
      <c r="F1080" s="6" t="s">
        <v>3865</v>
      </c>
      <c r="G1080" s="19" t="s">
        <v>3837</v>
      </c>
      <c r="H1080" s="7" t="s">
        <v>100</v>
      </c>
      <c r="I1080" s="8" t="s">
        <v>84</v>
      </c>
      <c r="J1080" s="9" t="s">
        <v>3933</v>
      </c>
      <c r="K1080" s="9" t="s">
        <v>104</v>
      </c>
      <c r="L1080" s="9" t="s">
        <v>104</v>
      </c>
      <c r="M1080" s="3" t="s">
        <v>86</v>
      </c>
      <c r="N1080" s="3" t="s">
        <v>104</v>
      </c>
      <c r="O1080" s="6">
        <v>1</v>
      </c>
      <c r="P1080" s="10">
        <v>45293</v>
      </c>
      <c r="Q1080" s="10">
        <f t="shared" si="84"/>
        <v>45657</v>
      </c>
      <c r="R1080" s="3" t="s">
        <v>104</v>
      </c>
      <c r="S1080" s="11" t="s">
        <v>3934</v>
      </c>
      <c r="T1080" s="12">
        <v>5428.5</v>
      </c>
      <c r="U1080" s="12">
        <f t="shared" si="79"/>
        <v>5428.5</v>
      </c>
      <c r="V1080" s="11" t="s">
        <v>3935</v>
      </c>
      <c r="W1080" s="11" t="s">
        <v>107</v>
      </c>
      <c r="X1080" s="11" t="s">
        <v>108</v>
      </c>
      <c r="Y1080" s="3" t="s">
        <v>89</v>
      </c>
      <c r="Z1080" s="11" t="s">
        <v>108</v>
      </c>
      <c r="AA1080" s="3" t="s">
        <v>109</v>
      </c>
      <c r="AB1080" s="4">
        <v>45478</v>
      </c>
      <c r="AC1080" s="3" t="s">
        <v>104</v>
      </c>
    </row>
    <row r="1081" spans="1:29" ht="60" x14ac:dyDescent="0.25">
      <c r="A1081" s="3">
        <v>2024</v>
      </c>
      <c r="B1081" s="4">
        <v>45383</v>
      </c>
      <c r="C1081" s="4">
        <v>45473</v>
      </c>
      <c r="D1081" s="3" t="s">
        <v>75</v>
      </c>
      <c r="E1081" s="5" t="s">
        <v>3936</v>
      </c>
      <c r="F1081" s="6" t="s">
        <v>3865</v>
      </c>
      <c r="G1081" s="19" t="s">
        <v>3837</v>
      </c>
      <c r="H1081" s="7" t="s">
        <v>100</v>
      </c>
      <c r="I1081" s="8" t="s">
        <v>84</v>
      </c>
      <c r="J1081" s="9" t="s">
        <v>3937</v>
      </c>
      <c r="K1081" s="9" t="s">
        <v>104</v>
      </c>
      <c r="L1081" s="9" t="s">
        <v>104</v>
      </c>
      <c r="M1081" s="3" t="s">
        <v>86</v>
      </c>
      <c r="N1081" s="3" t="s">
        <v>104</v>
      </c>
      <c r="O1081" s="6">
        <v>1</v>
      </c>
      <c r="P1081" s="10">
        <v>45293</v>
      </c>
      <c r="Q1081" s="10">
        <f t="shared" si="84"/>
        <v>45657</v>
      </c>
      <c r="R1081" s="3" t="s">
        <v>104</v>
      </c>
      <c r="S1081" s="11" t="s">
        <v>3938</v>
      </c>
      <c r="T1081" s="12">
        <v>21714</v>
      </c>
      <c r="U1081" s="12">
        <f t="shared" si="79"/>
        <v>21714</v>
      </c>
      <c r="V1081" s="11" t="s">
        <v>3939</v>
      </c>
      <c r="W1081" s="11" t="s">
        <v>107</v>
      </c>
      <c r="X1081" s="11" t="s">
        <v>108</v>
      </c>
      <c r="Y1081" s="3" t="s">
        <v>89</v>
      </c>
      <c r="Z1081" s="11" t="s">
        <v>108</v>
      </c>
      <c r="AA1081" s="3" t="s">
        <v>109</v>
      </c>
      <c r="AB1081" s="4">
        <v>45478</v>
      </c>
      <c r="AC1081" s="3" t="s">
        <v>104</v>
      </c>
    </row>
    <row r="1082" spans="1:29" ht="60" x14ac:dyDescent="0.25">
      <c r="A1082" s="3">
        <v>2024</v>
      </c>
      <c r="B1082" s="4">
        <v>45383</v>
      </c>
      <c r="C1082" s="4">
        <v>45473</v>
      </c>
      <c r="D1082" s="3" t="s">
        <v>75</v>
      </c>
      <c r="E1082" s="5" t="s">
        <v>3940</v>
      </c>
      <c r="F1082" s="6" t="s">
        <v>3865</v>
      </c>
      <c r="G1082" s="19" t="s">
        <v>3837</v>
      </c>
      <c r="H1082" s="7" t="s">
        <v>100</v>
      </c>
      <c r="I1082" s="8" t="s">
        <v>84</v>
      </c>
      <c r="J1082" s="9" t="s">
        <v>3471</v>
      </c>
      <c r="K1082" s="9" t="s">
        <v>104</v>
      </c>
      <c r="L1082" s="9" t="s">
        <v>104</v>
      </c>
      <c r="M1082" s="3" t="s">
        <v>86</v>
      </c>
      <c r="N1082" s="3" t="s">
        <v>104</v>
      </c>
      <c r="O1082" s="6">
        <v>1</v>
      </c>
      <c r="P1082" s="10">
        <v>45293</v>
      </c>
      <c r="Q1082" s="10">
        <f t="shared" si="84"/>
        <v>45657</v>
      </c>
      <c r="R1082" s="3" t="s">
        <v>104</v>
      </c>
      <c r="S1082" s="11" t="s">
        <v>3941</v>
      </c>
      <c r="T1082" s="12">
        <v>48856.5</v>
      </c>
      <c r="U1082" s="12">
        <f t="shared" si="79"/>
        <v>48856.5</v>
      </c>
      <c r="V1082" s="11" t="s">
        <v>3942</v>
      </c>
      <c r="W1082" s="11" t="s">
        <v>107</v>
      </c>
      <c r="X1082" s="11" t="s">
        <v>108</v>
      </c>
      <c r="Y1082" s="3" t="s">
        <v>89</v>
      </c>
      <c r="Z1082" s="11" t="s">
        <v>108</v>
      </c>
      <c r="AA1082" s="3" t="s">
        <v>109</v>
      </c>
      <c r="AB1082" s="4">
        <v>45478</v>
      </c>
      <c r="AC1082" s="3" t="s">
        <v>104</v>
      </c>
    </row>
    <row r="1083" spans="1:29" ht="60" x14ac:dyDescent="0.25">
      <c r="A1083" s="3">
        <v>2024</v>
      </c>
      <c r="B1083" s="4">
        <v>45383</v>
      </c>
      <c r="C1083" s="4">
        <v>45473</v>
      </c>
      <c r="D1083" s="3" t="s">
        <v>75</v>
      </c>
      <c r="E1083" s="5" t="s">
        <v>3943</v>
      </c>
      <c r="F1083" s="6" t="s">
        <v>3865</v>
      </c>
      <c r="G1083" s="19" t="s">
        <v>3837</v>
      </c>
      <c r="H1083" s="7" t="s">
        <v>100</v>
      </c>
      <c r="I1083" s="8" t="s">
        <v>84</v>
      </c>
      <c r="J1083" s="9" t="s">
        <v>3944</v>
      </c>
      <c r="K1083" s="9" t="s">
        <v>104</v>
      </c>
      <c r="L1083" s="9" t="s">
        <v>104</v>
      </c>
      <c r="M1083" s="3" t="s">
        <v>86</v>
      </c>
      <c r="N1083" s="3" t="s">
        <v>104</v>
      </c>
      <c r="O1083" s="6">
        <v>1</v>
      </c>
      <c r="P1083" s="10">
        <v>45293</v>
      </c>
      <c r="Q1083" s="10">
        <f t="shared" si="84"/>
        <v>45657</v>
      </c>
      <c r="R1083" s="3" t="s">
        <v>104</v>
      </c>
      <c r="S1083" s="11" t="s">
        <v>3945</v>
      </c>
      <c r="T1083" s="12">
        <v>5000</v>
      </c>
      <c r="U1083" s="12">
        <f t="shared" si="79"/>
        <v>5000</v>
      </c>
      <c r="V1083" s="11" t="s">
        <v>3946</v>
      </c>
      <c r="W1083" s="11" t="s">
        <v>107</v>
      </c>
      <c r="X1083" s="11" t="s">
        <v>108</v>
      </c>
      <c r="Y1083" s="3" t="s">
        <v>89</v>
      </c>
      <c r="Z1083" s="11" t="s">
        <v>108</v>
      </c>
      <c r="AA1083" s="3" t="s">
        <v>109</v>
      </c>
      <c r="AB1083" s="4">
        <v>45478</v>
      </c>
      <c r="AC1083" s="3" t="s">
        <v>104</v>
      </c>
    </row>
    <row r="1084" spans="1:29" ht="60" x14ac:dyDescent="0.25">
      <c r="A1084" s="3">
        <v>2024</v>
      </c>
      <c r="B1084" s="4">
        <v>45383</v>
      </c>
      <c r="C1084" s="4">
        <v>45473</v>
      </c>
      <c r="D1084" s="3" t="s">
        <v>75</v>
      </c>
      <c r="E1084" s="5" t="s">
        <v>3947</v>
      </c>
      <c r="F1084" s="6" t="s">
        <v>3865</v>
      </c>
      <c r="G1084" s="19" t="s">
        <v>3837</v>
      </c>
      <c r="H1084" s="7" t="s">
        <v>100</v>
      </c>
      <c r="I1084" s="8" t="s">
        <v>84</v>
      </c>
      <c r="J1084" s="9" t="s">
        <v>3948</v>
      </c>
      <c r="K1084" s="9" t="s">
        <v>104</v>
      </c>
      <c r="L1084" s="9" t="s">
        <v>104</v>
      </c>
      <c r="M1084" s="3" t="s">
        <v>86</v>
      </c>
      <c r="N1084" s="3" t="s">
        <v>104</v>
      </c>
      <c r="O1084" s="6">
        <v>1</v>
      </c>
      <c r="P1084" s="10">
        <v>45293</v>
      </c>
      <c r="Q1084" s="10">
        <f t="shared" si="84"/>
        <v>45657</v>
      </c>
      <c r="R1084" s="3" t="s">
        <v>104</v>
      </c>
      <c r="S1084" s="11" t="s">
        <v>3949</v>
      </c>
      <c r="T1084" s="12">
        <v>5000</v>
      </c>
      <c r="U1084" s="12">
        <f t="shared" si="79"/>
        <v>5000</v>
      </c>
      <c r="V1084" s="11" t="s">
        <v>3950</v>
      </c>
      <c r="W1084" s="11" t="s">
        <v>107</v>
      </c>
      <c r="X1084" s="11" t="s">
        <v>108</v>
      </c>
      <c r="Y1084" s="3" t="s">
        <v>89</v>
      </c>
      <c r="Z1084" s="11" t="s">
        <v>108</v>
      </c>
      <c r="AA1084" s="3" t="s">
        <v>109</v>
      </c>
      <c r="AB1084" s="4">
        <v>45478</v>
      </c>
      <c r="AC1084" s="3" t="s">
        <v>104</v>
      </c>
    </row>
    <row r="1085" spans="1:29" ht="60" x14ac:dyDescent="0.25">
      <c r="A1085" s="3">
        <v>2024</v>
      </c>
      <c r="B1085" s="4">
        <v>45383</v>
      </c>
      <c r="C1085" s="4">
        <v>45473</v>
      </c>
      <c r="D1085" s="3" t="s">
        <v>75</v>
      </c>
      <c r="E1085" s="5" t="s">
        <v>3951</v>
      </c>
      <c r="F1085" s="6" t="s">
        <v>3865</v>
      </c>
      <c r="G1085" s="19" t="s">
        <v>3837</v>
      </c>
      <c r="H1085" s="7" t="s">
        <v>100</v>
      </c>
      <c r="I1085" s="8" t="s">
        <v>84</v>
      </c>
      <c r="J1085" s="9" t="s">
        <v>3952</v>
      </c>
      <c r="K1085" s="9" t="s">
        <v>104</v>
      </c>
      <c r="L1085" s="9" t="s">
        <v>104</v>
      </c>
      <c r="M1085" s="3" t="s">
        <v>86</v>
      </c>
      <c r="N1085" s="3" t="s">
        <v>104</v>
      </c>
      <c r="O1085" s="6">
        <v>1</v>
      </c>
      <c r="P1085" s="10">
        <v>45293</v>
      </c>
      <c r="Q1085" s="10">
        <f t="shared" si="84"/>
        <v>45657</v>
      </c>
      <c r="R1085" s="3" t="s">
        <v>104</v>
      </c>
      <c r="S1085" s="11" t="s">
        <v>3953</v>
      </c>
      <c r="T1085" s="12">
        <v>10857</v>
      </c>
      <c r="U1085" s="12">
        <f t="shared" si="79"/>
        <v>10857</v>
      </c>
      <c r="V1085" s="11" t="s">
        <v>3954</v>
      </c>
      <c r="W1085" s="11" t="s">
        <v>107</v>
      </c>
      <c r="X1085" s="11" t="s">
        <v>108</v>
      </c>
      <c r="Y1085" s="3" t="s">
        <v>89</v>
      </c>
      <c r="Z1085" s="11" t="s">
        <v>108</v>
      </c>
      <c r="AA1085" s="3" t="s">
        <v>109</v>
      </c>
      <c r="AB1085" s="4">
        <v>45478</v>
      </c>
      <c r="AC1085" s="3" t="s">
        <v>104</v>
      </c>
    </row>
    <row r="1086" spans="1:29" ht="60" x14ac:dyDescent="0.25">
      <c r="A1086" s="3">
        <v>2024</v>
      </c>
      <c r="B1086" s="4">
        <v>45383</v>
      </c>
      <c r="C1086" s="4">
        <v>45473</v>
      </c>
      <c r="D1086" s="3" t="s">
        <v>75</v>
      </c>
      <c r="E1086" s="5" t="s">
        <v>3955</v>
      </c>
      <c r="F1086" s="6" t="s">
        <v>3865</v>
      </c>
      <c r="G1086" s="19" t="s">
        <v>3837</v>
      </c>
      <c r="H1086" s="7" t="s">
        <v>100</v>
      </c>
      <c r="I1086" s="8" t="s">
        <v>84</v>
      </c>
      <c r="J1086" s="9" t="s">
        <v>3956</v>
      </c>
      <c r="K1086" s="9" t="s">
        <v>104</v>
      </c>
      <c r="L1086" s="9" t="s">
        <v>104</v>
      </c>
      <c r="M1086" s="3" t="s">
        <v>86</v>
      </c>
      <c r="N1086" s="3" t="s">
        <v>104</v>
      </c>
      <c r="O1086" s="6">
        <v>1</v>
      </c>
      <c r="P1086" s="10">
        <v>45293</v>
      </c>
      <c r="Q1086" s="10">
        <f>P1086+364</f>
        <v>45657</v>
      </c>
      <c r="R1086" s="3" t="s">
        <v>104</v>
      </c>
      <c r="S1086" s="11" t="s">
        <v>3957</v>
      </c>
      <c r="T1086" s="12">
        <v>3908.52</v>
      </c>
      <c r="U1086" s="12">
        <f>T1086</f>
        <v>3908.52</v>
      </c>
      <c r="V1086" s="11" t="s">
        <v>3958</v>
      </c>
      <c r="W1086" s="11" t="s">
        <v>107</v>
      </c>
      <c r="X1086" s="11" t="s">
        <v>108</v>
      </c>
      <c r="Y1086" s="3" t="s">
        <v>89</v>
      </c>
      <c r="Z1086" s="11" t="s">
        <v>108</v>
      </c>
      <c r="AA1086" s="3" t="s">
        <v>109</v>
      </c>
      <c r="AB1086" s="4">
        <v>45478</v>
      </c>
      <c r="AC1086" s="3" t="s">
        <v>104</v>
      </c>
    </row>
    <row r="1087" spans="1:29" ht="60" x14ac:dyDescent="0.25">
      <c r="A1087" s="3">
        <v>2024</v>
      </c>
      <c r="B1087" s="4">
        <v>45383</v>
      </c>
      <c r="C1087" s="4">
        <v>45473</v>
      </c>
      <c r="D1087" s="3" t="s">
        <v>75</v>
      </c>
      <c r="E1087" s="5" t="s">
        <v>3959</v>
      </c>
      <c r="F1087" s="6" t="s">
        <v>3865</v>
      </c>
      <c r="G1087" s="19" t="s">
        <v>3837</v>
      </c>
      <c r="H1087" s="7" t="s">
        <v>100</v>
      </c>
      <c r="I1087" s="8" t="s">
        <v>84</v>
      </c>
      <c r="J1087" s="9" t="s">
        <v>3960</v>
      </c>
      <c r="K1087" s="9" t="s">
        <v>104</v>
      </c>
      <c r="L1087" s="9" t="s">
        <v>104</v>
      </c>
      <c r="M1087" s="3" t="s">
        <v>86</v>
      </c>
      <c r="N1087" s="3" t="s">
        <v>104</v>
      </c>
      <c r="O1087" s="6">
        <v>1</v>
      </c>
      <c r="P1087" s="10">
        <v>45293</v>
      </c>
      <c r="Q1087" s="10">
        <f t="shared" si="84"/>
        <v>45657</v>
      </c>
      <c r="R1087" s="3" t="s">
        <v>104</v>
      </c>
      <c r="S1087" s="11" t="s">
        <v>3961</v>
      </c>
      <c r="T1087" s="12">
        <v>48856.5</v>
      </c>
      <c r="U1087" s="12">
        <f t="shared" si="79"/>
        <v>48856.5</v>
      </c>
      <c r="V1087" s="11" t="s">
        <v>3962</v>
      </c>
      <c r="W1087" s="11" t="s">
        <v>107</v>
      </c>
      <c r="X1087" s="11" t="s">
        <v>108</v>
      </c>
      <c r="Y1087" s="3" t="s">
        <v>89</v>
      </c>
      <c r="Z1087" s="11" t="s">
        <v>108</v>
      </c>
      <c r="AA1087" s="3" t="s">
        <v>109</v>
      </c>
      <c r="AB1087" s="4">
        <v>45478</v>
      </c>
      <c r="AC1087" s="3" t="s">
        <v>104</v>
      </c>
    </row>
    <row r="1088" spans="1:29" ht="60" x14ac:dyDescent="0.25">
      <c r="A1088" s="3">
        <v>2024</v>
      </c>
      <c r="B1088" s="4">
        <v>45383</v>
      </c>
      <c r="C1088" s="4">
        <v>45473</v>
      </c>
      <c r="D1088" s="3" t="s">
        <v>75</v>
      </c>
      <c r="E1088" s="5" t="s">
        <v>3963</v>
      </c>
      <c r="F1088" s="6" t="s">
        <v>3865</v>
      </c>
      <c r="G1088" s="19" t="s">
        <v>3837</v>
      </c>
      <c r="H1088" s="7" t="s">
        <v>100</v>
      </c>
      <c r="I1088" s="8" t="s">
        <v>84</v>
      </c>
      <c r="J1088" s="9" t="s">
        <v>3964</v>
      </c>
      <c r="K1088" s="9" t="s">
        <v>236</v>
      </c>
      <c r="L1088" s="9" t="s">
        <v>3965</v>
      </c>
      <c r="M1088" s="3" t="s">
        <v>86</v>
      </c>
      <c r="N1088" s="3" t="s">
        <v>104</v>
      </c>
      <c r="O1088" s="6">
        <v>1</v>
      </c>
      <c r="P1088" s="10">
        <v>45293</v>
      </c>
      <c r="Q1088" s="10">
        <f t="shared" si="84"/>
        <v>45657</v>
      </c>
      <c r="R1088" s="3" t="s">
        <v>104</v>
      </c>
      <c r="S1088" s="11" t="s">
        <v>3966</v>
      </c>
      <c r="T1088" s="12">
        <f>5428.5+5428.5</f>
        <v>10857</v>
      </c>
      <c r="U1088" s="12">
        <f t="shared" si="79"/>
        <v>10857</v>
      </c>
      <c r="V1088" s="11" t="s">
        <v>3967</v>
      </c>
      <c r="W1088" s="11" t="s">
        <v>107</v>
      </c>
      <c r="X1088" s="11" t="s">
        <v>108</v>
      </c>
      <c r="Y1088" s="3" t="s">
        <v>89</v>
      </c>
      <c r="Z1088" s="11" t="s">
        <v>108</v>
      </c>
      <c r="AA1088" s="3" t="s">
        <v>109</v>
      </c>
      <c r="AB1088" s="4">
        <v>45478</v>
      </c>
      <c r="AC1088" s="3" t="s">
        <v>104</v>
      </c>
    </row>
    <row r="1089" spans="1:29" ht="60" x14ac:dyDescent="0.25">
      <c r="A1089" s="3">
        <v>2024</v>
      </c>
      <c r="B1089" s="4">
        <v>45383</v>
      </c>
      <c r="C1089" s="4">
        <v>45473</v>
      </c>
      <c r="D1089" s="3" t="s">
        <v>75</v>
      </c>
      <c r="E1089" s="5" t="s">
        <v>3968</v>
      </c>
      <c r="F1089" s="6" t="s">
        <v>3865</v>
      </c>
      <c r="G1089" s="19" t="s">
        <v>3837</v>
      </c>
      <c r="H1089" s="7" t="s">
        <v>100</v>
      </c>
      <c r="I1089" s="8" t="s">
        <v>84</v>
      </c>
      <c r="J1089" s="9" t="s">
        <v>3969</v>
      </c>
      <c r="K1089" s="9" t="s">
        <v>104</v>
      </c>
      <c r="L1089" s="9" t="s">
        <v>104</v>
      </c>
      <c r="M1089" s="3" t="s">
        <v>86</v>
      </c>
      <c r="N1089" s="3" t="s">
        <v>104</v>
      </c>
      <c r="O1089" s="6">
        <v>1</v>
      </c>
      <c r="P1089" s="10">
        <v>45293</v>
      </c>
      <c r="Q1089" s="10">
        <f t="shared" si="84"/>
        <v>45657</v>
      </c>
      <c r="R1089" s="3" t="s">
        <v>104</v>
      </c>
      <c r="S1089" s="11" t="s">
        <v>3970</v>
      </c>
      <c r="T1089" s="12">
        <v>6514.2</v>
      </c>
      <c r="U1089" s="12">
        <f t="shared" si="79"/>
        <v>6514.2</v>
      </c>
      <c r="V1089" s="11" t="s">
        <v>3971</v>
      </c>
      <c r="W1089" s="11" t="s">
        <v>107</v>
      </c>
      <c r="X1089" s="11" t="s">
        <v>108</v>
      </c>
      <c r="Y1089" s="3" t="s">
        <v>89</v>
      </c>
      <c r="Z1089" s="11" t="s">
        <v>108</v>
      </c>
      <c r="AA1089" s="3" t="s">
        <v>109</v>
      </c>
      <c r="AB1089" s="4">
        <v>45478</v>
      </c>
      <c r="AC1089" s="3" t="s">
        <v>104</v>
      </c>
    </row>
    <row r="1090" spans="1:29" ht="60" x14ac:dyDescent="0.25">
      <c r="A1090" s="3">
        <v>2024</v>
      </c>
      <c r="B1090" s="4">
        <v>45383</v>
      </c>
      <c r="C1090" s="4">
        <v>45473</v>
      </c>
      <c r="D1090" s="3" t="s">
        <v>75</v>
      </c>
      <c r="E1090" s="5" t="s">
        <v>3972</v>
      </c>
      <c r="F1090" s="6" t="s">
        <v>3865</v>
      </c>
      <c r="G1090" s="19" t="s">
        <v>3837</v>
      </c>
      <c r="H1090" s="7" t="s">
        <v>100</v>
      </c>
      <c r="I1090" s="8" t="s">
        <v>84</v>
      </c>
      <c r="J1090" s="9" t="s">
        <v>3880</v>
      </c>
      <c r="K1090" s="9" t="s">
        <v>104</v>
      </c>
      <c r="L1090" s="9" t="s">
        <v>104</v>
      </c>
      <c r="M1090" s="3" t="s">
        <v>86</v>
      </c>
      <c r="N1090" s="3" t="s">
        <v>104</v>
      </c>
      <c r="O1090" s="6">
        <v>1</v>
      </c>
      <c r="P1090" s="10">
        <v>45293</v>
      </c>
      <c r="Q1090" s="10">
        <f t="shared" si="84"/>
        <v>45657</v>
      </c>
      <c r="R1090" s="3" t="s">
        <v>104</v>
      </c>
      <c r="S1090" s="11" t="s">
        <v>3973</v>
      </c>
      <c r="T1090" s="12">
        <v>5428.5</v>
      </c>
      <c r="U1090" s="12">
        <f t="shared" ref="U1090:U1120" si="86">T1090</f>
        <v>5428.5</v>
      </c>
      <c r="V1090" s="11" t="s">
        <v>3974</v>
      </c>
      <c r="W1090" s="11" t="s">
        <v>107</v>
      </c>
      <c r="X1090" s="11" t="s">
        <v>108</v>
      </c>
      <c r="Y1090" s="3" t="s">
        <v>89</v>
      </c>
      <c r="Z1090" s="11" t="s">
        <v>108</v>
      </c>
      <c r="AA1090" s="3" t="s">
        <v>109</v>
      </c>
      <c r="AB1090" s="4">
        <v>45478</v>
      </c>
      <c r="AC1090" s="3" t="s">
        <v>104</v>
      </c>
    </row>
    <row r="1091" spans="1:29" ht="60" x14ac:dyDescent="0.25">
      <c r="A1091" s="3">
        <v>2024</v>
      </c>
      <c r="B1091" s="4">
        <v>45383</v>
      </c>
      <c r="C1091" s="4">
        <v>45473</v>
      </c>
      <c r="D1091" s="3" t="s">
        <v>75</v>
      </c>
      <c r="E1091" s="5" t="s">
        <v>3975</v>
      </c>
      <c r="F1091" s="6" t="s">
        <v>3865</v>
      </c>
      <c r="G1091" s="19" t="s">
        <v>3837</v>
      </c>
      <c r="H1091" s="7" t="s">
        <v>100</v>
      </c>
      <c r="I1091" s="8" t="s">
        <v>84</v>
      </c>
      <c r="J1091" s="9" t="s">
        <v>390</v>
      </c>
      <c r="K1091" s="9" t="s">
        <v>958</v>
      </c>
      <c r="L1091" s="9" t="s">
        <v>959</v>
      </c>
      <c r="M1091" s="3" t="s">
        <v>86</v>
      </c>
      <c r="N1091" s="3" t="s">
        <v>104</v>
      </c>
      <c r="O1091" s="6">
        <v>1</v>
      </c>
      <c r="P1091" s="10">
        <v>45293</v>
      </c>
      <c r="Q1091" s="10">
        <f>P1091+364</f>
        <v>45657</v>
      </c>
      <c r="R1091" s="3" t="s">
        <v>104</v>
      </c>
      <c r="S1091" s="11" t="s">
        <v>3976</v>
      </c>
      <c r="T1091" s="12">
        <v>2000</v>
      </c>
      <c r="U1091" s="12">
        <f>T1091</f>
        <v>2000</v>
      </c>
      <c r="V1091" s="11" t="s">
        <v>3977</v>
      </c>
      <c r="W1091" s="11" t="s">
        <v>107</v>
      </c>
      <c r="X1091" s="11" t="s">
        <v>108</v>
      </c>
      <c r="Y1091" s="3" t="s">
        <v>89</v>
      </c>
      <c r="Z1091" s="11" t="s">
        <v>108</v>
      </c>
      <c r="AA1091" s="3" t="s">
        <v>109</v>
      </c>
      <c r="AB1091" s="4">
        <v>45478</v>
      </c>
      <c r="AC1091" s="3" t="s">
        <v>104</v>
      </c>
    </row>
    <row r="1092" spans="1:29" ht="60" x14ac:dyDescent="0.25">
      <c r="A1092" s="3">
        <v>2024</v>
      </c>
      <c r="B1092" s="4">
        <v>45383</v>
      </c>
      <c r="C1092" s="4">
        <v>45473</v>
      </c>
      <c r="D1092" s="3" t="s">
        <v>75</v>
      </c>
      <c r="E1092" s="5" t="s">
        <v>3978</v>
      </c>
      <c r="F1092" s="6" t="s">
        <v>3865</v>
      </c>
      <c r="G1092" s="19" t="s">
        <v>3837</v>
      </c>
      <c r="H1092" s="7" t="s">
        <v>100</v>
      </c>
      <c r="I1092" s="8" t="s">
        <v>84</v>
      </c>
      <c r="J1092" s="9" t="s">
        <v>3979</v>
      </c>
      <c r="K1092" s="9" t="s">
        <v>104</v>
      </c>
      <c r="L1092" s="9" t="s">
        <v>104</v>
      </c>
      <c r="M1092" s="3" t="s">
        <v>86</v>
      </c>
      <c r="N1092" s="3" t="s">
        <v>104</v>
      </c>
      <c r="O1092" s="6">
        <v>1</v>
      </c>
      <c r="P1092" s="10">
        <v>45293</v>
      </c>
      <c r="Q1092" s="10">
        <f t="shared" si="84"/>
        <v>45657</v>
      </c>
      <c r="R1092" s="3" t="s">
        <v>104</v>
      </c>
      <c r="S1092" s="11" t="s">
        <v>3980</v>
      </c>
      <c r="T1092" s="12">
        <v>16285.5</v>
      </c>
      <c r="U1092" s="12">
        <f t="shared" si="86"/>
        <v>16285.5</v>
      </c>
      <c r="V1092" s="11" t="s">
        <v>3981</v>
      </c>
      <c r="W1092" s="11" t="s">
        <v>107</v>
      </c>
      <c r="X1092" s="11" t="s">
        <v>108</v>
      </c>
      <c r="Y1092" s="3" t="s">
        <v>89</v>
      </c>
      <c r="Z1092" s="11" t="s">
        <v>108</v>
      </c>
      <c r="AA1092" s="3" t="s">
        <v>109</v>
      </c>
      <c r="AB1092" s="4">
        <v>45478</v>
      </c>
      <c r="AC1092" s="3" t="s">
        <v>104</v>
      </c>
    </row>
    <row r="1093" spans="1:29" ht="60" x14ac:dyDescent="0.25">
      <c r="A1093" s="3">
        <v>2024</v>
      </c>
      <c r="B1093" s="4">
        <v>45383</v>
      </c>
      <c r="C1093" s="4">
        <v>45473</v>
      </c>
      <c r="D1093" s="3" t="s">
        <v>75</v>
      </c>
      <c r="E1093" s="5" t="s">
        <v>3982</v>
      </c>
      <c r="F1093" s="6" t="s">
        <v>3865</v>
      </c>
      <c r="G1093" s="19" t="s">
        <v>3837</v>
      </c>
      <c r="H1093" s="7" t="s">
        <v>100</v>
      </c>
      <c r="I1093" s="8" t="s">
        <v>84</v>
      </c>
      <c r="J1093" s="9" t="s">
        <v>3983</v>
      </c>
      <c r="K1093" s="9" t="s">
        <v>104</v>
      </c>
      <c r="L1093" s="9" t="s">
        <v>104</v>
      </c>
      <c r="M1093" s="3" t="s">
        <v>86</v>
      </c>
      <c r="N1093" s="3" t="s">
        <v>104</v>
      </c>
      <c r="O1093" s="6">
        <v>1</v>
      </c>
      <c r="P1093" s="10">
        <v>45293</v>
      </c>
      <c r="Q1093" s="10">
        <f>P1093+364</f>
        <v>45657</v>
      </c>
      <c r="R1093" s="3" t="s">
        <v>104</v>
      </c>
      <c r="S1093" s="11" t="s">
        <v>3984</v>
      </c>
      <c r="T1093" s="12">
        <f>3848.8+4149.6+4342.8</f>
        <v>12341.2</v>
      </c>
      <c r="U1093" s="12">
        <f>T1093</f>
        <v>12341.2</v>
      </c>
      <c r="V1093" s="11" t="s">
        <v>3985</v>
      </c>
      <c r="W1093" s="11" t="s">
        <v>107</v>
      </c>
      <c r="X1093" s="11" t="s">
        <v>108</v>
      </c>
      <c r="Y1093" s="3" t="s">
        <v>89</v>
      </c>
      <c r="Z1093" s="11" t="s">
        <v>108</v>
      </c>
      <c r="AA1093" s="3" t="s">
        <v>109</v>
      </c>
      <c r="AB1093" s="4">
        <v>45478</v>
      </c>
      <c r="AC1093" s="3" t="s">
        <v>104</v>
      </c>
    </row>
    <row r="1094" spans="1:29" ht="60" x14ac:dyDescent="0.25">
      <c r="A1094" s="3">
        <v>2024</v>
      </c>
      <c r="B1094" s="4">
        <v>45383</v>
      </c>
      <c r="C1094" s="4">
        <v>45473</v>
      </c>
      <c r="D1094" s="3" t="s">
        <v>75</v>
      </c>
      <c r="E1094" s="5" t="s">
        <v>3986</v>
      </c>
      <c r="F1094" s="6" t="s">
        <v>3865</v>
      </c>
      <c r="G1094" s="19" t="s">
        <v>3837</v>
      </c>
      <c r="H1094" s="7" t="s">
        <v>100</v>
      </c>
      <c r="I1094" s="8" t="s">
        <v>84</v>
      </c>
      <c r="J1094" s="9" t="s">
        <v>2331</v>
      </c>
      <c r="K1094" s="9" t="s">
        <v>146</v>
      </c>
      <c r="L1094" s="9" t="s">
        <v>207</v>
      </c>
      <c r="M1094" s="3" t="s">
        <v>86</v>
      </c>
      <c r="N1094" s="3" t="s">
        <v>104</v>
      </c>
      <c r="O1094" s="6">
        <v>1</v>
      </c>
      <c r="P1094" s="10">
        <v>45293</v>
      </c>
      <c r="Q1094" s="10">
        <f>P1094+364</f>
        <v>45657</v>
      </c>
      <c r="R1094" s="3" t="s">
        <v>104</v>
      </c>
      <c r="S1094" s="11" t="s">
        <v>3987</v>
      </c>
      <c r="T1094" s="12">
        <v>4342.8</v>
      </c>
      <c r="U1094" s="12">
        <f>T1094</f>
        <v>4342.8</v>
      </c>
      <c r="V1094" s="11" t="s">
        <v>3988</v>
      </c>
      <c r="W1094" s="11" t="s">
        <v>107</v>
      </c>
      <c r="X1094" s="11" t="s">
        <v>108</v>
      </c>
      <c r="Y1094" s="3" t="s">
        <v>89</v>
      </c>
      <c r="Z1094" s="11" t="s">
        <v>108</v>
      </c>
      <c r="AA1094" s="3" t="s">
        <v>109</v>
      </c>
      <c r="AB1094" s="4">
        <v>45478</v>
      </c>
      <c r="AC1094" s="3" t="s">
        <v>104</v>
      </c>
    </row>
    <row r="1095" spans="1:29" ht="60" x14ac:dyDescent="0.25">
      <c r="A1095" s="3">
        <v>2024</v>
      </c>
      <c r="B1095" s="4">
        <v>45383</v>
      </c>
      <c r="C1095" s="4">
        <v>45473</v>
      </c>
      <c r="D1095" s="3" t="s">
        <v>75</v>
      </c>
      <c r="E1095" s="5" t="s">
        <v>3989</v>
      </c>
      <c r="F1095" s="6" t="s">
        <v>3865</v>
      </c>
      <c r="G1095" s="19" t="s">
        <v>3837</v>
      </c>
      <c r="H1095" s="7" t="s">
        <v>100</v>
      </c>
      <c r="I1095" s="8" t="s">
        <v>84</v>
      </c>
      <c r="J1095" s="9" t="s">
        <v>3990</v>
      </c>
      <c r="K1095" s="9" t="s">
        <v>104</v>
      </c>
      <c r="L1095" s="9" t="s">
        <v>104</v>
      </c>
      <c r="M1095" s="3" t="s">
        <v>86</v>
      </c>
      <c r="N1095" s="3" t="s">
        <v>104</v>
      </c>
      <c r="O1095" s="6">
        <v>1</v>
      </c>
      <c r="P1095" s="10">
        <v>45293</v>
      </c>
      <c r="Q1095" s="10">
        <f>P1095+364</f>
        <v>45657</v>
      </c>
      <c r="R1095" s="3" t="s">
        <v>104</v>
      </c>
      <c r="S1095" s="11" t="s">
        <v>3991</v>
      </c>
      <c r="T1095" s="12">
        <v>5428.5</v>
      </c>
      <c r="U1095" s="12">
        <f>T1095</f>
        <v>5428.5</v>
      </c>
      <c r="V1095" s="11" t="s">
        <v>3992</v>
      </c>
      <c r="W1095" s="11" t="s">
        <v>107</v>
      </c>
      <c r="X1095" s="11" t="s">
        <v>108</v>
      </c>
      <c r="Y1095" s="3" t="s">
        <v>89</v>
      </c>
      <c r="Z1095" s="11" t="s">
        <v>108</v>
      </c>
      <c r="AA1095" s="3" t="s">
        <v>109</v>
      </c>
      <c r="AB1095" s="4">
        <v>45478</v>
      </c>
      <c r="AC1095" s="3" t="s">
        <v>104</v>
      </c>
    </row>
    <row r="1096" spans="1:29" ht="60" x14ac:dyDescent="0.25">
      <c r="A1096" s="3">
        <v>2024</v>
      </c>
      <c r="B1096" s="4">
        <v>45383</v>
      </c>
      <c r="C1096" s="4">
        <v>45473</v>
      </c>
      <c r="D1096" s="3" t="s">
        <v>75</v>
      </c>
      <c r="E1096" s="5" t="s">
        <v>3993</v>
      </c>
      <c r="F1096" s="6" t="s">
        <v>3865</v>
      </c>
      <c r="G1096" s="19" t="s">
        <v>3837</v>
      </c>
      <c r="H1096" s="7" t="s">
        <v>100</v>
      </c>
      <c r="I1096" s="8" t="s">
        <v>84</v>
      </c>
      <c r="J1096" s="9" t="s">
        <v>3994</v>
      </c>
      <c r="K1096" s="9" t="s">
        <v>104</v>
      </c>
      <c r="L1096" s="9" t="s">
        <v>104</v>
      </c>
      <c r="M1096" s="3" t="s">
        <v>86</v>
      </c>
      <c r="N1096" s="3" t="s">
        <v>104</v>
      </c>
      <c r="O1096" s="6">
        <v>1</v>
      </c>
      <c r="P1096" s="10">
        <v>45293</v>
      </c>
      <c r="Q1096" s="10">
        <f>P1096+364</f>
        <v>45657</v>
      </c>
      <c r="R1096" s="3" t="s">
        <v>104</v>
      </c>
      <c r="S1096" s="11" t="s">
        <v>3949</v>
      </c>
      <c r="T1096" s="12">
        <v>32571</v>
      </c>
      <c r="U1096" s="12">
        <f>T1096</f>
        <v>32571</v>
      </c>
      <c r="V1096" s="11" t="s">
        <v>3995</v>
      </c>
      <c r="W1096" s="11" t="s">
        <v>107</v>
      </c>
      <c r="X1096" s="11" t="s">
        <v>108</v>
      </c>
      <c r="Y1096" s="3" t="s">
        <v>89</v>
      </c>
      <c r="Z1096" s="11" t="s">
        <v>108</v>
      </c>
      <c r="AA1096" s="3" t="s">
        <v>109</v>
      </c>
      <c r="AB1096" s="4">
        <v>45478</v>
      </c>
      <c r="AC1096" s="3" t="s">
        <v>104</v>
      </c>
    </row>
    <row r="1097" spans="1:29" ht="60" x14ac:dyDescent="0.25">
      <c r="A1097" s="3">
        <v>2024</v>
      </c>
      <c r="B1097" s="4">
        <v>45383</v>
      </c>
      <c r="C1097" s="4">
        <v>45473</v>
      </c>
      <c r="D1097" s="3" t="s">
        <v>75</v>
      </c>
      <c r="E1097" s="5" t="s">
        <v>3996</v>
      </c>
      <c r="F1097" s="6" t="s">
        <v>3865</v>
      </c>
      <c r="G1097" s="19" t="s">
        <v>3837</v>
      </c>
      <c r="H1097" s="7" t="s">
        <v>100</v>
      </c>
      <c r="I1097" s="8" t="s">
        <v>84</v>
      </c>
      <c r="J1097" s="9" t="s">
        <v>3997</v>
      </c>
      <c r="K1097" s="9" t="s">
        <v>104</v>
      </c>
      <c r="L1097" s="9" t="s">
        <v>104</v>
      </c>
      <c r="M1097" s="3" t="s">
        <v>86</v>
      </c>
      <c r="N1097" s="3" t="s">
        <v>104</v>
      </c>
      <c r="O1097" s="6">
        <v>1</v>
      </c>
      <c r="P1097" s="10">
        <v>45293</v>
      </c>
      <c r="Q1097" s="10">
        <f>P1097+364</f>
        <v>45657</v>
      </c>
      <c r="R1097" s="3" t="s">
        <v>104</v>
      </c>
      <c r="S1097" s="11" t="s">
        <v>3998</v>
      </c>
      <c r="T1097" s="12">
        <v>3257.1</v>
      </c>
      <c r="U1097" s="12">
        <f>T1097</f>
        <v>3257.1</v>
      </c>
      <c r="V1097" s="11" t="s">
        <v>3999</v>
      </c>
      <c r="W1097" s="11" t="s">
        <v>107</v>
      </c>
      <c r="X1097" s="11" t="s">
        <v>108</v>
      </c>
      <c r="Y1097" s="3" t="s">
        <v>89</v>
      </c>
      <c r="Z1097" s="11" t="s">
        <v>108</v>
      </c>
      <c r="AA1097" s="3" t="s">
        <v>109</v>
      </c>
      <c r="AB1097" s="4">
        <v>45478</v>
      </c>
      <c r="AC1097" s="3" t="s">
        <v>104</v>
      </c>
    </row>
    <row r="1098" spans="1:29" ht="60" x14ac:dyDescent="0.25">
      <c r="A1098" s="3">
        <v>2024</v>
      </c>
      <c r="B1098" s="4">
        <v>45383</v>
      </c>
      <c r="C1098" s="4">
        <v>45473</v>
      </c>
      <c r="D1098" s="3" t="s">
        <v>75</v>
      </c>
      <c r="E1098" s="5" t="s">
        <v>4000</v>
      </c>
      <c r="F1098" s="6" t="s">
        <v>3865</v>
      </c>
      <c r="G1098" s="19" t="s">
        <v>3837</v>
      </c>
      <c r="H1098" s="7" t="s">
        <v>100</v>
      </c>
      <c r="I1098" s="8" t="s">
        <v>84</v>
      </c>
      <c r="J1098" s="9" t="s">
        <v>4001</v>
      </c>
      <c r="K1098" s="9" t="s">
        <v>104</v>
      </c>
      <c r="L1098" s="9" t="s">
        <v>104</v>
      </c>
      <c r="M1098" s="3" t="s">
        <v>86</v>
      </c>
      <c r="N1098" s="3" t="s">
        <v>104</v>
      </c>
      <c r="O1098" s="6">
        <v>1</v>
      </c>
      <c r="P1098" s="10">
        <v>45293</v>
      </c>
      <c r="Q1098" s="10">
        <f t="shared" si="84"/>
        <v>45657</v>
      </c>
      <c r="R1098" s="3" t="s">
        <v>104</v>
      </c>
      <c r="S1098" s="11" t="s">
        <v>4002</v>
      </c>
      <c r="T1098" s="12">
        <v>5428.5</v>
      </c>
      <c r="U1098" s="12">
        <f t="shared" si="86"/>
        <v>5428.5</v>
      </c>
      <c r="V1098" s="11" t="s">
        <v>4003</v>
      </c>
      <c r="W1098" s="11" t="s">
        <v>107</v>
      </c>
      <c r="X1098" s="11" t="s">
        <v>108</v>
      </c>
      <c r="Y1098" s="3" t="s">
        <v>89</v>
      </c>
      <c r="Z1098" s="11" t="s">
        <v>108</v>
      </c>
      <c r="AA1098" s="3" t="s">
        <v>109</v>
      </c>
      <c r="AB1098" s="4">
        <v>45478</v>
      </c>
      <c r="AC1098" s="3" t="s">
        <v>104</v>
      </c>
    </row>
    <row r="1099" spans="1:29" ht="60" x14ac:dyDescent="0.25">
      <c r="A1099" s="3">
        <v>2024</v>
      </c>
      <c r="B1099" s="4">
        <v>45383</v>
      </c>
      <c r="C1099" s="4">
        <v>45473</v>
      </c>
      <c r="D1099" s="3" t="s">
        <v>75</v>
      </c>
      <c r="E1099" s="5" t="s">
        <v>4004</v>
      </c>
      <c r="F1099" s="6" t="s">
        <v>3865</v>
      </c>
      <c r="G1099" s="19" t="s">
        <v>3837</v>
      </c>
      <c r="H1099" s="7" t="s">
        <v>100</v>
      </c>
      <c r="I1099" s="8" t="s">
        <v>84</v>
      </c>
      <c r="J1099" s="9" t="s">
        <v>4005</v>
      </c>
      <c r="K1099" s="9" t="s">
        <v>104</v>
      </c>
      <c r="L1099" s="9" t="s">
        <v>104</v>
      </c>
      <c r="M1099" s="3" t="s">
        <v>86</v>
      </c>
      <c r="N1099" s="3" t="s">
        <v>104</v>
      </c>
      <c r="O1099" s="6">
        <v>1</v>
      </c>
      <c r="P1099" s="10">
        <v>45293</v>
      </c>
      <c r="Q1099" s="10">
        <f t="shared" si="84"/>
        <v>45657</v>
      </c>
      <c r="R1099" s="3" t="s">
        <v>104</v>
      </c>
      <c r="S1099" s="11" t="s">
        <v>4006</v>
      </c>
      <c r="T1099" s="12">
        <v>10857</v>
      </c>
      <c r="U1099" s="12">
        <f t="shared" si="86"/>
        <v>10857</v>
      </c>
      <c r="V1099" s="11" t="s">
        <v>4007</v>
      </c>
      <c r="W1099" s="11" t="s">
        <v>107</v>
      </c>
      <c r="X1099" s="11" t="s">
        <v>108</v>
      </c>
      <c r="Y1099" s="3" t="s">
        <v>89</v>
      </c>
      <c r="Z1099" s="11" t="s">
        <v>108</v>
      </c>
      <c r="AA1099" s="3" t="s">
        <v>109</v>
      </c>
      <c r="AB1099" s="4">
        <v>45478</v>
      </c>
      <c r="AC1099" s="3" t="s">
        <v>104</v>
      </c>
    </row>
    <row r="1100" spans="1:29" ht="60" x14ac:dyDescent="0.25">
      <c r="A1100" s="3">
        <v>2024</v>
      </c>
      <c r="B1100" s="4">
        <v>45383</v>
      </c>
      <c r="C1100" s="4">
        <v>45473</v>
      </c>
      <c r="D1100" s="3" t="s">
        <v>75</v>
      </c>
      <c r="E1100" s="5" t="s">
        <v>4008</v>
      </c>
      <c r="F1100" s="6" t="s">
        <v>3865</v>
      </c>
      <c r="G1100" s="19" t="s">
        <v>3837</v>
      </c>
      <c r="H1100" s="7" t="s">
        <v>100</v>
      </c>
      <c r="I1100" s="8" t="s">
        <v>84</v>
      </c>
      <c r="J1100" s="9" t="s">
        <v>4009</v>
      </c>
      <c r="K1100" s="9" t="s">
        <v>104</v>
      </c>
      <c r="L1100" s="9" t="s">
        <v>104</v>
      </c>
      <c r="M1100" s="3" t="s">
        <v>86</v>
      </c>
      <c r="N1100" s="3" t="s">
        <v>104</v>
      </c>
      <c r="O1100" s="6">
        <v>1</v>
      </c>
      <c r="P1100" s="10">
        <v>45293</v>
      </c>
      <c r="Q1100" s="10">
        <f>P1100+364</f>
        <v>45657</v>
      </c>
      <c r="R1100" s="3" t="s">
        <v>104</v>
      </c>
      <c r="S1100" s="11" t="s">
        <v>4010</v>
      </c>
      <c r="T1100" s="12">
        <v>4342.8</v>
      </c>
      <c r="U1100" s="12">
        <f t="shared" si="86"/>
        <v>4342.8</v>
      </c>
      <c r="V1100" s="11" t="s">
        <v>4011</v>
      </c>
      <c r="W1100" s="11" t="s">
        <v>107</v>
      </c>
      <c r="X1100" s="11" t="s">
        <v>108</v>
      </c>
      <c r="Y1100" s="3" t="s">
        <v>89</v>
      </c>
      <c r="Z1100" s="11" t="s">
        <v>108</v>
      </c>
      <c r="AA1100" s="3" t="s">
        <v>109</v>
      </c>
      <c r="AB1100" s="4">
        <v>45478</v>
      </c>
      <c r="AC1100" s="3" t="s">
        <v>104</v>
      </c>
    </row>
    <row r="1101" spans="1:29" ht="60" x14ac:dyDescent="0.25">
      <c r="A1101" s="3">
        <v>2024</v>
      </c>
      <c r="B1101" s="4">
        <v>45383</v>
      </c>
      <c r="C1101" s="4">
        <v>45473</v>
      </c>
      <c r="D1101" s="3" t="s">
        <v>75</v>
      </c>
      <c r="E1101" s="5" t="s">
        <v>4012</v>
      </c>
      <c r="F1101" s="6" t="s">
        <v>3865</v>
      </c>
      <c r="G1101" s="19" t="s">
        <v>3837</v>
      </c>
      <c r="H1101" s="7" t="s">
        <v>100</v>
      </c>
      <c r="I1101" s="8" t="s">
        <v>84</v>
      </c>
      <c r="J1101" s="9" t="s">
        <v>4013</v>
      </c>
      <c r="K1101" s="9" t="s">
        <v>104</v>
      </c>
      <c r="L1101" s="9" t="s">
        <v>104</v>
      </c>
      <c r="M1101" s="3" t="s">
        <v>86</v>
      </c>
      <c r="N1101" s="3" t="s">
        <v>104</v>
      </c>
      <c r="O1101" s="6">
        <v>1</v>
      </c>
      <c r="P1101" s="10">
        <v>45293</v>
      </c>
      <c r="Q1101" s="10">
        <f>P1101+364</f>
        <v>45657</v>
      </c>
      <c r="R1101" s="3" t="s">
        <v>104</v>
      </c>
      <c r="S1101" s="11" t="s">
        <v>4014</v>
      </c>
      <c r="T1101" s="12">
        <v>5428.5</v>
      </c>
      <c r="U1101" s="12">
        <f t="shared" si="86"/>
        <v>5428.5</v>
      </c>
      <c r="V1101" s="11" t="s">
        <v>4015</v>
      </c>
      <c r="W1101" s="11" t="s">
        <v>107</v>
      </c>
      <c r="X1101" s="11" t="s">
        <v>108</v>
      </c>
      <c r="Y1101" s="3" t="s">
        <v>89</v>
      </c>
      <c r="Z1101" s="11" t="s">
        <v>108</v>
      </c>
      <c r="AA1101" s="3" t="s">
        <v>109</v>
      </c>
      <c r="AB1101" s="4">
        <v>45478</v>
      </c>
      <c r="AC1101" s="3" t="s">
        <v>104</v>
      </c>
    </row>
    <row r="1102" spans="1:29" ht="60" x14ac:dyDescent="0.25">
      <c r="A1102" s="3">
        <v>2024</v>
      </c>
      <c r="B1102" s="4">
        <v>45383</v>
      </c>
      <c r="C1102" s="4">
        <v>45473</v>
      </c>
      <c r="D1102" s="3" t="s">
        <v>75</v>
      </c>
      <c r="E1102" s="5" t="s">
        <v>4016</v>
      </c>
      <c r="F1102" s="6" t="s">
        <v>3865</v>
      </c>
      <c r="G1102" s="19" t="s">
        <v>3837</v>
      </c>
      <c r="H1102" s="7" t="s">
        <v>100</v>
      </c>
      <c r="I1102" s="8" t="s">
        <v>84</v>
      </c>
      <c r="J1102" s="9" t="s">
        <v>4017</v>
      </c>
      <c r="K1102" s="9" t="s">
        <v>104</v>
      </c>
      <c r="L1102" s="9" t="s">
        <v>104</v>
      </c>
      <c r="M1102" s="3" t="s">
        <v>86</v>
      </c>
      <c r="N1102" s="3" t="s">
        <v>104</v>
      </c>
      <c r="O1102" s="6">
        <v>1</v>
      </c>
      <c r="P1102" s="10">
        <v>45293</v>
      </c>
      <c r="Q1102" s="10">
        <f>P1102+364</f>
        <v>45657</v>
      </c>
      <c r="R1102" s="3" t="s">
        <v>104</v>
      </c>
      <c r="S1102" s="11" t="s">
        <v>4018</v>
      </c>
      <c r="T1102" s="12">
        <v>10857</v>
      </c>
      <c r="U1102" s="12">
        <f t="shared" si="86"/>
        <v>10857</v>
      </c>
      <c r="V1102" s="11" t="s">
        <v>4019</v>
      </c>
      <c r="W1102" s="11" t="s">
        <v>107</v>
      </c>
      <c r="X1102" s="11" t="s">
        <v>108</v>
      </c>
      <c r="Y1102" s="3" t="s">
        <v>89</v>
      </c>
      <c r="Z1102" s="11" t="s">
        <v>108</v>
      </c>
      <c r="AA1102" s="3" t="s">
        <v>109</v>
      </c>
      <c r="AB1102" s="4">
        <v>45478</v>
      </c>
      <c r="AC1102" s="3" t="s">
        <v>104</v>
      </c>
    </row>
    <row r="1103" spans="1:29" ht="60" x14ac:dyDescent="0.25">
      <c r="A1103" s="3">
        <v>2024</v>
      </c>
      <c r="B1103" s="4">
        <v>45383</v>
      </c>
      <c r="C1103" s="4">
        <v>45473</v>
      </c>
      <c r="D1103" s="3" t="s">
        <v>75</v>
      </c>
      <c r="E1103" s="5" t="s">
        <v>4020</v>
      </c>
      <c r="F1103" s="6" t="s">
        <v>3865</v>
      </c>
      <c r="G1103" s="19" t="s">
        <v>3837</v>
      </c>
      <c r="H1103" s="7" t="s">
        <v>100</v>
      </c>
      <c r="I1103" s="8" t="s">
        <v>84</v>
      </c>
      <c r="J1103" s="9" t="s">
        <v>4021</v>
      </c>
      <c r="K1103" s="9" t="s">
        <v>104</v>
      </c>
      <c r="L1103" s="9" t="s">
        <v>104</v>
      </c>
      <c r="M1103" s="3" t="s">
        <v>86</v>
      </c>
      <c r="N1103" s="3" t="s">
        <v>104</v>
      </c>
      <c r="O1103" s="6">
        <v>1</v>
      </c>
      <c r="P1103" s="10">
        <v>45293</v>
      </c>
      <c r="Q1103" s="10">
        <f>P1103+364</f>
        <v>45657</v>
      </c>
      <c r="R1103" s="3" t="s">
        <v>104</v>
      </c>
      <c r="S1103" s="11" t="s">
        <v>4022</v>
      </c>
      <c r="T1103" s="12">
        <v>5428.5</v>
      </c>
      <c r="U1103" s="12">
        <f t="shared" si="86"/>
        <v>5428.5</v>
      </c>
      <c r="V1103" s="11" t="s">
        <v>4023</v>
      </c>
      <c r="W1103" s="11" t="s">
        <v>107</v>
      </c>
      <c r="X1103" s="11" t="s">
        <v>108</v>
      </c>
      <c r="Y1103" s="3" t="s">
        <v>89</v>
      </c>
      <c r="Z1103" s="11" t="s">
        <v>108</v>
      </c>
      <c r="AA1103" s="3" t="s">
        <v>109</v>
      </c>
      <c r="AB1103" s="4">
        <v>45478</v>
      </c>
      <c r="AC1103" s="3" t="s">
        <v>104</v>
      </c>
    </row>
    <row r="1104" spans="1:29" ht="60" x14ac:dyDescent="0.25">
      <c r="A1104" s="3">
        <v>2024</v>
      </c>
      <c r="B1104" s="4">
        <v>45383</v>
      </c>
      <c r="C1104" s="4">
        <v>45473</v>
      </c>
      <c r="D1104" s="3" t="s">
        <v>75</v>
      </c>
      <c r="E1104" s="5" t="s">
        <v>4024</v>
      </c>
      <c r="F1104" s="6" t="s">
        <v>3865</v>
      </c>
      <c r="G1104" s="19" t="s">
        <v>3837</v>
      </c>
      <c r="H1104" s="7" t="s">
        <v>100</v>
      </c>
      <c r="I1104" s="8" t="s">
        <v>84</v>
      </c>
      <c r="J1104" s="9" t="s">
        <v>4021</v>
      </c>
      <c r="K1104" s="9" t="s">
        <v>104</v>
      </c>
      <c r="L1104" s="9" t="s">
        <v>104</v>
      </c>
      <c r="M1104" s="3" t="s">
        <v>86</v>
      </c>
      <c r="N1104" s="3" t="s">
        <v>104</v>
      </c>
      <c r="O1104" s="6">
        <v>1</v>
      </c>
      <c r="P1104" s="10">
        <v>45293</v>
      </c>
      <c r="Q1104" s="10">
        <f>P1104+364</f>
        <v>45657</v>
      </c>
      <c r="R1104" s="3" t="s">
        <v>104</v>
      </c>
      <c r="S1104" s="11" t="s">
        <v>4025</v>
      </c>
      <c r="T1104" s="12">
        <v>10857</v>
      </c>
      <c r="U1104" s="12">
        <f t="shared" si="86"/>
        <v>10857</v>
      </c>
      <c r="V1104" s="11" t="s">
        <v>4026</v>
      </c>
      <c r="W1104" s="11" t="s">
        <v>107</v>
      </c>
      <c r="X1104" s="11" t="s">
        <v>108</v>
      </c>
      <c r="Y1104" s="3" t="s">
        <v>89</v>
      </c>
      <c r="Z1104" s="11" t="s">
        <v>108</v>
      </c>
      <c r="AA1104" s="3" t="s">
        <v>109</v>
      </c>
      <c r="AB1104" s="4">
        <v>45478</v>
      </c>
      <c r="AC1104" s="3" t="s">
        <v>104</v>
      </c>
    </row>
    <row r="1105" spans="1:29" ht="60" x14ac:dyDescent="0.25">
      <c r="A1105" s="3">
        <v>2024</v>
      </c>
      <c r="B1105" s="4">
        <v>45383</v>
      </c>
      <c r="C1105" s="4">
        <v>45473</v>
      </c>
      <c r="D1105" s="3" t="s">
        <v>75</v>
      </c>
      <c r="E1105" s="5" t="s">
        <v>4027</v>
      </c>
      <c r="F1105" s="6" t="s">
        <v>3865</v>
      </c>
      <c r="G1105" s="19" t="s">
        <v>3837</v>
      </c>
      <c r="H1105" s="7" t="s">
        <v>100</v>
      </c>
      <c r="I1105" s="8" t="s">
        <v>84</v>
      </c>
      <c r="J1105" s="9" t="s">
        <v>4028</v>
      </c>
      <c r="K1105" s="9" t="s">
        <v>104</v>
      </c>
      <c r="L1105" s="9" t="s">
        <v>104</v>
      </c>
      <c r="M1105" s="3" t="s">
        <v>86</v>
      </c>
      <c r="N1105" s="3" t="s">
        <v>104</v>
      </c>
      <c r="O1105" s="6">
        <v>1</v>
      </c>
      <c r="P1105" s="10">
        <v>45422</v>
      </c>
      <c r="Q1105" s="10">
        <f>P1105+365</f>
        <v>45787</v>
      </c>
      <c r="R1105" s="3" t="s">
        <v>104</v>
      </c>
      <c r="S1105" s="11" t="s">
        <v>4029</v>
      </c>
      <c r="T1105" s="12">
        <v>2000</v>
      </c>
      <c r="U1105" s="12">
        <f t="shared" si="86"/>
        <v>2000</v>
      </c>
      <c r="V1105" s="11" t="s">
        <v>4030</v>
      </c>
      <c r="W1105" s="11" t="s">
        <v>107</v>
      </c>
      <c r="X1105" s="11" t="s">
        <v>108</v>
      </c>
      <c r="Y1105" s="3" t="s">
        <v>89</v>
      </c>
      <c r="Z1105" s="11" t="s">
        <v>108</v>
      </c>
      <c r="AA1105" s="3" t="s">
        <v>109</v>
      </c>
      <c r="AB1105" s="4">
        <v>45478</v>
      </c>
      <c r="AC1105" s="3" t="s">
        <v>104</v>
      </c>
    </row>
    <row r="1106" spans="1:29" ht="60" x14ac:dyDescent="0.25">
      <c r="A1106" s="3">
        <v>2024</v>
      </c>
      <c r="B1106" s="4">
        <v>45383</v>
      </c>
      <c r="C1106" s="4">
        <v>45473</v>
      </c>
      <c r="D1106" s="3" t="s">
        <v>75</v>
      </c>
      <c r="E1106" s="5" t="s">
        <v>4031</v>
      </c>
      <c r="F1106" s="6" t="s">
        <v>3865</v>
      </c>
      <c r="G1106" s="19" t="s">
        <v>3837</v>
      </c>
      <c r="H1106" s="7" t="s">
        <v>100</v>
      </c>
      <c r="I1106" s="8" t="s">
        <v>84</v>
      </c>
      <c r="J1106" s="9" t="s">
        <v>4032</v>
      </c>
      <c r="K1106" s="9" t="s">
        <v>104</v>
      </c>
      <c r="L1106" s="9" t="s">
        <v>104</v>
      </c>
      <c r="M1106" s="3" t="s">
        <v>86</v>
      </c>
      <c r="N1106" s="3" t="s">
        <v>104</v>
      </c>
      <c r="O1106" s="6">
        <v>1</v>
      </c>
      <c r="P1106" s="10">
        <v>45293</v>
      </c>
      <c r="Q1106" s="10">
        <f t="shared" si="84"/>
        <v>45657</v>
      </c>
      <c r="R1106" s="3" t="s">
        <v>104</v>
      </c>
      <c r="S1106" s="11" t="s">
        <v>4033</v>
      </c>
      <c r="T1106" s="12">
        <v>5428.5</v>
      </c>
      <c r="U1106" s="12">
        <f t="shared" si="86"/>
        <v>5428.5</v>
      </c>
      <c r="V1106" s="11" t="s">
        <v>4034</v>
      </c>
      <c r="W1106" s="11" t="s">
        <v>107</v>
      </c>
      <c r="X1106" s="11" t="s">
        <v>108</v>
      </c>
      <c r="Y1106" s="3" t="s">
        <v>89</v>
      </c>
      <c r="Z1106" s="11" t="s">
        <v>108</v>
      </c>
      <c r="AA1106" s="3" t="s">
        <v>109</v>
      </c>
      <c r="AB1106" s="4">
        <v>45478</v>
      </c>
      <c r="AC1106" s="3" t="s">
        <v>104</v>
      </c>
    </row>
    <row r="1107" spans="1:29" ht="60" x14ac:dyDescent="0.25">
      <c r="A1107" s="3">
        <v>2024</v>
      </c>
      <c r="B1107" s="4">
        <v>45383</v>
      </c>
      <c r="C1107" s="4">
        <v>45473</v>
      </c>
      <c r="D1107" s="3" t="s">
        <v>75</v>
      </c>
      <c r="E1107" s="5" t="s">
        <v>4035</v>
      </c>
      <c r="F1107" s="6" t="s">
        <v>3865</v>
      </c>
      <c r="G1107" s="19" t="s">
        <v>3837</v>
      </c>
      <c r="H1107" s="7" t="s">
        <v>100</v>
      </c>
      <c r="I1107" s="8" t="s">
        <v>84</v>
      </c>
      <c r="J1107" s="9" t="s">
        <v>4036</v>
      </c>
      <c r="K1107" s="9" t="s">
        <v>104</v>
      </c>
      <c r="L1107" s="9" t="s">
        <v>104</v>
      </c>
      <c r="M1107" s="3" t="s">
        <v>86</v>
      </c>
      <c r="N1107" s="3" t="s">
        <v>104</v>
      </c>
      <c r="O1107" s="6">
        <v>1</v>
      </c>
      <c r="P1107" s="10">
        <v>45293</v>
      </c>
      <c r="Q1107" s="10">
        <f t="shared" si="84"/>
        <v>45657</v>
      </c>
      <c r="R1107" s="3" t="s">
        <v>104</v>
      </c>
      <c r="S1107" s="11" t="s">
        <v>4037</v>
      </c>
      <c r="T1107" s="12">
        <v>10857</v>
      </c>
      <c r="U1107" s="12">
        <f t="shared" si="86"/>
        <v>10857</v>
      </c>
      <c r="V1107" s="11" t="s">
        <v>4038</v>
      </c>
      <c r="W1107" s="11" t="s">
        <v>107</v>
      </c>
      <c r="X1107" s="11" t="s">
        <v>108</v>
      </c>
      <c r="Y1107" s="3" t="s">
        <v>89</v>
      </c>
      <c r="Z1107" s="11" t="s">
        <v>108</v>
      </c>
      <c r="AA1107" s="3" t="s">
        <v>109</v>
      </c>
      <c r="AB1107" s="4">
        <v>45478</v>
      </c>
      <c r="AC1107" s="3" t="s">
        <v>104</v>
      </c>
    </row>
    <row r="1108" spans="1:29" ht="60" x14ac:dyDescent="0.25">
      <c r="A1108" s="3">
        <v>2024</v>
      </c>
      <c r="B1108" s="4">
        <v>45383</v>
      </c>
      <c r="C1108" s="4">
        <v>45473</v>
      </c>
      <c r="D1108" s="3" t="s">
        <v>75</v>
      </c>
      <c r="E1108" s="5" t="s">
        <v>4039</v>
      </c>
      <c r="F1108" s="6" t="s">
        <v>3865</v>
      </c>
      <c r="G1108" s="19" t="s">
        <v>3837</v>
      </c>
      <c r="H1108" s="7" t="s">
        <v>100</v>
      </c>
      <c r="I1108" s="8" t="s">
        <v>84</v>
      </c>
      <c r="J1108" s="9" t="s">
        <v>4040</v>
      </c>
      <c r="K1108" s="9" t="s">
        <v>104</v>
      </c>
      <c r="L1108" s="9" t="s">
        <v>104</v>
      </c>
      <c r="M1108" s="3" t="s">
        <v>86</v>
      </c>
      <c r="N1108" s="3" t="s">
        <v>104</v>
      </c>
      <c r="O1108" s="6">
        <v>1</v>
      </c>
      <c r="P1108" s="10">
        <v>45293</v>
      </c>
      <c r="Q1108" s="10">
        <f>P1108+364</f>
        <v>45657</v>
      </c>
      <c r="R1108" s="3" t="s">
        <v>104</v>
      </c>
      <c r="S1108" s="11" t="s">
        <v>4041</v>
      </c>
      <c r="T1108" s="12">
        <v>5428.5</v>
      </c>
      <c r="U1108" s="12">
        <f>T1108</f>
        <v>5428.5</v>
      </c>
      <c r="V1108" s="11" t="s">
        <v>4042</v>
      </c>
      <c r="W1108" s="11" t="s">
        <v>107</v>
      </c>
      <c r="X1108" s="11" t="s">
        <v>108</v>
      </c>
      <c r="Y1108" s="3" t="s">
        <v>89</v>
      </c>
      <c r="Z1108" s="11" t="s">
        <v>108</v>
      </c>
      <c r="AA1108" s="3" t="s">
        <v>109</v>
      </c>
      <c r="AB1108" s="4">
        <v>45478</v>
      </c>
      <c r="AC1108" s="3" t="s">
        <v>104</v>
      </c>
    </row>
    <row r="1109" spans="1:29" ht="60" x14ac:dyDescent="0.25">
      <c r="A1109" s="3">
        <v>2024</v>
      </c>
      <c r="B1109" s="4">
        <v>45383</v>
      </c>
      <c r="C1109" s="4">
        <v>45473</v>
      </c>
      <c r="D1109" s="3" t="s">
        <v>75</v>
      </c>
      <c r="E1109" s="5" t="s">
        <v>4043</v>
      </c>
      <c r="F1109" s="6" t="s">
        <v>3865</v>
      </c>
      <c r="G1109" s="19" t="s">
        <v>3837</v>
      </c>
      <c r="H1109" s="7" t="s">
        <v>100</v>
      </c>
      <c r="I1109" s="8" t="s">
        <v>84</v>
      </c>
      <c r="J1109" s="9" t="s">
        <v>4044</v>
      </c>
      <c r="K1109" s="9" t="s">
        <v>104</v>
      </c>
      <c r="L1109" s="9" t="s">
        <v>104</v>
      </c>
      <c r="M1109" s="3" t="s">
        <v>86</v>
      </c>
      <c r="N1109" s="3" t="s">
        <v>104</v>
      </c>
      <c r="O1109" s="6">
        <v>1</v>
      </c>
      <c r="P1109" s="10">
        <v>45293</v>
      </c>
      <c r="Q1109" s="10">
        <f t="shared" si="84"/>
        <v>45657</v>
      </c>
      <c r="R1109" s="3" t="s">
        <v>104</v>
      </c>
      <c r="S1109" s="11" t="s">
        <v>4045</v>
      </c>
      <c r="T1109" s="12">
        <v>10857</v>
      </c>
      <c r="U1109" s="12">
        <f t="shared" si="86"/>
        <v>10857</v>
      </c>
      <c r="V1109" s="11" t="s">
        <v>4046</v>
      </c>
      <c r="W1109" s="11" t="s">
        <v>107</v>
      </c>
      <c r="X1109" s="11" t="s">
        <v>108</v>
      </c>
      <c r="Y1109" s="3" t="s">
        <v>89</v>
      </c>
      <c r="Z1109" s="11" t="s">
        <v>108</v>
      </c>
      <c r="AA1109" s="3" t="s">
        <v>109</v>
      </c>
      <c r="AB1109" s="4">
        <v>45478</v>
      </c>
      <c r="AC1109" s="3" t="s">
        <v>104</v>
      </c>
    </row>
    <row r="1110" spans="1:29" ht="60" x14ac:dyDescent="0.25">
      <c r="A1110" s="3">
        <v>2024</v>
      </c>
      <c r="B1110" s="4">
        <v>45383</v>
      </c>
      <c r="C1110" s="4">
        <v>45473</v>
      </c>
      <c r="D1110" s="3" t="s">
        <v>75</v>
      </c>
      <c r="E1110" s="5" t="s">
        <v>4047</v>
      </c>
      <c r="F1110" s="6" t="s">
        <v>3865</v>
      </c>
      <c r="G1110" s="19" t="s">
        <v>3837</v>
      </c>
      <c r="H1110" s="7" t="s">
        <v>100</v>
      </c>
      <c r="I1110" s="8" t="s">
        <v>84</v>
      </c>
      <c r="J1110" s="9" t="s">
        <v>4048</v>
      </c>
      <c r="K1110" s="9" t="s">
        <v>104</v>
      </c>
      <c r="L1110" s="9" t="s">
        <v>104</v>
      </c>
      <c r="M1110" s="3" t="s">
        <v>86</v>
      </c>
      <c r="N1110" s="3" t="s">
        <v>104</v>
      </c>
      <c r="O1110" s="6">
        <v>1</v>
      </c>
      <c r="P1110" s="10">
        <v>45293</v>
      </c>
      <c r="Q1110" s="10">
        <f t="shared" si="84"/>
        <v>45657</v>
      </c>
      <c r="R1110" s="3" t="s">
        <v>104</v>
      </c>
      <c r="S1110" s="11" t="s">
        <v>4049</v>
      </c>
      <c r="T1110" s="12">
        <v>10857</v>
      </c>
      <c r="U1110" s="12">
        <f t="shared" si="86"/>
        <v>10857</v>
      </c>
      <c r="V1110" s="11" t="s">
        <v>4050</v>
      </c>
      <c r="W1110" s="11" t="s">
        <v>107</v>
      </c>
      <c r="X1110" s="11" t="s">
        <v>108</v>
      </c>
      <c r="Y1110" s="3" t="s">
        <v>89</v>
      </c>
      <c r="Z1110" s="11" t="s">
        <v>108</v>
      </c>
      <c r="AA1110" s="3" t="s">
        <v>109</v>
      </c>
      <c r="AB1110" s="4">
        <v>45478</v>
      </c>
      <c r="AC1110" s="3" t="s">
        <v>104</v>
      </c>
    </row>
    <row r="1111" spans="1:29" ht="60" x14ac:dyDescent="0.25">
      <c r="A1111" s="3">
        <v>2024</v>
      </c>
      <c r="B1111" s="4">
        <v>45383</v>
      </c>
      <c r="C1111" s="4">
        <v>45473</v>
      </c>
      <c r="D1111" s="3" t="s">
        <v>75</v>
      </c>
      <c r="E1111" s="5" t="s">
        <v>4051</v>
      </c>
      <c r="F1111" s="6" t="s">
        <v>3865</v>
      </c>
      <c r="G1111" s="19" t="s">
        <v>3837</v>
      </c>
      <c r="H1111" s="7" t="s">
        <v>100</v>
      </c>
      <c r="I1111" s="8" t="s">
        <v>84</v>
      </c>
      <c r="J1111" s="9" t="s">
        <v>4040</v>
      </c>
      <c r="K1111" s="9" t="s">
        <v>104</v>
      </c>
      <c r="L1111" s="9" t="s">
        <v>104</v>
      </c>
      <c r="M1111" s="3" t="s">
        <v>86</v>
      </c>
      <c r="N1111" s="3" t="s">
        <v>104</v>
      </c>
      <c r="O1111" s="6">
        <v>1</v>
      </c>
      <c r="P1111" s="10">
        <v>44928</v>
      </c>
      <c r="Q1111" s="10">
        <f>P1111+363</f>
        <v>45291</v>
      </c>
      <c r="R1111" s="3" t="s">
        <v>104</v>
      </c>
      <c r="S1111" s="11" t="s">
        <v>4052</v>
      </c>
      <c r="T1111" s="12">
        <v>7773</v>
      </c>
      <c r="U1111" s="12">
        <f t="shared" si="86"/>
        <v>7773</v>
      </c>
      <c r="V1111" s="11" t="s">
        <v>4053</v>
      </c>
      <c r="W1111" s="11" t="s">
        <v>107</v>
      </c>
      <c r="X1111" s="11" t="s">
        <v>108</v>
      </c>
      <c r="Y1111" s="3" t="s">
        <v>89</v>
      </c>
      <c r="Z1111" s="11" t="s">
        <v>108</v>
      </c>
      <c r="AA1111" s="3" t="s">
        <v>109</v>
      </c>
      <c r="AB1111" s="4">
        <v>45478</v>
      </c>
      <c r="AC1111" s="3" t="s">
        <v>104</v>
      </c>
    </row>
    <row r="1112" spans="1:29" ht="60" x14ac:dyDescent="0.25">
      <c r="A1112" s="3">
        <v>2024</v>
      </c>
      <c r="B1112" s="4">
        <v>45383</v>
      </c>
      <c r="C1112" s="4">
        <v>45473</v>
      </c>
      <c r="D1112" s="3" t="s">
        <v>75</v>
      </c>
      <c r="E1112" s="5" t="s">
        <v>4054</v>
      </c>
      <c r="F1112" s="6" t="s">
        <v>3865</v>
      </c>
      <c r="G1112" s="19" t="s">
        <v>3837</v>
      </c>
      <c r="H1112" s="7" t="s">
        <v>100</v>
      </c>
      <c r="I1112" s="8" t="s">
        <v>84</v>
      </c>
      <c r="J1112" s="9" t="s">
        <v>4040</v>
      </c>
      <c r="K1112" s="9"/>
      <c r="L1112" s="9"/>
      <c r="M1112" s="3" t="s">
        <v>86</v>
      </c>
      <c r="N1112" s="3" t="s">
        <v>104</v>
      </c>
      <c r="O1112" s="6">
        <v>1</v>
      </c>
      <c r="P1112" s="10">
        <v>45293</v>
      </c>
      <c r="Q1112" s="10">
        <f>P1112+364</f>
        <v>45657</v>
      </c>
      <c r="R1112" s="3" t="s">
        <v>104</v>
      </c>
      <c r="S1112" s="11" t="s">
        <v>4049</v>
      </c>
      <c r="T1112" s="12">
        <v>8142.75</v>
      </c>
      <c r="U1112" s="12">
        <f t="shared" si="86"/>
        <v>8142.75</v>
      </c>
      <c r="V1112" s="11" t="s">
        <v>4053</v>
      </c>
      <c r="W1112" s="11" t="s">
        <v>107</v>
      </c>
      <c r="X1112" s="11" t="s">
        <v>108</v>
      </c>
      <c r="Y1112" s="3" t="s">
        <v>89</v>
      </c>
      <c r="Z1112" s="11" t="s">
        <v>108</v>
      </c>
      <c r="AA1112" s="3" t="s">
        <v>109</v>
      </c>
      <c r="AB1112" s="4">
        <v>45478</v>
      </c>
      <c r="AC1112" s="3" t="s">
        <v>104</v>
      </c>
    </row>
    <row r="1113" spans="1:29" ht="60" x14ac:dyDescent="0.25">
      <c r="A1113" s="3">
        <v>2024</v>
      </c>
      <c r="B1113" s="4">
        <v>45383</v>
      </c>
      <c r="C1113" s="4">
        <v>45473</v>
      </c>
      <c r="D1113" s="3" t="s">
        <v>75</v>
      </c>
      <c r="E1113" s="5" t="s">
        <v>4055</v>
      </c>
      <c r="F1113" s="6" t="s">
        <v>3865</v>
      </c>
      <c r="G1113" s="19" t="s">
        <v>3837</v>
      </c>
      <c r="H1113" s="7" t="s">
        <v>100</v>
      </c>
      <c r="I1113" s="8" t="s">
        <v>84</v>
      </c>
      <c r="J1113" s="9" t="s">
        <v>4056</v>
      </c>
      <c r="K1113" s="9" t="s">
        <v>104</v>
      </c>
      <c r="L1113" s="9" t="s">
        <v>104</v>
      </c>
      <c r="M1113" s="3" t="s">
        <v>86</v>
      </c>
      <c r="N1113" s="3" t="s">
        <v>104</v>
      </c>
      <c r="O1113" s="6">
        <v>1</v>
      </c>
      <c r="P1113" s="10">
        <v>45293</v>
      </c>
      <c r="Q1113" s="10">
        <f>P1113+364</f>
        <v>45657</v>
      </c>
      <c r="R1113" s="3" t="s">
        <v>104</v>
      </c>
      <c r="S1113" s="11" t="s">
        <v>4057</v>
      </c>
      <c r="T1113" s="12">
        <v>3257.1</v>
      </c>
      <c r="U1113" s="12">
        <f t="shared" si="86"/>
        <v>3257.1</v>
      </c>
      <c r="V1113" s="11" t="s">
        <v>4058</v>
      </c>
      <c r="W1113" s="11" t="s">
        <v>107</v>
      </c>
      <c r="X1113" s="11" t="s">
        <v>108</v>
      </c>
      <c r="Y1113" s="3" t="s">
        <v>89</v>
      </c>
      <c r="Z1113" s="11" t="s">
        <v>108</v>
      </c>
      <c r="AA1113" s="3" t="s">
        <v>109</v>
      </c>
      <c r="AB1113" s="4">
        <v>45478</v>
      </c>
      <c r="AC1113" s="3" t="s">
        <v>104</v>
      </c>
    </row>
    <row r="1114" spans="1:29" ht="60" x14ac:dyDescent="0.25">
      <c r="A1114" s="3">
        <v>2024</v>
      </c>
      <c r="B1114" s="4">
        <v>45383</v>
      </c>
      <c r="C1114" s="4">
        <v>45473</v>
      </c>
      <c r="D1114" s="3" t="s">
        <v>75</v>
      </c>
      <c r="E1114" s="5" t="s">
        <v>4059</v>
      </c>
      <c r="F1114" s="6" t="s">
        <v>3865</v>
      </c>
      <c r="G1114" s="19" t="s">
        <v>3837</v>
      </c>
      <c r="H1114" s="7" t="s">
        <v>100</v>
      </c>
      <c r="I1114" s="8" t="s">
        <v>84</v>
      </c>
      <c r="J1114" s="9" t="s">
        <v>4060</v>
      </c>
      <c r="K1114" s="9" t="s">
        <v>104</v>
      </c>
      <c r="L1114" s="9" t="s">
        <v>104</v>
      </c>
      <c r="M1114" s="3" t="s">
        <v>86</v>
      </c>
      <c r="N1114" s="3" t="s">
        <v>104</v>
      </c>
      <c r="O1114" s="6">
        <v>1</v>
      </c>
      <c r="P1114" s="10">
        <v>45293</v>
      </c>
      <c r="Q1114" s="10">
        <f>P1114+364</f>
        <v>45657</v>
      </c>
      <c r="R1114" s="3" t="s">
        <v>104</v>
      </c>
      <c r="S1114" s="11" t="s">
        <v>4061</v>
      </c>
      <c r="T1114" s="12">
        <v>48856.5</v>
      </c>
      <c r="U1114" s="12">
        <f t="shared" si="86"/>
        <v>48856.5</v>
      </c>
      <c r="V1114" s="11" t="s">
        <v>4062</v>
      </c>
      <c r="W1114" s="11" t="s">
        <v>107</v>
      </c>
      <c r="X1114" s="11" t="s">
        <v>108</v>
      </c>
      <c r="Y1114" s="3" t="s">
        <v>89</v>
      </c>
      <c r="Z1114" s="11" t="s">
        <v>108</v>
      </c>
      <c r="AA1114" s="3" t="s">
        <v>109</v>
      </c>
      <c r="AB1114" s="4">
        <v>45478</v>
      </c>
      <c r="AC1114" s="3" t="s">
        <v>104</v>
      </c>
    </row>
    <row r="1115" spans="1:29" ht="60" x14ac:dyDescent="0.25">
      <c r="A1115" s="3">
        <v>2024</v>
      </c>
      <c r="B1115" s="4">
        <v>45383</v>
      </c>
      <c r="C1115" s="4">
        <v>45473</v>
      </c>
      <c r="D1115" s="3" t="s">
        <v>75</v>
      </c>
      <c r="E1115" s="5" t="s">
        <v>4063</v>
      </c>
      <c r="F1115" s="6" t="s">
        <v>3865</v>
      </c>
      <c r="G1115" s="19" t="s">
        <v>3837</v>
      </c>
      <c r="H1115" s="7" t="s">
        <v>100</v>
      </c>
      <c r="I1115" s="8" t="s">
        <v>84</v>
      </c>
      <c r="J1115" s="9" t="s">
        <v>4060</v>
      </c>
      <c r="K1115" s="9" t="s">
        <v>104</v>
      </c>
      <c r="L1115" s="9" t="s">
        <v>104</v>
      </c>
      <c r="M1115" s="3" t="s">
        <v>86</v>
      </c>
      <c r="N1115" s="3" t="s">
        <v>104</v>
      </c>
      <c r="O1115" s="6">
        <v>1</v>
      </c>
      <c r="P1115" s="10">
        <v>45293</v>
      </c>
      <c r="Q1115" s="10">
        <f>P1115+364</f>
        <v>45657</v>
      </c>
      <c r="R1115" s="3" t="s">
        <v>104</v>
      </c>
      <c r="S1115" s="11" t="s">
        <v>4064</v>
      </c>
      <c r="T1115" s="12">
        <v>108570</v>
      </c>
      <c r="U1115" s="12">
        <f t="shared" si="86"/>
        <v>108570</v>
      </c>
      <c r="V1115" s="11" t="s">
        <v>4065</v>
      </c>
      <c r="W1115" s="11" t="s">
        <v>107</v>
      </c>
      <c r="X1115" s="11" t="s">
        <v>108</v>
      </c>
      <c r="Y1115" s="3" t="s">
        <v>89</v>
      </c>
      <c r="Z1115" s="11" t="s">
        <v>108</v>
      </c>
      <c r="AA1115" s="3" t="s">
        <v>109</v>
      </c>
      <c r="AB1115" s="4">
        <v>45478</v>
      </c>
      <c r="AC1115" s="3" t="s">
        <v>104</v>
      </c>
    </row>
    <row r="1116" spans="1:29" ht="60" x14ac:dyDescent="0.25">
      <c r="A1116" s="3">
        <v>2024</v>
      </c>
      <c r="B1116" s="4">
        <v>45383</v>
      </c>
      <c r="C1116" s="4">
        <v>45473</v>
      </c>
      <c r="D1116" s="3" t="s">
        <v>75</v>
      </c>
      <c r="E1116" s="5" t="s">
        <v>4066</v>
      </c>
      <c r="F1116" s="6" t="s">
        <v>3865</v>
      </c>
      <c r="G1116" s="19" t="s">
        <v>3837</v>
      </c>
      <c r="H1116" s="7" t="s">
        <v>100</v>
      </c>
      <c r="I1116" s="8" t="s">
        <v>84</v>
      </c>
      <c r="J1116" s="9" t="s">
        <v>4067</v>
      </c>
      <c r="K1116" s="9" t="s">
        <v>104</v>
      </c>
      <c r="L1116" s="9" t="s">
        <v>104</v>
      </c>
      <c r="M1116" s="3" t="s">
        <v>86</v>
      </c>
      <c r="N1116" s="3" t="s">
        <v>104</v>
      </c>
      <c r="O1116" s="6">
        <v>1</v>
      </c>
      <c r="P1116" s="10">
        <v>45293</v>
      </c>
      <c r="Q1116" s="10">
        <f>P1116+364</f>
        <v>45657</v>
      </c>
      <c r="R1116" s="3" t="s">
        <v>104</v>
      </c>
      <c r="S1116" s="11" t="s">
        <v>4068</v>
      </c>
      <c r="T1116" s="20">
        <v>5428.5</v>
      </c>
      <c r="U1116" s="12">
        <f t="shared" si="86"/>
        <v>5428.5</v>
      </c>
      <c r="V1116" s="11" t="s">
        <v>4069</v>
      </c>
      <c r="W1116" s="11" t="s">
        <v>107</v>
      </c>
      <c r="X1116" s="11" t="s">
        <v>108</v>
      </c>
      <c r="Y1116" s="3" t="s">
        <v>89</v>
      </c>
      <c r="Z1116" s="11" t="s">
        <v>108</v>
      </c>
      <c r="AA1116" s="3" t="s">
        <v>109</v>
      </c>
      <c r="AB1116" s="4">
        <v>45478</v>
      </c>
      <c r="AC1116" s="3" t="s">
        <v>104</v>
      </c>
    </row>
    <row r="1117" spans="1:29" ht="60" x14ac:dyDescent="0.25">
      <c r="A1117" s="3">
        <v>2024</v>
      </c>
      <c r="B1117" s="4">
        <v>45383</v>
      </c>
      <c r="C1117" s="4">
        <v>45473</v>
      </c>
      <c r="D1117" s="3" t="s">
        <v>75</v>
      </c>
      <c r="E1117" s="5" t="s">
        <v>4070</v>
      </c>
      <c r="F1117" s="6" t="s">
        <v>3865</v>
      </c>
      <c r="G1117" s="19" t="s">
        <v>3837</v>
      </c>
      <c r="H1117" s="7" t="s">
        <v>100</v>
      </c>
      <c r="I1117" s="8" t="s">
        <v>84</v>
      </c>
      <c r="J1117" s="9" t="s">
        <v>4071</v>
      </c>
      <c r="K1117" s="9" t="s">
        <v>104</v>
      </c>
      <c r="L1117" s="9" t="s">
        <v>104</v>
      </c>
      <c r="M1117" s="3" t="s">
        <v>86</v>
      </c>
      <c r="N1117" s="3" t="s">
        <v>104</v>
      </c>
      <c r="O1117" s="6">
        <v>1</v>
      </c>
      <c r="P1117" s="10">
        <v>45293</v>
      </c>
      <c r="Q1117" s="10">
        <f t="shared" ref="Q1117:Q1118" si="87">P1117+364</f>
        <v>45657</v>
      </c>
      <c r="R1117" s="3" t="s">
        <v>104</v>
      </c>
      <c r="S1117" s="11" t="s">
        <v>4072</v>
      </c>
      <c r="T1117" s="12">
        <v>108570</v>
      </c>
      <c r="U1117" s="12">
        <f t="shared" si="86"/>
        <v>108570</v>
      </c>
      <c r="V1117" s="11" t="s">
        <v>4073</v>
      </c>
      <c r="W1117" s="11" t="s">
        <v>107</v>
      </c>
      <c r="X1117" s="11" t="s">
        <v>108</v>
      </c>
      <c r="Y1117" s="3" t="s">
        <v>89</v>
      </c>
      <c r="Z1117" s="11" t="s">
        <v>108</v>
      </c>
      <c r="AA1117" s="3" t="s">
        <v>109</v>
      </c>
      <c r="AB1117" s="4">
        <v>45478</v>
      </c>
      <c r="AC1117" s="3" t="s">
        <v>104</v>
      </c>
    </row>
    <row r="1118" spans="1:29" ht="60" x14ac:dyDescent="0.25">
      <c r="A1118" s="3">
        <v>2024</v>
      </c>
      <c r="B1118" s="4">
        <v>45383</v>
      </c>
      <c r="C1118" s="4">
        <v>45473</v>
      </c>
      <c r="D1118" s="3" t="s">
        <v>75</v>
      </c>
      <c r="E1118" s="5" t="s">
        <v>4074</v>
      </c>
      <c r="F1118" s="6" t="s">
        <v>3865</v>
      </c>
      <c r="G1118" s="19" t="s">
        <v>3837</v>
      </c>
      <c r="H1118" s="7" t="s">
        <v>100</v>
      </c>
      <c r="I1118" s="8" t="s">
        <v>84</v>
      </c>
      <c r="J1118" s="9" t="s">
        <v>4071</v>
      </c>
      <c r="K1118" s="9" t="s">
        <v>104</v>
      </c>
      <c r="L1118" s="9" t="s">
        <v>104</v>
      </c>
      <c r="M1118" s="3" t="s">
        <v>86</v>
      </c>
      <c r="N1118" s="3" t="s">
        <v>104</v>
      </c>
      <c r="O1118" s="6">
        <v>1</v>
      </c>
      <c r="P1118" s="10">
        <v>45293</v>
      </c>
      <c r="Q1118" s="10">
        <f t="shared" si="87"/>
        <v>45657</v>
      </c>
      <c r="R1118" s="3" t="s">
        <v>104</v>
      </c>
      <c r="S1118" s="11" t="s">
        <v>4075</v>
      </c>
      <c r="T1118" s="12">
        <v>108570</v>
      </c>
      <c r="U1118" s="12">
        <f t="shared" si="86"/>
        <v>108570</v>
      </c>
      <c r="V1118" s="11" t="s">
        <v>4076</v>
      </c>
      <c r="W1118" s="11" t="s">
        <v>107</v>
      </c>
      <c r="X1118" s="11" t="s">
        <v>108</v>
      </c>
      <c r="Y1118" s="3" t="s">
        <v>89</v>
      </c>
      <c r="Z1118" s="11" t="s">
        <v>108</v>
      </c>
      <c r="AA1118" s="3" t="s">
        <v>109</v>
      </c>
      <c r="AB1118" s="4">
        <v>45478</v>
      </c>
      <c r="AC1118" s="3" t="s">
        <v>104</v>
      </c>
    </row>
    <row r="1119" spans="1:29" ht="60" x14ac:dyDescent="0.25">
      <c r="A1119" s="3">
        <v>2024</v>
      </c>
      <c r="B1119" s="4">
        <v>45383</v>
      </c>
      <c r="C1119" s="4">
        <v>45473</v>
      </c>
      <c r="D1119" s="3" t="s">
        <v>75</v>
      </c>
      <c r="E1119" s="5" t="s">
        <v>4077</v>
      </c>
      <c r="F1119" s="6" t="s">
        <v>3865</v>
      </c>
      <c r="G1119" s="19" t="s">
        <v>3837</v>
      </c>
      <c r="H1119" s="7" t="s">
        <v>100</v>
      </c>
      <c r="I1119" s="8" t="s">
        <v>84</v>
      </c>
      <c r="J1119" s="9" t="s">
        <v>4078</v>
      </c>
      <c r="K1119" s="9" t="s">
        <v>104</v>
      </c>
      <c r="L1119" s="9" t="s">
        <v>104</v>
      </c>
      <c r="M1119" s="3" t="s">
        <v>86</v>
      </c>
      <c r="N1119" s="3" t="s">
        <v>104</v>
      </c>
      <c r="O1119" s="6">
        <v>1</v>
      </c>
      <c r="P1119" s="10">
        <v>44927</v>
      </c>
      <c r="Q1119" s="10">
        <f>P1119+364</f>
        <v>45291</v>
      </c>
      <c r="R1119" s="3" t="s">
        <v>104</v>
      </c>
      <c r="S1119" s="11" t="s">
        <v>4079</v>
      </c>
      <c r="T1119" s="12">
        <v>5187</v>
      </c>
      <c r="U1119" s="12">
        <f t="shared" si="86"/>
        <v>5187</v>
      </c>
      <c r="V1119" s="11" t="s">
        <v>4080</v>
      </c>
      <c r="W1119" s="11" t="s">
        <v>107</v>
      </c>
      <c r="X1119" s="11" t="s">
        <v>108</v>
      </c>
      <c r="Y1119" s="3" t="s">
        <v>89</v>
      </c>
      <c r="Z1119" s="11" t="s">
        <v>108</v>
      </c>
      <c r="AA1119" s="3" t="s">
        <v>109</v>
      </c>
      <c r="AB1119" s="4">
        <v>45478</v>
      </c>
      <c r="AC1119" s="3" t="s">
        <v>104</v>
      </c>
    </row>
    <row r="1120" spans="1:29" ht="60" x14ac:dyDescent="0.25">
      <c r="A1120" s="3">
        <v>2024</v>
      </c>
      <c r="B1120" s="4">
        <v>45383</v>
      </c>
      <c r="C1120" s="4">
        <v>45473</v>
      </c>
      <c r="D1120" s="3" t="s">
        <v>75</v>
      </c>
      <c r="E1120" s="5" t="s">
        <v>4081</v>
      </c>
      <c r="F1120" s="6" t="s">
        <v>3865</v>
      </c>
      <c r="G1120" s="19" t="s">
        <v>3837</v>
      </c>
      <c r="H1120" s="7" t="s">
        <v>100</v>
      </c>
      <c r="I1120" s="8" t="s">
        <v>84</v>
      </c>
      <c r="J1120" s="9" t="s">
        <v>4078</v>
      </c>
      <c r="K1120" s="9" t="s">
        <v>104</v>
      </c>
      <c r="L1120" s="9" t="s">
        <v>104</v>
      </c>
      <c r="M1120" s="3" t="s">
        <v>86</v>
      </c>
      <c r="N1120" s="3" t="s">
        <v>104</v>
      </c>
      <c r="O1120" s="6">
        <v>1</v>
      </c>
      <c r="P1120" s="10">
        <v>45292</v>
      </c>
      <c r="Q1120" s="10">
        <f>P1120+365</f>
        <v>45657</v>
      </c>
      <c r="R1120" s="3" t="s">
        <v>104</v>
      </c>
      <c r="S1120" s="11" t="s">
        <v>4082</v>
      </c>
      <c r="T1120" s="12">
        <v>5428.5</v>
      </c>
      <c r="U1120" s="12">
        <f t="shared" si="86"/>
        <v>5428.5</v>
      </c>
      <c r="V1120" s="11" t="s">
        <v>4080</v>
      </c>
      <c r="W1120" s="11" t="s">
        <v>107</v>
      </c>
      <c r="X1120" s="11" t="s">
        <v>108</v>
      </c>
      <c r="Y1120" s="3" t="s">
        <v>89</v>
      </c>
      <c r="Z1120" s="11" t="s">
        <v>108</v>
      </c>
      <c r="AA1120" s="3" t="s">
        <v>109</v>
      </c>
      <c r="AB1120" s="4">
        <v>45478</v>
      </c>
      <c r="AC1120" s="3" t="s">
        <v>104</v>
      </c>
    </row>
    <row r="1121" spans="1:29" ht="60" x14ac:dyDescent="0.25">
      <c r="A1121" s="3">
        <v>2024</v>
      </c>
      <c r="B1121" s="4">
        <v>45383</v>
      </c>
      <c r="C1121" s="4">
        <v>45473</v>
      </c>
      <c r="D1121" s="3" t="s">
        <v>75</v>
      </c>
      <c r="E1121" s="5" t="s">
        <v>4083</v>
      </c>
      <c r="F1121" s="6" t="s">
        <v>3865</v>
      </c>
      <c r="G1121" s="19" t="s">
        <v>3837</v>
      </c>
      <c r="H1121" s="7" t="s">
        <v>100</v>
      </c>
      <c r="I1121" s="8" t="s">
        <v>84</v>
      </c>
      <c r="J1121" s="9" t="s">
        <v>4084</v>
      </c>
      <c r="K1121" s="9" t="s">
        <v>104</v>
      </c>
      <c r="L1121" s="9" t="s">
        <v>104</v>
      </c>
      <c r="M1121" s="3" t="s">
        <v>86</v>
      </c>
      <c r="N1121" s="3" t="s">
        <v>104</v>
      </c>
      <c r="O1121" s="6">
        <v>1</v>
      </c>
      <c r="P1121" s="10">
        <v>45293</v>
      </c>
      <c r="Q1121" s="10">
        <f>P1121+364</f>
        <v>45657</v>
      </c>
      <c r="R1121" s="3" t="s">
        <v>104</v>
      </c>
      <c r="S1121" s="11" t="s">
        <v>4085</v>
      </c>
      <c r="T1121" s="12">
        <v>5428.5</v>
      </c>
      <c r="U1121" s="12">
        <f>T1121</f>
        <v>5428.5</v>
      </c>
      <c r="V1121" s="11" t="s">
        <v>4086</v>
      </c>
      <c r="W1121" s="11" t="s">
        <v>107</v>
      </c>
      <c r="X1121" s="11" t="s">
        <v>108</v>
      </c>
      <c r="Y1121" s="3" t="s">
        <v>89</v>
      </c>
      <c r="Z1121" s="11" t="s">
        <v>108</v>
      </c>
      <c r="AA1121" s="3" t="s">
        <v>109</v>
      </c>
      <c r="AB1121" s="4">
        <v>45478</v>
      </c>
      <c r="AC1121" s="3" t="s">
        <v>104</v>
      </c>
    </row>
    <row r="1122" spans="1:29" ht="60" x14ac:dyDescent="0.25">
      <c r="A1122" s="3">
        <v>2024</v>
      </c>
      <c r="B1122" s="4">
        <v>45383</v>
      </c>
      <c r="C1122" s="4">
        <v>45473</v>
      </c>
      <c r="D1122" s="3" t="s">
        <v>75</v>
      </c>
      <c r="E1122" s="5" t="s">
        <v>4087</v>
      </c>
      <c r="F1122" s="6" t="s">
        <v>3865</v>
      </c>
      <c r="G1122" s="19" t="s">
        <v>3837</v>
      </c>
      <c r="H1122" s="7" t="s">
        <v>100</v>
      </c>
      <c r="I1122" s="8" t="s">
        <v>84</v>
      </c>
      <c r="J1122" s="9" t="s">
        <v>226</v>
      </c>
      <c r="K1122" s="9" t="s">
        <v>103</v>
      </c>
      <c r="L1122" s="9" t="s">
        <v>217</v>
      </c>
      <c r="M1122" s="3" t="s">
        <v>87</v>
      </c>
      <c r="N1122" s="3" t="s">
        <v>104</v>
      </c>
      <c r="O1122" s="6">
        <v>1</v>
      </c>
      <c r="P1122" s="10">
        <v>45293</v>
      </c>
      <c r="Q1122" s="10">
        <f>P1122+364</f>
        <v>45657</v>
      </c>
      <c r="R1122" s="3" t="s">
        <v>104</v>
      </c>
      <c r="S1122" s="11" t="s">
        <v>4088</v>
      </c>
      <c r="T1122" s="12">
        <v>5428.5</v>
      </c>
      <c r="U1122" s="12">
        <f>T1122</f>
        <v>5428.5</v>
      </c>
      <c r="V1122" s="11" t="s">
        <v>4089</v>
      </c>
      <c r="W1122" s="11" t="s">
        <v>107</v>
      </c>
      <c r="X1122" s="11" t="s">
        <v>108</v>
      </c>
      <c r="Y1122" s="3" t="s">
        <v>89</v>
      </c>
      <c r="Z1122" s="11" t="s">
        <v>108</v>
      </c>
      <c r="AA1122" s="3" t="s">
        <v>109</v>
      </c>
      <c r="AB1122" s="4">
        <v>45478</v>
      </c>
      <c r="AC1122" s="3" t="s">
        <v>104</v>
      </c>
    </row>
    <row r="1123" spans="1:29" ht="60" x14ac:dyDescent="0.25">
      <c r="A1123" s="3">
        <v>2024</v>
      </c>
      <c r="B1123" s="4">
        <v>45383</v>
      </c>
      <c r="C1123" s="4">
        <v>45473</v>
      </c>
      <c r="D1123" s="3" t="s">
        <v>75</v>
      </c>
      <c r="E1123" s="5" t="s">
        <v>4090</v>
      </c>
      <c r="F1123" s="6" t="s">
        <v>3865</v>
      </c>
      <c r="G1123" s="19" t="s">
        <v>3837</v>
      </c>
      <c r="H1123" s="7" t="s">
        <v>100</v>
      </c>
      <c r="I1123" s="8" t="s">
        <v>84</v>
      </c>
      <c r="J1123" s="9" t="s">
        <v>4091</v>
      </c>
      <c r="K1123" s="9" t="s">
        <v>104</v>
      </c>
      <c r="L1123" s="9" t="s">
        <v>104</v>
      </c>
      <c r="M1123" s="3" t="s">
        <v>87</v>
      </c>
      <c r="N1123" s="3" t="s">
        <v>104</v>
      </c>
      <c r="O1123" s="6">
        <v>1</v>
      </c>
      <c r="P1123" s="10">
        <v>45293</v>
      </c>
      <c r="Q1123" s="10">
        <f>P1123+364</f>
        <v>45657</v>
      </c>
      <c r="R1123" s="3" t="s">
        <v>104</v>
      </c>
      <c r="S1123" s="11" t="s">
        <v>4092</v>
      </c>
      <c r="T1123" s="12">
        <v>5187</v>
      </c>
      <c r="U1123" s="12">
        <f>T1123</f>
        <v>5187</v>
      </c>
      <c r="V1123" s="11" t="s">
        <v>4093</v>
      </c>
      <c r="W1123" s="11" t="s">
        <v>107</v>
      </c>
      <c r="X1123" s="11" t="s">
        <v>108</v>
      </c>
      <c r="Y1123" s="3" t="s">
        <v>89</v>
      </c>
      <c r="Z1123" s="11" t="s">
        <v>108</v>
      </c>
      <c r="AA1123" s="3" t="s">
        <v>109</v>
      </c>
      <c r="AB1123" s="4">
        <v>45478</v>
      </c>
      <c r="AC1123" s="3" t="s">
        <v>104</v>
      </c>
    </row>
    <row r="1124" spans="1:29" ht="60" x14ac:dyDescent="0.25">
      <c r="A1124" s="3">
        <v>2024</v>
      </c>
      <c r="B1124" s="4">
        <v>45383</v>
      </c>
      <c r="C1124" s="4">
        <v>45473</v>
      </c>
      <c r="D1124" s="3" t="s">
        <v>75</v>
      </c>
      <c r="E1124" s="5" t="s">
        <v>4094</v>
      </c>
      <c r="F1124" s="6" t="s">
        <v>3865</v>
      </c>
      <c r="G1124" s="19" t="s">
        <v>3837</v>
      </c>
      <c r="H1124" s="7" t="s">
        <v>100</v>
      </c>
      <c r="I1124" s="8" t="s">
        <v>84</v>
      </c>
      <c r="J1124" s="9" t="s">
        <v>4091</v>
      </c>
      <c r="K1124" s="9" t="s">
        <v>104</v>
      </c>
      <c r="L1124" s="9" t="s">
        <v>104</v>
      </c>
      <c r="M1124" s="3" t="s">
        <v>87</v>
      </c>
      <c r="N1124" s="3" t="s">
        <v>104</v>
      </c>
      <c r="O1124" s="6">
        <v>1</v>
      </c>
      <c r="P1124" s="10">
        <v>45293</v>
      </c>
      <c r="Q1124" s="10">
        <f t="shared" ref="Q1124" si="88">P1124+364</f>
        <v>45657</v>
      </c>
      <c r="R1124" s="3" t="s">
        <v>104</v>
      </c>
      <c r="S1124" s="11" t="s">
        <v>4095</v>
      </c>
      <c r="T1124" s="12">
        <v>5428.5</v>
      </c>
      <c r="U1124" s="12">
        <f t="shared" ref="U1124:U1125" si="89">T1124</f>
        <v>5428.5</v>
      </c>
      <c r="V1124" s="11" t="s">
        <v>4093</v>
      </c>
      <c r="W1124" s="11" t="s">
        <v>107</v>
      </c>
      <c r="X1124" s="11" t="s">
        <v>108</v>
      </c>
      <c r="Y1124" s="3" t="s">
        <v>89</v>
      </c>
      <c r="Z1124" s="11" t="s">
        <v>108</v>
      </c>
      <c r="AA1124" s="3" t="s">
        <v>109</v>
      </c>
      <c r="AB1124" s="4">
        <v>45478</v>
      </c>
      <c r="AC1124" s="3" t="s">
        <v>104</v>
      </c>
    </row>
    <row r="1125" spans="1:29" ht="60" x14ac:dyDescent="0.25">
      <c r="A1125" s="3">
        <v>2024</v>
      </c>
      <c r="B1125" s="4">
        <v>45383</v>
      </c>
      <c r="C1125" s="4">
        <v>45473</v>
      </c>
      <c r="D1125" s="3" t="s">
        <v>75</v>
      </c>
      <c r="E1125" s="5" t="s">
        <v>4096</v>
      </c>
      <c r="F1125" s="6" t="s">
        <v>3865</v>
      </c>
      <c r="G1125" s="19" t="s">
        <v>3837</v>
      </c>
      <c r="H1125" s="7" t="s">
        <v>100</v>
      </c>
      <c r="I1125" s="8" t="s">
        <v>84</v>
      </c>
      <c r="J1125" s="9" t="s">
        <v>523</v>
      </c>
      <c r="K1125" s="9" t="s">
        <v>181</v>
      </c>
      <c r="L1125" s="9" t="s">
        <v>1884</v>
      </c>
      <c r="M1125" s="3" t="s">
        <v>86</v>
      </c>
      <c r="N1125" s="3" t="s">
        <v>104</v>
      </c>
      <c r="O1125" s="6">
        <v>1</v>
      </c>
      <c r="P1125" s="10">
        <v>45448</v>
      </c>
      <c r="Q1125" s="10">
        <f>P1125+365</f>
        <v>45813</v>
      </c>
      <c r="R1125" s="3" t="s">
        <v>104</v>
      </c>
      <c r="S1125" s="11" t="s">
        <v>4097</v>
      </c>
      <c r="T1125" s="12">
        <v>4200</v>
      </c>
      <c r="U1125" s="12">
        <f t="shared" si="89"/>
        <v>4200</v>
      </c>
      <c r="V1125" s="11" t="s">
        <v>4098</v>
      </c>
      <c r="W1125" s="11" t="s">
        <v>107</v>
      </c>
      <c r="X1125" s="11" t="s">
        <v>108</v>
      </c>
      <c r="Y1125" s="3" t="s">
        <v>89</v>
      </c>
      <c r="Z1125" s="11" t="s">
        <v>108</v>
      </c>
      <c r="AA1125" s="3" t="s">
        <v>109</v>
      </c>
      <c r="AB1125" s="4">
        <v>45478</v>
      </c>
      <c r="AC1125" s="3" t="s">
        <v>104</v>
      </c>
    </row>
    <row r="1126" spans="1:29" ht="60" x14ac:dyDescent="0.25">
      <c r="A1126" s="3">
        <v>2024</v>
      </c>
      <c r="B1126" s="4">
        <v>45383</v>
      </c>
      <c r="C1126" s="4">
        <v>45473</v>
      </c>
      <c r="D1126" s="3" t="s">
        <v>75</v>
      </c>
      <c r="E1126" s="5" t="s">
        <v>4099</v>
      </c>
      <c r="F1126" s="6" t="s">
        <v>3865</v>
      </c>
      <c r="G1126" s="19" t="s">
        <v>3837</v>
      </c>
      <c r="H1126" s="7" t="s">
        <v>100</v>
      </c>
      <c r="I1126" s="8" t="s">
        <v>84</v>
      </c>
      <c r="J1126" s="9" t="s">
        <v>523</v>
      </c>
      <c r="K1126" s="9" t="s">
        <v>181</v>
      </c>
      <c r="L1126" s="9" t="s">
        <v>1884</v>
      </c>
      <c r="M1126" s="3" t="s">
        <v>86</v>
      </c>
      <c r="N1126" s="3" t="s">
        <v>104</v>
      </c>
      <c r="O1126" s="6">
        <v>1</v>
      </c>
      <c r="P1126" s="10">
        <v>45448</v>
      </c>
      <c r="Q1126" s="10">
        <f>P1126+365</f>
        <v>45813</v>
      </c>
      <c r="R1126" s="3" t="s">
        <v>104</v>
      </c>
      <c r="S1126" s="11" t="s">
        <v>4100</v>
      </c>
      <c r="T1126" s="12">
        <v>2000</v>
      </c>
      <c r="U1126" s="12">
        <f>T1126</f>
        <v>2000</v>
      </c>
      <c r="V1126" s="11" t="s">
        <v>4101</v>
      </c>
      <c r="W1126" s="11" t="s">
        <v>107</v>
      </c>
      <c r="X1126" s="11" t="s">
        <v>108</v>
      </c>
      <c r="Y1126" s="3" t="s">
        <v>89</v>
      </c>
      <c r="Z1126" s="11" t="s">
        <v>108</v>
      </c>
      <c r="AA1126" s="3" t="s">
        <v>109</v>
      </c>
      <c r="AB1126" s="4">
        <v>45478</v>
      </c>
      <c r="AC1126" s="3" t="s">
        <v>104</v>
      </c>
    </row>
    <row r="1127" spans="1:29" ht="60" x14ac:dyDescent="0.25">
      <c r="A1127" s="3">
        <v>2024</v>
      </c>
      <c r="B1127" s="4">
        <v>45383</v>
      </c>
      <c r="C1127" s="4">
        <v>45473</v>
      </c>
      <c r="D1127" s="3" t="s">
        <v>75</v>
      </c>
      <c r="E1127" s="5" t="s">
        <v>4102</v>
      </c>
      <c r="F1127" s="6" t="s">
        <v>3865</v>
      </c>
      <c r="G1127" s="19" t="s">
        <v>3837</v>
      </c>
      <c r="H1127" s="7" t="s">
        <v>100</v>
      </c>
      <c r="I1127" s="8" t="s">
        <v>84</v>
      </c>
      <c r="J1127" s="9" t="s">
        <v>4103</v>
      </c>
      <c r="K1127" s="9" t="s">
        <v>462</v>
      </c>
      <c r="L1127" s="9" t="s">
        <v>222</v>
      </c>
      <c r="M1127" s="3" t="s">
        <v>87</v>
      </c>
      <c r="N1127" s="3" t="s">
        <v>104</v>
      </c>
      <c r="O1127" s="6">
        <v>1</v>
      </c>
      <c r="P1127" s="10">
        <v>45448</v>
      </c>
      <c r="Q1127" s="10">
        <f>P1127+365</f>
        <v>45813</v>
      </c>
      <c r="R1127" s="3" t="s">
        <v>104</v>
      </c>
      <c r="S1127" s="11" t="s">
        <v>4104</v>
      </c>
      <c r="T1127" s="12">
        <v>4200</v>
      </c>
      <c r="U1127" s="12">
        <f>T1127</f>
        <v>4200</v>
      </c>
      <c r="V1127" s="11" t="s">
        <v>4105</v>
      </c>
      <c r="W1127" s="11" t="s">
        <v>107</v>
      </c>
      <c r="X1127" s="11" t="s">
        <v>108</v>
      </c>
      <c r="Y1127" s="3" t="s">
        <v>89</v>
      </c>
      <c r="Z1127" s="11" t="s">
        <v>108</v>
      </c>
      <c r="AA1127" s="3" t="s">
        <v>109</v>
      </c>
      <c r="AB1127" s="4">
        <v>45478</v>
      </c>
      <c r="AC1127" s="3" t="s">
        <v>104</v>
      </c>
    </row>
    <row r="1128" spans="1:29" ht="60" x14ac:dyDescent="0.25">
      <c r="A1128" s="3">
        <v>2024</v>
      </c>
      <c r="B1128" s="4">
        <v>45383</v>
      </c>
      <c r="C1128" s="4">
        <v>45473</v>
      </c>
      <c r="D1128" s="3" t="s">
        <v>75</v>
      </c>
      <c r="E1128" s="5" t="s">
        <v>4106</v>
      </c>
      <c r="F1128" s="6" t="s">
        <v>3865</v>
      </c>
      <c r="G1128" s="19" t="s">
        <v>3837</v>
      </c>
      <c r="H1128" s="7" t="s">
        <v>100</v>
      </c>
      <c r="I1128" s="8" t="s">
        <v>84</v>
      </c>
      <c r="J1128" s="9" t="s">
        <v>4107</v>
      </c>
      <c r="K1128" s="9" t="s">
        <v>104</v>
      </c>
      <c r="L1128" s="9" t="s">
        <v>104</v>
      </c>
      <c r="M1128" s="3" t="s">
        <v>86</v>
      </c>
      <c r="N1128" s="3" t="s">
        <v>104</v>
      </c>
      <c r="O1128" s="6">
        <v>1</v>
      </c>
      <c r="P1128" s="10">
        <v>45293</v>
      </c>
      <c r="Q1128" s="10">
        <f t="shared" ref="Q1128:Q1130" si="90">P1128+364</f>
        <v>45657</v>
      </c>
      <c r="R1128" s="3" t="s">
        <v>104</v>
      </c>
      <c r="S1128" s="11" t="s">
        <v>4108</v>
      </c>
      <c r="T1128" s="12">
        <v>21714</v>
      </c>
      <c r="U1128" s="12">
        <f t="shared" ref="U1128:U1129" si="91">T1128</f>
        <v>21714</v>
      </c>
      <c r="V1128" s="11" t="s">
        <v>4109</v>
      </c>
      <c r="W1128" s="11" t="s">
        <v>107</v>
      </c>
      <c r="X1128" s="11" t="s">
        <v>108</v>
      </c>
      <c r="Y1128" s="3" t="s">
        <v>89</v>
      </c>
      <c r="Z1128" s="11" t="s">
        <v>108</v>
      </c>
      <c r="AA1128" s="3" t="s">
        <v>109</v>
      </c>
      <c r="AB1128" s="4">
        <v>45478</v>
      </c>
      <c r="AC1128" s="3" t="s">
        <v>104</v>
      </c>
    </row>
    <row r="1129" spans="1:29" ht="60" x14ac:dyDescent="0.25">
      <c r="A1129" s="3">
        <v>2024</v>
      </c>
      <c r="B1129" s="4">
        <v>45383</v>
      </c>
      <c r="C1129" s="4">
        <v>45473</v>
      </c>
      <c r="D1129" s="3" t="s">
        <v>75</v>
      </c>
      <c r="E1129" s="5" t="s">
        <v>4110</v>
      </c>
      <c r="F1129" s="6" t="s">
        <v>3865</v>
      </c>
      <c r="G1129" s="19" t="s">
        <v>3837</v>
      </c>
      <c r="H1129" s="7" t="s">
        <v>100</v>
      </c>
      <c r="I1129" s="8" t="s">
        <v>84</v>
      </c>
      <c r="J1129" s="9" t="s">
        <v>4107</v>
      </c>
      <c r="K1129" s="9" t="s">
        <v>104</v>
      </c>
      <c r="L1129" s="9" t="s">
        <v>104</v>
      </c>
      <c r="M1129" s="3" t="s">
        <v>86</v>
      </c>
      <c r="N1129" s="3" t="s">
        <v>104</v>
      </c>
      <c r="O1129" s="6">
        <v>1</v>
      </c>
      <c r="P1129" s="10">
        <v>45293</v>
      </c>
      <c r="Q1129" s="10">
        <f t="shared" si="90"/>
        <v>45657</v>
      </c>
      <c r="R1129" s="3" t="s">
        <v>104</v>
      </c>
      <c r="S1129" s="11" t="s">
        <v>4111</v>
      </c>
      <c r="T1129" s="12">
        <v>16285.5</v>
      </c>
      <c r="U1129" s="12">
        <f t="shared" si="91"/>
        <v>16285.5</v>
      </c>
      <c r="V1129" s="11" t="s">
        <v>4112</v>
      </c>
      <c r="W1129" s="11" t="s">
        <v>107</v>
      </c>
      <c r="X1129" s="11" t="s">
        <v>108</v>
      </c>
      <c r="Y1129" s="3" t="s">
        <v>89</v>
      </c>
      <c r="Z1129" s="11" t="s">
        <v>108</v>
      </c>
      <c r="AA1129" s="3" t="s">
        <v>109</v>
      </c>
      <c r="AB1129" s="4">
        <v>45478</v>
      </c>
      <c r="AC1129" s="3" t="s">
        <v>104</v>
      </c>
    </row>
    <row r="1130" spans="1:29" ht="60" x14ac:dyDescent="0.25">
      <c r="A1130" s="3">
        <v>2024</v>
      </c>
      <c r="B1130" s="4">
        <v>45383</v>
      </c>
      <c r="C1130" s="4">
        <v>45473</v>
      </c>
      <c r="D1130" s="3" t="s">
        <v>75</v>
      </c>
      <c r="E1130" s="5" t="s">
        <v>4113</v>
      </c>
      <c r="F1130" s="6" t="s">
        <v>3865</v>
      </c>
      <c r="G1130" s="19" t="s">
        <v>3837</v>
      </c>
      <c r="H1130" s="7" t="s">
        <v>100</v>
      </c>
      <c r="I1130" s="8" t="s">
        <v>84</v>
      </c>
      <c r="J1130" s="9" t="s">
        <v>466</v>
      </c>
      <c r="K1130" s="9" t="s">
        <v>104</v>
      </c>
      <c r="L1130" s="9" t="s">
        <v>104</v>
      </c>
      <c r="M1130" s="3" t="s">
        <v>86</v>
      </c>
      <c r="N1130" s="3" t="s">
        <v>104</v>
      </c>
      <c r="O1130" s="6">
        <v>1</v>
      </c>
      <c r="P1130" s="10">
        <v>45293</v>
      </c>
      <c r="Q1130" s="10">
        <f t="shared" si="90"/>
        <v>45657</v>
      </c>
      <c r="R1130" s="3" t="s">
        <v>104</v>
      </c>
      <c r="S1130" s="11" t="s">
        <v>4114</v>
      </c>
      <c r="T1130" s="12">
        <f>51870+54285</f>
        <v>106155</v>
      </c>
      <c r="U1130" s="12">
        <f>T1130</f>
        <v>106155</v>
      </c>
      <c r="V1130" s="11" t="s">
        <v>4115</v>
      </c>
      <c r="W1130" s="11" t="s">
        <v>107</v>
      </c>
      <c r="X1130" s="11" t="s">
        <v>108</v>
      </c>
      <c r="Y1130" s="3" t="s">
        <v>89</v>
      </c>
      <c r="Z1130" s="11" t="s">
        <v>108</v>
      </c>
      <c r="AA1130" s="3" t="s">
        <v>109</v>
      </c>
      <c r="AB1130" s="4">
        <v>45478</v>
      </c>
      <c r="AC1130" s="3" t="s">
        <v>104</v>
      </c>
    </row>
    <row r="1131" spans="1:29" ht="60" x14ac:dyDescent="0.25">
      <c r="A1131" s="3">
        <v>2024</v>
      </c>
      <c r="B1131" s="4">
        <v>45383</v>
      </c>
      <c r="C1131" s="4">
        <v>45473</v>
      </c>
      <c r="D1131" s="3" t="s">
        <v>75</v>
      </c>
      <c r="E1131" s="5" t="s">
        <v>4116</v>
      </c>
      <c r="F1131" s="6" t="s">
        <v>3865</v>
      </c>
      <c r="G1131" s="19" t="s">
        <v>3837</v>
      </c>
      <c r="H1131" s="7" t="s">
        <v>100</v>
      </c>
      <c r="I1131" s="8" t="s">
        <v>84</v>
      </c>
      <c r="J1131" s="9" t="s">
        <v>4117</v>
      </c>
      <c r="K1131" s="9" t="s">
        <v>104</v>
      </c>
      <c r="L1131" s="9" t="s">
        <v>104</v>
      </c>
      <c r="M1131" s="3" t="s">
        <v>86</v>
      </c>
      <c r="N1131" s="3" t="s">
        <v>104</v>
      </c>
      <c r="O1131" s="6">
        <v>1</v>
      </c>
      <c r="P1131" s="10">
        <v>45469</v>
      </c>
      <c r="Q1131" s="10">
        <f>P1131+365</f>
        <v>45834</v>
      </c>
      <c r="R1131" s="3" t="s">
        <v>104</v>
      </c>
      <c r="S1131" s="11" t="s">
        <v>4118</v>
      </c>
      <c r="T1131" s="12">
        <v>2000</v>
      </c>
      <c r="U1131" s="12">
        <f t="shared" ref="U1131:U1134" si="92">T1131</f>
        <v>2000</v>
      </c>
      <c r="V1131" s="11" t="s">
        <v>4119</v>
      </c>
      <c r="W1131" s="11" t="s">
        <v>107</v>
      </c>
      <c r="X1131" s="11" t="s">
        <v>108</v>
      </c>
      <c r="Y1131" s="3" t="s">
        <v>89</v>
      </c>
      <c r="Z1131" s="11" t="s">
        <v>108</v>
      </c>
      <c r="AA1131" s="3" t="s">
        <v>109</v>
      </c>
      <c r="AB1131" s="4">
        <v>45478</v>
      </c>
      <c r="AC1131" s="3" t="s">
        <v>104</v>
      </c>
    </row>
    <row r="1132" spans="1:29" ht="31.5" x14ac:dyDescent="0.25">
      <c r="A1132" s="3">
        <v>2024</v>
      </c>
      <c r="B1132" s="4">
        <v>45383</v>
      </c>
      <c r="C1132" s="4">
        <v>45473</v>
      </c>
      <c r="D1132" s="3" t="s">
        <v>75</v>
      </c>
      <c r="E1132" s="5" t="s">
        <v>4120</v>
      </c>
      <c r="F1132" s="6" t="s">
        <v>4121</v>
      </c>
      <c r="G1132" s="7" t="s">
        <v>99</v>
      </c>
      <c r="H1132" s="7" t="s">
        <v>100</v>
      </c>
      <c r="I1132" s="8" t="s">
        <v>84</v>
      </c>
      <c r="J1132" s="9" t="s">
        <v>3520</v>
      </c>
      <c r="K1132" s="9" t="s">
        <v>104</v>
      </c>
      <c r="L1132" s="9" t="s">
        <v>104</v>
      </c>
      <c r="M1132" s="3" t="s">
        <v>86</v>
      </c>
      <c r="N1132" s="3" t="s">
        <v>104</v>
      </c>
      <c r="O1132" s="6">
        <v>1</v>
      </c>
      <c r="P1132" s="10">
        <v>45023</v>
      </c>
      <c r="Q1132" s="10">
        <f>P1132</f>
        <v>45023</v>
      </c>
      <c r="R1132" s="3" t="s">
        <v>104</v>
      </c>
      <c r="S1132" s="11" t="s">
        <v>4122</v>
      </c>
      <c r="T1132" s="12">
        <v>90</v>
      </c>
      <c r="U1132" s="12">
        <f t="shared" si="92"/>
        <v>90</v>
      </c>
      <c r="V1132" s="11" t="s">
        <v>4123</v>
      </c>
      <c r="W1132" s="11" t="s">
        <v>107</v>
      </c>
      <c r="X1132" s="11" t="s">
        <v>108</v>
      </c>
      <c r="Y1132" s="3" t="s">
        <v>89</v>
      </c>
      <c r="Z1132" s="11" t="s">
        <v>108</v>
      </c>
      <c r="AA1132" s="3" t="s">
        <v>109</v>
      </c>
      <c r="AB1132" s="4">
        <v>45478</v>
      </c>
      <c r="AC1132" s="3" t="s">
        <v>104</v>
      </c>
    </row>
    <row r="1133" spans="1:29" ht="31.5" x14ac:dyDescent="0.25">
      <c r="A1133" s="3">
        <v>2024</v>
      </c>
      <c r="B1133" s="4">
        <v>45383</v>
      </c>
      <c r="C1133" s="4">
        <v>45473</v>
      </c>
      <c r="D1133" s="3" t="s">
        <v>75</v>
      </c>
      <c r="E1133" s="5" t="s">
        <v>4124</v>
      </c>
      <c r="F1133" s="6" t="s">
        <v>4121</v>
      </c>
      <c r="G1133" s="7" t="s">
        <v>99</v>
      </c>
      <c r="H1133" s="7" t="s">
        <v>100</v>
      </c>
      <c r="I1133" s="8" t="s">
        <v>84</v>
      </c>
      <c r="J1133" s="9" t="s">
        <v>2254</v>
      </c>
      <c r="K1133" s="9" t="s">
        <v>402</v>
      </c>
      <c r="L1133" s="9" t="s">
        <v>306</v>
      </c>
      <c r="M1133" s="3" t="s">
        <v>87</v>
      </c>
      <c r="N1133" s="3" t="s">
        <v>104</v>
      </c>
      <c r="O1133" s="6">
        <v>1</v>
      </c>
      <c r="P1133" s="10">
        <v>45386</v>
      </c>
      <c r="Q1133" s="10">
        <f>P1133</f>
        <v>45386</v>
      </c>
      <c r="R1133" s="3" t="s">
        <v>104</v>
      </c>
      <c r="S1133" s="11" t="s">
        <v>4125</v>
      </c>
      <c r="T1133" s="12">
        <v>90</v>
      </c>
      <c r="U1133" s="12">
        <f t="shared" si="92"/>
        <v>90</v>
      </c>
      <c r="V1133" s="11" t="s">
        <v>4126</v>
      </c>
      <c r="W1133" s="11" t="s">
        <v>107</v>
      </c>
      <c r="X1133" s="11" t="s">
        <v>108</v>
      </c>
      <c r="Y1133" s="3" t="s">
        <v>89</v>
      </c>
      <c r="Z1133" s="11" t="s">
        <v>108</v>
      </c>
      <c r="AA1133" s="3" t="s">
        <v>109</v>
      </c>
      <c r="AB1133" s="4">
        <v>45478</v>
      </c>
      <c r="AC1133" s="3" t="s">
        <v>104</v>
      </c>
    </row>
    <row r="1134" spans="1:29" ht="31.5" x14ac:dyDescent="0.25">
      <c r="A1134" s="3">
        <v>2024</v>
      </c>
      <c r="B1134" s="4">
        <v>45383</v>
      </c>
      <c r="C1134" s="4">
        <v>45473</v>
      </c>
      <c r="D1134" s="3" t="s">
        <v>75</v>
      </c>
      <c r="E1134" s="5" t="s">
        <v>4127</v>
      </c>
      <c r="F1134" s="6" t="s">
        <v>4121</v>
      </c>
      <c r="G1134" s="7" t="s">
        <v>99</v>
      </c>
      <c r="H1134" s="7" t="s">
        <v>100</v>
      </c>
      <c r="I1134" s="8" t="s">
        <v>84</v>
      </c>
      <c r="J1134" s="9" t="s">
        <v>321</v>
      </c>
      <c r="K1134" s="9" t="s">
        <v>176</v>
      </c>
      <c r="L1134" s="9" t="s">
        <v>322</v>
      </c>
      <c r="M1134" s="3" t="s">
        <v>87</v>
      </c>
      <c r="N1134" s="3" t="s">
        <v>104</v>
      </c>
      <c r="O1134" s="6">
        <v>1</v>
      </c>
      <c r="P1134" s="10">
        <v>45040</v>
      </c>
      <c r="Q1134" s="10">
        <f>P1134</f>
        <v>45040</v>
      </c>
      <c r="R1134" s="3" t="s">
        <v>104</v>
      </c>
      <c r="S1134" s="11" t="s">
        <v>4128</v>
      </c>
      <c r="T1134" s="12">
        <v>90</v>
      </c>
      <c r="U1134" s="12">
        <f t="shared" si="92"/>
        <v>90</v>
      </c>
      <c r="V1134" s="11" t="s">
        <v>324</v>
      </c>
      <c r="W1134" s="11" t="s">
        <v>107</v>
      </c>
      <c r="X1134" s="11" t="s">
        <v>108</v>
      </c>
      <c r="Y1134" s="3" t="s">
        <v>89</v>
      </c>
      <c r="Z1134" s="11" t="s">
        <v>108</v>
      </c>
      <c r="AA1134" s="3" t="s">
        <v>109</v>
      </c>
      <c r="AB1134" s="4">
        <v>45478</v>
      </c>
      <c r="AC1134" s="3" t="s">
        <v>104</v>
      </c>
    </row>
    <row r="1135" spans="1:29" ht="31.5" x14ac:dyDescent="0.25">
      <c r="A1135" s="3">
        <v>2024</v>
      </c>
      <c r="B1135" s="4">
        <v>45383</v>
      </c>
      <c r="C1135" s="4">
        <v>45473</v>
      </c>
      <c r="D1135" s="3" t="s">
        <v>75</v>
      </c>
      <c r="E1135" s="5" t="s">
        <v>4129</v>
      </c>
      <c r="F1135" s="6" t="s">
        <v>4121</v>
      </c>
      <c r="G1135" s="7" t="s">
        <v>99</v>
      </c>
      <c r="H1135" s="7" t="s">
        <v>100</v>
      </c>
      <c r="I1135" s="8" t="s">
        <v>84</v>
      </c>
      <c r="J1135" s="9" t="s">
        <v>3520</v>
      </c>
      <c r="K1135" s="9" t="s">
        <v>104</v>
      </c>
      <c r="L1135" s="9" t="s">
        <v>104</v>
      </c>
      <c r="M1135" s="3" t="s">
        <v>86</v>
      </c>
      <c r="N1135" s="3" t="s">
        <v>104</v>
      </c>
      <c r="O1135" s="6">
        <v>1</v>
      </c>
      <c r="P1135" s="10">
        <v>45470</v>
      </c>
      <c r="Q1135" s="10">
        <f>P1135</f>
        <v>45470</v>
      </c>
      <c r="R1135" s="3" t="s">
        <v>104</v>
      </c>
      <c r="S1135" s="11" t="s">
        <v>4130</v>
      </c>
      <c r="T1135" s="12">
        <v>90</v>
      </c>
      <c r="U1135" s="12">
        <f>T1135</f>
        <v>90</v>
      </c>
      <c r="V1135" s="11" t="s">
        <v>4131</v>
      </c>
      <c r="W1135" s="11" t="s">
        <v>107</v>
      </c>
      <c r="X1135" s="11" t="s">
        <v>108</v>
      </c>
      <c r="Y1135" s="3" t="s">
        <v>89</v>
      </c>
      <c r="Z1135" s="11" t="s">
        <v>108</v>
      </c>
      <c r="AA1135" s="3" t="s">
        <v>109</v>
      </c>
      <c r="AB1135" s="4">
        <v>45478</v>
      </c>
      <c r="AC1135" s="3" t="s">
        <v>104</v>
      </c>
    </row>
    <row r="1136" spans="1:29" ht="31.5" x14ac:dyDescent="0.25">
      <c r="A1136" s="3">
        <v>2024</v>
      </c>
      <c r="B1136" s="4">
        <v>45383</v>
      </c>
      <c r="C1136" s="4">
        <v>45473</v>
      </c>
      <c r="D1136" s="3" t="s">
        <v>75</v>
      </c>
      <c r="E1136" s="5" t="s">
        <v>4132</v>
      </c>
      <c r="F1136" s="6" t="s">
        <v>4121</v>
      </c>
      <c r="G1136" s="7" t="s">
        <v>99</v>
      </c>
      <c r="H1136" s="7" t="s">
        <v>100</v>
      </c>
      <c r="I1136" s="8" t="s">
        <v>84</v>
      </c>
      <c r="J1136" s="9" t="s">
        <v>1112</v>
      </c>
      <c r="K1136" s="9" t="s">
        <v>237</v>
      </c>
      <c r="L1136" s="9" t="s">
        <v>636</v>
      </c>
      <c r="M1136" s="3" t="s">
        <v>86</v>
      </c>
      <c r="N1136" s="3" t="s">
        <v>104</v>
      </c>
      <c r="O1136" s="6">
        <v>1</v>
      </c>
      <c r="P1136" s="10">
        <v>45439</v>
      </c>
      <c r="Q1136" s="10">
        <f>P1136</f>
        <v>45439</v>
      </c>
      <c r="R1136" s="3" t="s">
        <v>104</v>
      </c>
      <c r="S1136" s="11" t="s">
        <v>4133</v>
      </c>
      <c r="T1136" s="12">
        <v>90</v>
      </c>
      <c r="U1136" s="12">
        <f>T1136</f>
        <v>90</v>
      </c>
      <c r="V1136" s="11" t="s">
        <v>3546</v>
      </c>
      <c r="W1136" s="11" t="s">
        <v>107</v>
      </c>
      <c r="X1136" s="11" t="s">
        <v>108</v>
      </c>
      <c r="Y1136" s="3" t="s">
        <v>89</v>
      </c>
      <c r="Z1136" s="11" t="s">
        <v>108</v>
      </c>
      <c r="AA1136" s="3" t="s">
        <v>109</v>
      </c>
      <c r="AB1136" s="4">
        <v>45478</v>
      </c>
      <c r="AC1136" s="3" t="s">
        <v>104</v>
      </c>
    </row>
    <row r="1137" spans="1:29" ht="75" x14ac:dyDescent="0.25">
      <c r="A1137" s="3">
        <v>2024</v>
      </c>
      <c r="B1137" s="4">
        <v>45383</v>
      </c>
      <c r="C1137" s="4">
        <v>45473</v>
      </c>
      <c r="D1137" s="3" t="s">
        <v>75</v>
      </c>
      <c r="E1137" s="5" t="s">
        <v>4134</v>
      </c>
      <c r="F1137" s="6" t="s">
        <v>4135</v>
      </c>
      <c r="G1137" s="6" t="s">
        <v>4136</v>
      </c>
      <c r="H1137" s="7" t="s">
        <v>100</v>
      </c>
      <c r="I1137" s="8" t="s">
        <v>83</v>
      </c>
      <c r="J1137" s="9" t="s">
        <v>911</v>
      </c>
      <c r="K1137" s="9" t="s">
        <v>269</v>
      </c>
      <c r="L1137" s="9" t="s">
        <v>4137</v>
      </c>
      <c r="M1137" s="3" t="s">
        <v>86</v>
      </c>
      <c r="N1137" s="3" t="s">
        <v>104</v>
      </c>
      <c r="O1137" s="6">
        <v>1</v>
      </c>
      <c r="P1137" s="10">
        <v>45293</v>
      </c>
      <c r="Q1137" s="10">
        <f>P1137+364</f>
        <v>45657</v>
      </c>
      <c r="R1137" s="3" t="s">
        <v>104</v>
      </c>
      <c r="S1137" s="11" t="s">
        <v>4138</v>
      </c>
      <c r="T1137" s="12">
        <v>520</v>
      </c>
      <c r="U1137" s="12">
        <f t="shared" ref="U1137" si="93">T1137</f>
        <v>520</v>
      </c>
      <c r="V1137" s="11" t="s">
        <v>4139</v>
      </c>
      <c r="W1137" s="11" t="s">
        <v>107</v>
      </c>
      <c r="X1137" s="11" t="s">
        <v>108</v>
      </c>
      <c r="Y1137" s="3" t="s">
        <v>89</v>
      </c>
      <c r="Z1137" s="11" t="s">
        <v>108</v>
      </c>
      <c r="AA1137" s="3" t="s">
        <v>109</v>
      </c>
      <c r="AB1137" s="4">
        <v>45478</v>
      </c>
      <c r="AC1137" s="3" t="s">
        <v>104</v>
      </c>
    </row>
    <row r="1138" spans="1:29" ht="75" x14ac:dyDescent="0.25">
      <c r="A1138" s="3">
        <v>2024</v>
      </c>
      <c r="B1138" s="4">
        <v>45383</v>
      </c>
      <c r="C1138" s="4">
        <v>45473</v>
      </c>
      <c r="D1138" s="3" t="s">
        <v>75</v>
      </c>
      <c r="E1138" s="5" t="s">
        <v>4140</v>
      </c>
      <c r="F1138" s="6" t="s">
        <v>4135</v>
      </c>
      <c r="G1138" s="6" t="s">
        <v>4136</v>
      </c>
      <c r="H1138" s="7" t="s">
        <v>100</v>
      </c>
      <c r="I1138" s="8" t="s">
        <v>83</v>
      </c>
      <c r="J1138" s="9" t="s">
        <v>4141</v>
      </c>
      <c r="K1138" s="9" t="s">
        <v>4142</v>
      </c>
      <c r="L1138" s="9" t="s">
        <v>122</v>
      </c>
      <c r="M1138" s="3" t="s">
        <v>86</v>
      </c>
      <c r="N1138" s="3" t="s">
        <v>104</v>
      </c>
      <c r="O1138" s="6">
        <v>1</v>
      </c>
      <c r="P1138" s="10">
        <v>45293</v>
      </c>
      <c r="Q1138" s="10">
        <f>P1138+364</f>
        <v>45657</v>
      </c>
      <c r="R1138" s="3" t="s">
        <v>104</v>
      </c>
      <c r="S1138" s="11" t="s">
        <v>4143</v>
      </c>
      <c r="T1138" s="12">
        <v>520</v>
      </c>
      <c r="U1138" s="12">
        <f>T1138</f>
        <v>520</v>
      </c>
      <c r="V1138" s="11" t="s">
        <v>4144</v>
      </c>
      <c r="W1138" s="11" t="s">
        <v>107</v>
      </c>
      <c r="X1138" s="11" t="s">
        <v>108</v>
      </c>
      <c r="Y1138" s="3" t="s">
        <v>89</v>
      </c>
      <c r="Z1138" s="11" t="s">
        <v>108</v>
      </c>
      <c r="AA1138" s="3" t="s">
        <v>109</v>
      </c>
      <c r="AB1138" s="4">
        <v>45478</v>
      </c>
      <c r="AC1138" s="3" t="s">
        <v>104</v>
      </c>
    </row>
    <row r="1139" spans="1:29" ht="75" x14ac:dyDescent="0.25">
      <c r="A1139" s="3">
        <v>2024</v>
      </c>
      <c r="B1139" s="4">
        <v>45383</v>
      </c>
      <c r="C1139" s="4">
        <v>45473</v>
      </c>
      <c r="D1139" s="3" t="s">
        <v>75</v>
      </c>
      <c r="E1139" s="5" t="s">
        <v>4145</v>
      </c>
      <c r="F1139" s="6" t="s">
        <v>4135</v>
      </c>
      <c r="G1139" s="6" t="s">
        <v>4136</v>
      </c>
      <c r="H1139" s="7" t="s">
        <v>100</v>
      </c>
      <c r="I1139" s="8" t="s">
        <v>83</v>
      </c>
      <c r="J1139" s="9" t="s">
        <v>2338</v>
      </c>
      <c r="K1139" s="9" t="s">
        <v>181</v>
      </c>
      <c r="L1139" s="9" t="s">
        <v>146</v>
      </c>
      <c r="M1139" s="3" t="s">
        <v>86</v>
      </c>
      <c r="N1139" s="3" t="s">
        <v>104</v>
      </c>
      <c r="O1139" s="6">
        <v>1</v>
      </c>
      <c r="P1139" s="10">
        <v>45293</v>
      </c>
      <c r="Q1139" s="10">
        <f t="shared" ref="Q1139:Q1147" si="94">P1139+364</f>
        <v>45657</v>
      </c>
      <c r="R1139" s="3" t="s">
        <v>104</v>
      </c>
      <c r="S1139" s="11" t="s">
        <v>4146</v>
      </c>
      <c r="T1139" s="12">
        <v>520</v>
      </c>
      <c r="U1139" s="12">
        <f t="shared" ref="U1139:U1188" si="95">T1139</f>
        <v>520</v>
      </c>
      <c r="V1139" s="11" t="s">
        <v>4147</v>
      </c>
      <c r="W1139" s="11" t="s">
        <v>107</v>
      </c>
      <c r="X1139" s="11" t="s">
        <v>108</v>
      </c>
      <c r="Y1139" s="3" t="s">
        <v>89</v>
      </c>
      <c r="Z1139" s="11" t="s">
        <v>108</v>
      </c>
      <c r="AA1139" s="3" t="s">
        <v>109</v>
      </c>
      <c r="AB1139" s="4">
        <v>45478</v>
      </c>
      <c r="AC1139" s="3" t="s">
        <v>104</v>
      </c>
    </row>
    <row r="1140" spans="1:29" ht="75" x14ac:dyDescent="0.25">
      <c r="A1140" s="3">
        <v>2024</v>
      </c>
      <c r="B1140" s="4">
        <v>45383</v>
      </c>
      <c r="C1140" s="4">
        <v>45473</v>
      </c>
      <c r="D1140" s="3" t="s">
        <v>75</v>
      </c>
      <c r="E1140" s="5" t="s">
        <v>4148</v>
      </c>
      <c r="F1140" s="6" t="s">
        <v>4135</v>
      </c>
      <c r="G1140" s="6" t="s">
        <v>4136</v>
      </c>
      <c r="H1140" s="7" t="s">
        <v>100</v>
      </c>
      <c r="I1140" s="8" t="s">
        <v>83</v>
      </c>
      <c r="J1140" s="9" t="s">
        <v>2793</v>
      </c>
      <c r="K1140" s="9" t="s">
        <v>170</v>
      </c>
      <c r="L1140" s="9" t="s">
        <v>146</v>
      </c>
      <c r="M1140" s="3" t="s">
        <v>86</v>
      </c>
      <c r="N1140" s="3" t="s">
        <v>104</v>
      </c>
      <c r="O1140" s="6">
        <v>1</v>
      </c>
      <c r="P1140" s="10">
        <v>45293</v>
      </c>
      <c r="Q1140" s="10">
        <f>P1140+364</f>
        <v>45657</v>
      </c>
      <c r="R1140" s="3" t="s">
        <v>104</v>
      </c>
      <c r="S1140" s="11" t="s">
        <v>4149</v>
      </c>
      <c r="T1140" s="12">
        <v>520</v>
      </c>
      <c r="U1140" s="12">
        <f>T1140</f>
        <v>520</v>
      </c>
      <c r="V1140" s="11" t="s">
        <v>4150</v>
      </c>
      <c r="W1140" s="11" t="s">
        <v>107</v>
      </c>
      <c r="X1140" s="11" t="s">
        <v>108</v>
      </c>
      <c r="Y1140" s="3" t="s">
        <v>89</v>
      </c>
      <c r="Z1140" s="11" t="s">
        <v>108</v>
      </c>
      <c r="AA1140" s="3" t="s">
        <v>109</v>
      </c>
      <c r="AB1140" s="4">
        <v>45478</v>
      </c>
      <c r="AC1140" s="3" t="s">
        <v>104</v>
      </c>
    </row>
    <row r="1141" spans="1:29" ht="75" x14ac:dyDescent="0.25">
      <c r="A1141" s="3">
        <v>2024</v>
      </c>
      <c r="B1141" s="4">
        <v>45383</v>
      </c>
      <c r="C1141" s="4">
        <v>45473</v>
      </c>
      <c r="D1141" s="3" t="s">
        <v>75</v>
      </c>
      <c r="E1141" s="5" t="s">
        <v>4151</v>
      </c>
      <c r="F1141" s="6" t="s">
        <v>4135</v>
      </c>
      <c r="G1141" s="6" t="s">
        <v>4136</v>
      </c>
      <c r="H1141" s="7" t="s">
        <v>100</v>
      </c>
      <c r="I1141" s="8" t="s">
        <v>83</v>
      </c>
      <c r="J1141" s="9" t="s">
        <v>4152</v>
      </c>
      <c r="K1141" s="9" t="s">
        <v>146</v>
      </c>
      <c r="L1141" s="9" t="s">
        <v>481</v>
      </c>
      <c r="M1141" s="3" t="s">
        <v>86</v>
      </c>
      <c r="N1141" s="3" t="s">
        <v>104</v>
      </c>
      <c r="O1141" s="6">
        <v>1</v>
      </c>
      <c r="P1141" s="10">
        <v>45293</v>
      </c>
      <c r="Q1141" s="10">
        <f t="shared" si="94"/>
        <v>45657</v>
      </c>
      <c r="R1141" s="3" t="s">
        <v>104</v>
      </c>
      <c r="S1141" s="11" t="s">
        <v>4153</v>
      </c>
      <c r="T1141" s="12">
        <v>520</v>
      </c>
      <c r="U1141" s="12">
        <f t="shared" si="95"/>
        <v>520</v>
      </c>
      <c r="V1141" s="11" t="s">
        <v>4154</v>
      </c>
      <c r="W1141" s="11" t="s">
        <v>107</v>
      </c>
      <c r="X1141" s="11" t="s">
        <v>108</v>
      </c>
      <c r="Y1141" s="3" t="s">
        <v>89</v>
      </c>
      <c r="Z1141" s="11" t="s">
        <v>108</v>
      </c>
      <c r="AA1141" s="3" t="s">
        <v>109</v>
      </c>
      <c r="AB1141" s="4">
        <v>45478</v>
      </c>
      <c r="AC1141" s="3" t="s">
        <v>104</v>
      </c>
    </row>
    <row r="1142" spans="1:29" ht="75" x14ac:dyDescent="0.25">
      <c r="A1142" s="3">
        <v>2024</v>
      </c>
      <c r="B1142" s="4">
        <v>45383</v>
      </c>
      <c r="C1142" s="4">
        <v>45473</v>
      </c>
      <c r="D1142" s="3" t="s">
        <v>75</v>
      </c>
      <c r="E1142" s="5" t="s">
        <v>4155</v>
      </c>
      <c r="F1142" s="6" t="s">
        <v>4135</v>
      </c>
      <c r="G1142" s="6" t="s">
        <v>4136</v>
      </c>
      <c r="H1142" s="7" t="s">
        <v>100</v>
      </c>
      <c r="I1142" s="8" t="s">
        <v>83</v>
      </c>
      <c r="J1142" s="9" t="s">
        <v>4156</v>
      </c>
      <c r="K1142" s="9" t="s">
        <v>181</v>
      </c>
      <c r="L1142" s="9" t="s">
        <v>4157</v>
      </c>
      <c r="M1142" s="3" t="s">
        <v>86</v>
      </c>
      <c r="N1142" s="3" t="s">
        <v>104</v>
      </c>
      <c r="O1142" s="6">
        <v>1</v>
      </c>
      <c r="P1142" s="10">
        <v>45293</v>
      </c>
      <c r="Q1142" s="10">
        <f t="shared" si="94"/>
        <v>45657</v>
      </c>
      <c r="R1142" s="3" t="s">
        <v>104</v>
      </c>
      <c r="S1142" s="11" t="s">
        <v>4158</v>
      </c>
      <c r="T1142" s="12">
        <v>1050</v>
      </c>
      <c r="U1142" s="12">
        <f t="shared" si="95"/>
        <v>1050</v>
      </c>
      <c r="V1142" s="11" t="s">
        <v>4159</v>
      </c>
      <c r="W1142" s="11" t="s">
        <v>107</v>
      </c>
      <c r="X1142" s="11" t="s">
        <v>108</v>
      </c>
      <c r="Y1142" s="3" t="s">
        <v>89</v>
      </c>
      <c r="Z1142" s="11" t="s">
        <v>108</v>
      </c>
      <c r="AA1142" s="3" t="s">
        <v>109</v>
      </c>
      <c r="AB1142" s="4">
        <v>45478</v>
      </c>
      <c r="AC1142" s="3" t="s">
        <v>104</v>
      </c>
    </row>
    <row r="1143" spans="1:29" ht="75" x14ac:dyDescent="0.25">
      <c r="A1143" s="3">
        <v>2024</v>
      </c>
      <c r="B1143" s="4">
        <v>45383</v>
      </c>
      <c r="C1143" s="4">
        <v>45473</v>
      </c>
      <c r="D1143" s="3" t="s">
        <v>75</v>
      </c>
      <c r="E1143" s="5" t="s">
        <v>4160</v>
      </c>
      <c r="F1143" s="6" t="s">
        <v>4135</v>
      </c>
      <c r="G1143" s="6" t="s">
        <v>4136</v>
      </c>
      <c r="H1143" s="7" t="s">
        <v>100</v>
      </c>
      <c r="I1143" s="8" t="s">
        <v>83</v>
      </c>
      <c r="J1143" s="9" t="s">
        <v>4161</v>
      </c>
      <c r="K1143" s="9" t="s">
        <v>269</v>
      </c>
      <c r="L1143" s="9" t="s">
        <v>103</v>
      </c>
      <c r="M1143" s="3" t="s">
        <v>87</v>
      </c>
      <c r="N1143" s="3" t="s">
        <v>104</v>
      </c>
      <c r="O1143" s="6">
        <v>1</v>
      </c>
      <c r="P1143" s="10">
        <v>45293</v>
      </c>
      <c r="Q1143" s="10">
        <f t="shared" si="94"/>
        <v>45657</v>
      </c>
      <c r="R1143" s="3" t="s">
        <v>104</v>
      </c>
      <c r="S1143" s="11" t="s">
        <v>4162</v>
      </c>
      <c r="T1143" s="12">
        <v>520</v>
      </c>
      <c r="U1143" s="12">
        <f t="shared" si="95"/>
        <v>520</v>
      </c>
      <c r="V1143" s="11" t="s">
        <v>4163</v>
      </c>
      <c r="W1143" s="11" t="s">
        <v>107</v>
      </c>
      <c r="X1143" s="11" t="s">
        <v>108</v>
      </c>
      <c r="Y1143" s="3" t="s">
        <v>89</v>
      </c>
      <c r="Z1143" s="11" t="s">
        <v>108</v>
      </c>
      <c r="AA1143" s="3" t="s">
        <v>109</v>
      </c>
      <c r="AB1143" s="4">
        <v>45478</v>
      </c>
      <c r="AC1143" s="3" t="s">
        <v>104</v>
      </c>
    </row>
    <row r="1144" spans="1:29" ht="75" x14ac:dyDescent="0.25">
      <c r="A1144" s="3">
        <v>2024</v>
      </c>
      <c r="B1144" s="4">
        <v>45383</v>
      </c>
      <c r="C1144" s="4">
        <v>45473</v>
      </c>
      <c r="D1144" s="3" t="s">
        <v>75</v>
      </c>
      <c r="E1144" s="5" t="s">
        <v>4164</v>
      </c>
      <c r="F1144" s="6" t="s">
        <v>4135</v>
      </c>
      <c r="G1144" s="6" t="s">
        <v>4136</v>
      </c>
      <c r="H1144" s="7" t="s">
        <v>100</v>
      </c>
      <c r="I1144" s="8" t="s">
        <v>83</v>
      </c>
      <c r="J1144" s="9" t="s">
        <v>4165</v>
      </c>
      <c r="K1144" s="9" t="s">
        <v>193</v>
      </c>
      <c r="L1144" s="9" t="s">
        <v>4166</v>
      </c>
      <c r="M1144" s="3" t="s">
        <v>87</v>
      </c>
      <c r="N1144" s="3" t="s">
        <v>104</v>
      </c>
      <c r="O1144" s="6">
        <v>1</v>
      </c>
      <c r="P1144" s="10">
        <v>45293</v>
      </c>
      <c r="Q1144" s="10">
        <f t="shared" si="94"/>
        <v>45657</v>
      </c>
      <c r="R1144" s="3" t="s">
        <v>104</v>
      </c>
      <c r="S1144" s="11" t="s">
        <v>4167</v>
      </c>
      <c r="T1144" s="12">
        <v>520</v>
      </c>
      <c r="U1144" s="12">
        <f t="shared" si="95"/>
        <v>520</v>
      </c>
      <c r="V1144" s="11" t="s">
        <v>4168</v>
      </c>
      <c r="W1144" s="11" t="s">
        <v>107</v>
      </c>
      <c r="X1144" s="11" t="s">
        <v>108</v>
      </c>
      <c r="Y1144" s="3" t="s">
        <v>89</v>
      </c>
      <c r="Z1144" s="11" t="s">
        <v>108</v>
      </c>
      <c r="AA1144" s="3" t="s">
        <v>109</v>
      </c>
      <c r="AB1144" s="4">
        <v>45478</v>
      </c>
      <c r="AC1144" s="3" t="s">
        <v>104</v>
      </c>
    </row>
    <row r="1145" spans="1:29" ht="75" x14ac:dyDescent="0.25">
      <c r="A1145" s="3">
        <v>2024</v>
      </c>
      <c r="B1145" s="4">
        <v>45383</v>
      </c>
      <c r="C1145" s="4">
        <v>45473</v>
      </c>
      <c r="D1145" s="3" t="s">
        <v>75</v>
      </c>
      <c r="E1145" s="5" t="s">
        <v>4169</v>
      </c>
      <c r="F1145" s="6" t="s">
        <v>4135</v>
      </c>
      <c r="G1145" s="6" t="s">
        <v>4136</v>
      </c>
      <c r="H1145" s="7" t="s">
        <v>100</v>
      </c>
      <c r="I1145" s="8" t="s">
        <v>83</v>
      </c>
      <c r="J1145" s="9" t="s">
        <v>4170</v>
      </c>
      <c r="K1145" s="9" t="s">
        <v>242</v>
      </c>
      <c r="L1145" s="9" t="s">
        <v>4171</v>
      </c>
      <c r="M1145" s="3" t="s">
        <v>86</v>
      </c>
      <c r="N1145" s="3" t="s">
        <v>104</v>
      </c>
      <c r="O1145" s="6">
        <v>1</v>
      </c>
      <c r="P1145" s="10">
        <v>45293</v>
      </c>
      <c r="Q1145" s="10">
        <f t="shared" si="94"/>
        <v>45657</v>
      </c>
      <c r="R1145" s="3" t="s">
        <v>104</v>
      </c>
      <c r="S1145" s="11" t="s">
        <v>4172</v>
      </c>
      <c r="T1145" s="12">
        <v>520</v>
      </c>
      <c r="U1145" s="12">
        <f>T1145</f>
        <v>520</v>
      </c>
      <c r="V1145" s="11" t="s">
        <v>4173</v>
      </c>
      <c r="W1145" s="11" t="s">
        <v>107</v>
      </c>
      <c r="X1145" s="11" t="s">
        <v>108</v>
      </c>
      <c r="Y1145" s="3" t="s">
        <v>89</v>
      </c>
      <c r="Z1145" s="11" t="s">
        <v>108</v>
      </c>
      <c r="AA1145" s="3" t="s">
        <v>109</v>
      </c>
      <c r="AB1145" s="4">
        <v>45478</v>
      </c>
      <c r="AC1145" s="3" t="s">
        <v>104</v>
      </c>
    </row>
    <row r="1146" spans="1:29" ht="75" x14ac:dyDescent="0.25">
      <c r="A1146" s="3">
        <v>2024</v>
      </c>
      <c r="B1146" s="4">
        <v>45383</v>
      </c>
      <c r="C1146" s="4">
        <v>45473</v>
      </c>
      <c r="D1146" s="3" t="s">
        <v>75</v>
      </c>
      <c r="E1146" s="5" t="s">
        <v>4174</v>
      </c>
      <c r="F1146" s="6" t="s">
        <v>4135</v>
      </c>
      <c r="G1146" s="6" t="s">
        <v>4136</v>
      </c>
      <c r="H1146" s="7" t="s">
        <v>100</v>
      </c>
      <c r="I1146" s="8" t="s">
        <v>83</v>
      </c>
      <c r="J1146" s="9" t="s">
        <v>4175</v>
      </c>
      <c r="K1146" s="9" t="s">
        <v>222</v>
      </c>
      <c r="L1146" s="9" t="s">
        <v>4176</v>
      </c>
      <c r="M1146" s="3" t="s">
        <v>86</v>
      </c>
      <c r="N1146" s="3" t="s">
        <v>104</v>
      </c>
      <c r="O1146" s="6">
        <v>1</v>
      </c>
      <c r="P1146" s="10">
        <v>45293</v>
      </c>
      <c r="Q1146" s="10">
        <f t="shared" si="94"/>
        <v>45657</v>
      </c>
      <c r="R1146" s="3" t="s">
        <v>104</v>
      </c>
      <c r="S1146" s="11" t="s">
        <v>4177</v>
      </c>
      <c r="T1146" s="12">
        <v>520</v>
      </c>
      <c r="U1146" s="12">
        <f t="shared" si="95"/>
        <v>520</v>
      </c>
      <c r="V1146" s="11" t="s">
        <v>4178</v>
      </c>
      <c r="W1146" s="11" t="s">
        <v>107</v>
      </c>
      <c r="X1146" s="11" t="s">
        <v>108</v>
      </c>
      <c r="Y1146" s="3" t="s">
        <v>89</v>
      </c>
      <c r="Z1146" s="11" t="s">
        <v>108</v>
      </c>
      <c r="AA1146" s="3" t="s">
        <v>109</v>
      </c>
      <c r="AB1146" s="4">
        <v>45478</v>
      </c>
      <c r="AC1146" s="3" t="s">
        <v>104</v>
      </c>
    </row>
    <row r="1147" spans="1:29" ht="75" x14ac:dyDescent="0.25">
      <c r="A1147" s="3">
        <v>2024</v>
      </c>
      <c r="B1147" s="4">
        <v>45383</v>
      </c>
      <c r="C1147" s="4">
        <v>45473</v>
      </c>
      <c r="D1147" s="3" t="s">
        <v>75</v>
      </c>
      <c r="E1147" s="5" t="s">
        <v>4179</v>
      </c>
      <c r="F1147" s="6" t="s">
        <v>4135</v>
      </c>
      <c r="G1147" s="6" t="s">
        <v>4136</v>
      </c>
      <c r="H1147" s="7" t="s">
        <v>100</v>
      </c>
      <c r="I1147" s="8" t="s">
        <v>83</v>
      </c>
      <c r="J1147" s="9" t="s">
        <v>4180</v>
      </c>
      <c r="K1147" s="9" t="s">
        <v>714</v>
      </c>
      <c r="L1147" s="9" t="s">
        <v>360</v>
      </c>
      <c r="M1147" s="3" t="s">
        <v>87</v>
      </c>
      <c r="N1147" s="3" t="s">
        <v>104</v>
      </c>
      <c r="O1147" s="6">
        <v>1</v>
      </c>
      <c r="P1147" s="10">
        <v>45293</v>
      </c>
      <c r="Q1147" s="10">
        <f t="shared" si="94"/>
        <v>45657</v>
      </c>
      <c r="R1147" s="3" t="s">
        <v>104</v>
      </c>
      <c r="S1147" s="11" t="s">
        <v>4181</v>
      </c>
      <c r="T1147" s="12">
        <v>1050</v>
      </c>
      <c r="U1147" s="12">
        <f t="shared" si="95"/>
        <v>1050</v>
      </c>
      <c r="V1147" s="11" t="s">
        <v>4182</v>
      </c>
      <c r="W1147" s="11" t="s">
        <v>107</v>
      </c>
      <c r="X1147" s="11" t="s">
        <v>108</v>
      </c>
      <c r="Y1147" s="3" t="s">
        <v>89</v>
      </c>
      <c r="Z1147" s="11" t="s">
        <v>108</v>
      </c>
      <c r="AA1147" s="3" t="s">
        <v>109</v>
      </c>
      <c r="AB1147" s="4">
        <v>45478</v>
      </c>
      <c r="AC1147" s="3" t="s">
        <v>104</v>
      </c>
    </row>
    <row r="1148" spans="1:29" ht="31.5" x14ac:dyDescent="0.25">
      <c r="A1148" s="3">
        <v>2024</v>
      </c>
      <c r="B1148" s="4">
        <v>45383</v>
      </c>
      <c r="C1148" s="4">
        <v>45473</v>
      </c>
      <c r="D1148" s="3" t="s">
        <v>75</v>
      </c>
      <c r="E1148" s="5" t="s">
        <v>4183</v>
      </c>
      <c r="F1148" s="6" t="s">
        <v>4184</v>
      </c>
      <c r="G1148" s="6" t="s">
        <v>4185</v>
      </c>
      <c r="H1148" s="7" t="s">
        <v>100</v>
      </c>
      <c r="I1148" s="8" t="s">
        <v>84</v>
      </c>
      <c r="J1148" s="9" t="s">
        <v>4186</v>
      </c>
      <c r="K1148" s="9" t="s">
        <v>274</v>
      </c>
      <c r="L1148" s="9" t="s">
        <v>181</v>
      </c>
      <c r="M1148" s="3" t="s">
        <v>87</v>
      </c>
      <c r="N1148" s="3" t="s">
        <v>104</v>
      </c>
      <c r="O1148" s="6">
        <v>1</v>
      </c>
      <c r="P1148" s="10">
        <v>45358</v>
      </c>
      <c r="Q1148" s="10">
        <f>P1148+31</f>
        <v>45389</v>
      </c>
      <c r="R1148" s="3" t="s">
        <v>104</v>
      </c>
      <c r="S1148" s="11" t="s">
        <v>4187</v>
      </c>
      <c r="T1148" s="12">
        <v>480</v>
      </c>
      <c r="U1148" s="12">
        <f>T1148</f>
        <v>480</v>
      </c>
      <c r="V1148" s="11" t="s">
        <v>4188</v>
      </c>
      <c r="W1148" s="11" t="s">
        <v>107</v>
      </c>
      <c r="X1148" s="11" t="s">
        <v>108</v>
      </c>
      <c r="Y1148" s="3" t="s">
        <v>89</v>
      </c>
      <c r="Z1148" s="11" t="s">
        <v>108</v>
      </c>
      <c r="AA1148" s="3" t="s">
        <v>109</v>
      </c>
      <c r="AB1148" s="4">
        <v>45478</v>
      </c>
      <c r="AC1148" s="3" t="s">
        <v>104</v>
      </c>
    </row>
    <row r="1149" spans="1:29" ht="31.5" x14ac:dyDescent="0.25">
      <c r="A1149" s="3">
        <v>2024</v>
      </c>
      <c r="B1149" s="4">
        <v>45383</v>
      </c>
      <c r="C1149" s="4">
        <v>45473</v>
      </c>
      <c r="D1149" s="3" t="s">
        <v>75</v>
      </c>
      <c r="E1149" s="5" t="s">
        <v>4189</v>
      </c>
      <c r="F1149" s="6" t="s">
        <v>4184</v>
      </c>
      <c r="G1149" s="6" t="s">
        <v>4185</v>
      </c>
      <c r="H1149" s="7" t="s">
        <v>100</v>
      </c>
      <c r="I1149" s="8" t="s">
        <v>84</v>
      </c>
      <c r="J1149" s="9" t="s">
        <v>1112</v>
      </c>
      <c r="K1149" s="9" t="s">
        <v>187</v>
      </c>
      <c r="L1149" s="9" t="s">
        <v>1490</v>
      </c>
      <c r="M1149" s="3" t="s">
        <v>86</v>
      </c>
      <c r="N1149" s="3" t="s">
        <v>104</v>
      </c>
      <c r="O1149" s="6">
        <v>1</v>
      </c>
      <c r="P1149" s="10">
        <v>45385</v>
      </c>
      <c r="Q1149" s="10">
        <f>P1149+30</f>
        <v>45415</v>
      </c>
      <c r="R1149" s="3" t="s">
        <v>104</v>
      </c>
      <c r="S1149" s="11" t="s">
        <v>4190</v>
      </c>
      <c r="T1149" s="12">
        <v>480</v>
      </c>
      <c r="U1149" s="12">
        <f>T1149</f>
        <v>480</v>
      </c>
      <c r="V1149" s="11" t="s">
        <v>4191</v>
      </c>
      <c r="W1149" s="11" t="s">
        <v>107</v>
      </c>
      <c r="X1149" s="11" t="s">
        <v>108</v>
      </c>
      <c r="Y1149" s="3" t="s">
        <v>89</v>
      </c>
      <c r="Z1149" s="11" t="s">
        <v>108</v>
      </c>
      <c r="AA1149" s="3" t="s">
        <v>109</v>
      </c>
      <c r="AB1149" s="4">
        <v>45478</v>
      </c>
      <c r="AC1149" s="3" t="s">
        <v>104</v>
      </c>
    </row>
    <row r="1150" spans="1:29" ht="31.5" x14ac:dyDescent="0.25">
      <c r="A1150" s="3">
        <v>2024</v>
      </c>
      <c r="B1150" s="4">
        <v>45383</v>
      </c>
      <c r="C1150" s="4">
        <v>45473</v>
      </c>
      <c r="D1150" s="3" t="s">
        <v>75</v>
      </c>
      <c r="E1150" s="5" t="s">
        <v>4192</v>
      </c>
      <c r="F1150" s="6" t="s">
        <v>4184</v>
      </c>
      <c r="G1150" s="6" t="s">
        <v>4185</v>
      </c>
      <c r="H1150" s="7" t="s">
        <v>100</v>
      </c>
      <c r="I1150" s="8" t="s">
        <v>84</v>
      </c>
      <c r="J1150" s="9" t="s">
        <v>3520</v>
      </c>
      <c r="K1150" s="9" t="s">
        <v>104</v>
      </c>
      <c r="L1150" s="9" t="s">
        <v>104</v>
      </c>
      <c r="M1150" s="3" t="s">
        <v>86</v>
      </c>
      <c r="N1150" s="3" t="s">
        <v>104</v>
      </c>
      <c r="O1150" s="6">
        <v>1</v>
      </c>
      <c r="P1150" s="10">
        <v>45412</v>
      </c>
      <c r="Q1150" s="10">
        <f>P1150+61</f>
        <v>45473</v>
      </c>
      <c r="R1150" s="3" t="s">
        <v>104</v>
      </c>
      <c r="S1150" s="11" t="s">
        <v>4193</v>
      </c>
      <c r="T1150" s="12">
        <v>960</v>
      </c>
      <c r="U1150" s="12">
        <f>T1150</f>
        <v>960</v>
      </c>
      <c r="V1150" s="11" t="s">
        <v>4193</v>
      </c>
      <c r="W1150" s="11" t="s">
        <v>107</v>
      </c>
      <c r="X1150" s="11" t="s">
        <v>108</v>
      </c>
      <c r="Y1150" s="3" t="s">
        <v>89</v>
      </c>
      <c r="Z1150" s="11" t="s">
        <v>108</v>
      </c>
      <c r="AA1150" s="3" t="s">
        <v>109</v>
      </c>
      <c r="AB1150" s="4">
        <v>45478</v>
      </c>
      <c r="AC1150" s="3" t="s">
        <v>104</v>
      </c>
    </row>
    <row r="1151" spans="1:29" ht="31.5" x14ac:dyDescent="0.25">
      <c r="A1151" s="3">
        <v>2024</v>
      </c>
      <c r="B1151" s="4">
        <v>45383</v>
      </c>
      <c r="C1151" s="4">
        <v>45473</v>
      </c>
      <c r="D1151" s="3" t="s">
        <v>75</v>
      </c>
      <c r="E1151" s="5" t="s">
        <v>4194</v>
      </c>
      <c r="F1151" s="6" t="s">
        <v>4184</v>
      </c>
      <c r="G1151" s="6" t="s">
        <v>4185</v>
      </c>
      <c r="H1151" s="7" t="s">
        <v>100</v>
      </c>
      <c r="I1151" s="8" t="s">
        <v>84</v>
      </c>
      <c r="J1151" s="9" t="s">
        <v>4195</v>
      </c>
      <c r="K1151" s="9" t="s">
        <v>4196</v>
      </c>
      <c r="L1151" s="9" t="s">
        <v>959</v>
      </c>
      <c r="M1151" s="3" t="s">
        <v>86</v>
      </c>
      <c r="N1151" s="3" t="s">
        <v>104</v>
      </c>
      <c r="O1151" s="6">
        <v>1</v>
      </c>
      <c r="P1151" s="10">
        <v>45426</v>
      </c>
      <c r="Q1151" s="10">
        <f>P1151</f>
        <v>45426</v>
      </c>
      <c r="R1151" s="3" t="s">
        <v>104</v>
      </c>
      <c r="S1151" s="11" t="s">
        <v>4197</v>
      </c>
      <c r="T1151" s="12">
        <v>100</v>
      </c>
      <c r="U1151" s="12">
        <f t="shared" si="95"/>
        <v>100</v>
      </c>
      <c r="V1151" s="11" t="s">
        <v>4198</v>
      </c>
      <c r="W1151" s="11" t="s">
        <v>107</v>
      </c>
      <c r="X1151" s="11" t="s">
        <v>108</v>
      </c>
      <c r="Y1151" s="3" t="s">
        <v>89</v>
      </c>
      <c r="Z1151" s="11" t="s">
        <v>108</v>
      </c>
      <c r="AA1151" s="3" t="s">
        <v>109</v>
      </c>
      <c r="AB1151" s="4">
        <v>45478</v>
      </c>
      <c r="AC1151" s="3" t="s">
        <v>104</v>
      </c>
    </row>
    <row r="1152" spans="1:29" ht="31.5" x14ac:dyDescent="0.25">
      <c r="A1152" s="3">
        <v>2024</v>
      </c>
      <c r="B1152" s="4">
        <v>45383</v>
      </c>
      <c r="C1152" s="4">
        <v>45473</v>
      </c>
      <c r="D1152" s="3" t="s">
        <v>75</v>
      </c>
      <c r="E1152" s="5" t="s">
        <v>4199</v>
      </c>
      <c r="F1152" s="6" t="s">
        <v>4184</v>
      </c>
      <c r="G1152" s="6" t="s">
        <v>4185</v>
      </c>
      <c r="H1152" s="7" t="s">
        <v>100</v>
      </c>
      <c r="I1152" s="8" t="s">
        <v>84</v>
      </c>
      <c r="J1152" s="9" t="s">
        <v>3520</v>
      </c>
      <c r="K1152" s="9" t="s">
        <v>104</v>
      </c>
      <c r="L1152" s="9" t="s">
        <v>104</v>
      </c>
      <c r="M1152" s="3" t="s">
        <v>86</v>
      </c>
      <c r="N1152" s="3" t="s">
        <v>104</v>
      </c>
      <c r="O1152" s="6">
        <v>1</v>
      </c>
      <c r="P1152" s="10">
        <v>45467</v>
      </c>
      <c r="Q1152" s="10">
        <f>P1152+61</f>
        <v>45528</v>
      </c>
      <c r="R1152" s="3" t="s">
        <v>104</v>
      </c>
      <c r="S1152" s="11" t="s">
        <v>4200</v>
      </c>
      <c r="T1152" s="12">
        <v>960</v>
      </c>
      <c r="U1152" s="12">
        <f t="shared" si="95"/>
        <v>960</v>
      </c>
      <c r="V1152" s="11" t="s">
        <v>4201</v>
      </c>
      <c r="W1152" s="11" t="s">
        <v>107</v>
      </c>
      <c r="X1152" s="11" t="s">
        <v>108</v>
      </c>
      <c r="Y1152" s="3" t="s">
        <v>89</v>
      </c>
      <c r="Z1152" s="11" t="s">
        <v>108</v>
      </c>
      <c r="AA1152" s="3" t="s">
        <v>109</v>
      </c>
      <c r="AB1152" s="4">
        <v>45478</v>
      </c>
      <c r="AC1152" s="3" t="s">
        <v>104</v>
      </c>
    </row>
    <row r="1153" spans="1:29" ht="31.5" x14ac:dyDescent="0.25">
      <c r="A1153" s="3">
        <v>2024</v>
      </c>
      <c r="B1153" s="4">
        <v>45383</v>
      </c>
      <c r="C1153" s="4">
        <v>45473</v>
      </c>
      <c r="D1153" s="3" t="s">
        <v>75</v>
      </c>
      <c r="E1153" s="5" t="s">
        <v>4202</v>
      </c>
      <c r="F1153" s="6" t="s">
        <v>4184</v>
      </c>
      <c r="G1153" s="6" t="s">
        <v>4185</v>
      </c>
      <c r="H1153" s="7" t="s">
        <v>100</v>
      </c>
      <c r="I1153" s="8" t="s">
        <v>84</v>
      </c>
      <c r="J1153" s="9" t="s">
        <v>4203</v>
      </c>
      <c r="K1153" s="9" t="s">
        <v>104</v>
      </c>
      <c r="L1153" s="9" t="s">
        <v>104</v>
      </c>
      <c r="M1153" s="3" t="s">
        <v>86</v>
      </c>
      <c r="N1153" s="3" t="s">
        <v>104</v>
      </c>
      <c r="O1153" s="6">
        <v>1</v>
      </c>
      <c r="P1153" s="10">
        <v>45292</v>
      </c>
      <c r="Q1153" s="10">
        <f>P1153+365</f>
        <v>45657</v>
      </c>
      <c r="R1153" s="3" t="s">
        <v>104</v>
      </c>
      <c r="S1153" s="11" t="s">
        <v>4204</v>
      </c>
      <c r="T1153" s="12">
        <f>3100+1550</f>
        <v>4650</v>
      </c>
      <c r="U1153" s="12">
        <f>T1153</f>
        <v>4650</v>
      </c>
      <c r="V1153" s="11" t="s">
        <v>4205</v>
      </c>
      <c r="W1153" s="11" t="s">
        <v>107</v>
      </c>
      <c r="X1153" s="11" t="s">
        <v>108</v>
      </c>
      <c r="Y1153" s="3" t="s">
        <v>89</v>
      </c>
      <c r="Z1153" s="11" t="s">
        <v>108</v>
      </c>
      <c r="AA1153" s="3" t="s">
        <v>109</v>
      </c>
      <c r="AB1153" s="4">
        <v>45478</v>
      </c>
      <c r="AC1153" s="3" t="s">
        <v>104</v>
      </c>
    </row>
    <row r="1154" spans="1:29" ht="31.5" x14ac:dyDescent="0.25">
      <c r="A1154" s="3">
        <v>2024</v>
      </c>
      <c r="B1154" s="4">
        <v>45383</v>
      </c>
      <c r="C1154" s="4">
        <v>45473</v>
      </c>
      <c r="D1154" s="3" t="s">
        <v>75</v>
      </c>
      <c r="E1154" s="5" t="s">
        <v>4206</v>
      </c>
      <c r="F1154" s="6" t="s">
        <v>4184</v>
      </c>
      <c r="G1154" s="6" t="s">
        <v>4185</v>
      </c>
      <c r="H1154" s="7" t="s">
        <v>100</v>
      </c>
      <c r="I1154" s="8" t="s">
        <v>84</v>
      </c>
      <c r="J1154" s="9" t="s">
        <v>3898</v>
      </c>
      <c r="K1154" s="9" t="s">
        <v>104</v>
      </c>
      <c r="L1154" s="9" t="s">
        <v>104</v>
      </c>
      <c r="M1154" s="3" t="s">
        <v>86</v>
      </c>
      <c r="N1154" s="3" t="s">
        <v>104</v>
      </c>
      <c r="O1154" s="6">
        <v>1</v>
      </c>
      <c r="P1154" s="10">
        <v>45292</v>
      </c>
      <c r="Q1154" s="10">
        <f>P1154+365</f>
        <v>45657</v>
      </c>
      <c r="R1154" s="3" t="s">
        <v>104</v>
      </c>
      <c r="S1154" s="11" t="s">
        <v>4207</v>
      </c>
      <c r="T1154" s="12">
        <f>3600</f>
        <v>3600</v>
      </c>
      <c r="U1154" s="12">
        <f>T1154</f>
        <v>3600</v>
      </c>
      <c r="V1154" s="11" t="s">
        <v>4208</v>
      </c>
      <c r="W1154" s="11" t="s">
        <v>107</v>
      </c>
      <c r="X1154" s="11" t="s">
        <v>108</v>
      </c>
      <c r="Y1154" s="3" t="s">
        <v>89</v>
      </c>
      <c r="Z1154" s="11" t="s">
        <v>108</v>
      </c>
      <c r="AA1154" s="3" t="s">
        <v>109</v>
      </c>
      <c r="AB1154" s="4">
        <v>45478</v>
      </c>
      <c r="AC1154" s="3" t="s">
        <v>104</v>
      </c>
    </row>
    <row r="1155" spans="1:29" ht="31.5" x14ac:dyDescent="0.25">
      <c r="A1155" s="3">
        <v>2024</v>
      </c>
      <c r="B1155" s="4">
        <v>45383</v>
      </c>
      <c r="C1155" s="4">
        <v>45473</v>
      </c>
      <c r="D1155" s="3" t="s">
        <v>75</v>
      </c>
      <c r="E1155" s="5" t="s">
        <v>4209</v>
      </c>
      <c r="F1155" s="6" t="s">
        <v>4184</v>
      </c>
      <c r="G1155" s="6" t="s">
        <v>4185</v>
      </c>
      <c r="H1155" s="7" t="s">
        <v>100</v>
      </c>
      <c r="I1155" s="8" t="s">
        <v>84</v>
      </c>
      <c r="J1155" s="9" t="s">
        <v>3520</v>
      </c>
      <c r="K1155" s="9" t="s">
        <v>104</v>
      </c>
      <c r="L1155" s="9" t="s">
        <v>104</v>
      </c>
      <c r="M1155" s="3" t="s">
        <v>86</v>
      </c>
      <c r="N1155" s="3" t="s">
        <v>104</v>
      </c>
      <c r="O1155" s="6">
        <v>1</v>
      </c>
      <c r="P1155" s="10">
        <v>45323</v>
      </c>
      <c r="Q1155" s="10">
        <f>P1155+334</f>
        <v>45657</v>
      </c>
      <c r="R1155" s="3" t="s">
        <v>104</v>
      </c>
      <c r="S1155" s="11" t="s">
        <v>4210</v>
      </c>
      <c r="T1155" s="12">
        <v>6200</v>
      </c>
      <c r="U1155" s="12">
        <f>T1155</f>
        <v>6200</v>
      </c>
      <c r="V1155" s="11" t="s">
        <v>4211</v>
      </c>
      <c r="W1155" s="11" t="s">
        <v>107</v>
      </c>
      <c r="X1155" s="11" t="s">
        <v>108</v>
      </c>
      <c r="Y1155" s="3" t="s">
        <v>89</v>
      </c>
      <c r="Z1155" s="11" t="s">
        <v>108</v>
      </c>
      <c r="AA1155" s="3" t="s">
        <v>109</v>
      </c>
      <c r="AB1155" s="4">
        <v>45478</v>
      </c>
      <c r="AC1155" s="3" t="s">
        <v>104</v>
      </c>
    </row>
    <row r="1156" spans="1:29" ht="31.5" x14ac:dyDescent="0.25">
      <c r="A1156" s="3">
        <v>2024</v>
      </c>
      <c r="B1156" s="4">
        <v>45383</v>
      </c>
      <c r="C1156" s="4">
        <v>45473</v>
      </c>
      <c r="D1156" s="3" t="s">
        <v>75</v>
      </c>
      <c r="E1156" s="5" t="s">
        <v>4212</v>
      </c>
      <c r="F1156" s="6" t="s">
        <v>4184</v>
      </c>
      <c r="G1156" s="6" t="s">
        <v>4185</v>
      </c>
      <c r="H1156" s="7" t="s">
        <v>100</v>
      </c>
      <c r="I1156" s="8" t="s">
        <v>84</v>
      </c>
      <c r="J1156" s="9" t="s">
        <v>3922</v>
      </c>
      <c r="K1156" s="9" t="s">
        <v>104</v>
      </c>
      <c r="L1156" s="9" t="s">
        <v>104</v>
      </c>
      <c r="M1156" s="3" t="s">
        <v>86</v>
      </c>
      <c r="N1156" s="3" t="s">
        <v>104</v>
      </c>
      <c r="O1156" s="6">
        <v>1</v>
      </c>
      <c r="P1156" s="10">
        <v>45292</v>
      </c>
      <c r="Q1156" s="10">
        <f>P1156+365</f>
        <v>45657</v>
      </c>
      <c r="R1156" s="3" t="s">
        <v>104</v>
      </c>
      <c r="S1156" s="11" t="s">
        <v>4213</v>
      </c>
      <c r="T1156" s="12">
        <f>3600+6000</f>
        <v>9600</v>
      </c>
      <c r="U1156" s="12">
        <f t="shared" si="95"/>
        <v>9600</v>
      </c>
      <c r="V1156" s="11" t="s">
        <v>4214</v>
      </c>
      <c r="W1156" s="11" t="s">
        <v>107</v>
      </c>
      <c r="X1156" s="11" t="s">
        <v>108</v>
      </c>
      <c r="Y1156" s="3" t="s">
        <v>89</v>
      </c>
      <c r="Z1156" s="11" t="s">
        <v>108</v>
      </c>
      <c r="AA1156" s="3" t="s">
        <v>109</v>
      </c>
      <c r="AB1156" s="4">
        <v>45478</v>
      </c>
      <c r="AC1156" s="3" t="s">
        <v>104</v>
      </c>
    </row>
    <row r="1157" spans="1:29" ht="31.5" x14ac:dyDescent="0.25">
      <c r="A1157" s="3">
        <v>2024</v>
      </c>
      <c r="B1157" s="4">
        <v>45383</v>
      </c>
      <c r="C1157" s="4">
        <v>45473</v>
      </c>
      <c r="D1157" s="3" t="s">
        <v>75</v>
      </c>
      <c r="E1157" s="5" t="s">
        <v>4215</v>
      </c>
      <c r="F1157" s="6" t="s">
        <v>4184</v>
      </c>
      <c r="G1157" s="6" t="s">
        <v>4185</v>
      </c>
      <c r="H1157" s="7" t="s">
        <v>100</v>
      </c>
      <c r="I1157" s="8" t="s">
        <v>84</v>
      </c>
      <c r="J1157" s="9" t="s">
        <v>4216</v>
      </c>
      <c r="K1157" s="9" t="s">
        <v>104</v>
      </c>
      <c r="L1157" s="9" t="s">
        <v>104</v>
      </c>
      <c r="M1157" s="3" t="s">
        <v>86</v>
      </c>
      <c r="N1157" s="3" t="s">
        <v>104</v>
      </c>
      <c r="O1157" s="6">
        <v>1</v>
      </c>
      <c r="P1157" s="10">
        <v>45292</v>
      </c>
      <c r="Q1157" s="10">
        <f>P1157+365</f>
        <v>45657</v>
      </c>
      <c r="R1157" s="3" t="s">
        <v>104</v>
      </c>
      <c r="S1157" s="11" t="s">
        <v>4217</v>
      </c>
      <c r="T1157" s="12">
        <v>750</v>
      </c>
      <c r="U1157" s="12">
        <f t="shared" si="95"/>
        <v>750</v>
      </c>
      <c r="V1157" s="11" t="s">
        <v>4218</v>
      </c>
      <c r="W1157" s="11" t="s">
        <v>107</v>
      </c>
      <c r="X1157" s="11" t="s">
        <v>108</v>
      </c>
      <c r="Y1157" s="3" t="s">
        <v>89</v>
      </c>
      <c r="Z1157" s="11" t="s">
        <v>108</v>
      </c>
      <c r="AA1157" s="3" t="s">
        <v>109</v>
      </c>
      <c r="AB1157" s="4">
        <v>45478</v>
      </c>
      <c r="AC1157" s="3" t="s">
        <v>104</v>
      </c>
    </row>
    <row r="1158" spans="1:29" ht="31.5" x14ac:dyDescent="0.25">
      <c r="A1158" s="3">
        <v>2024</v>
      </c>
      <c r="B1158" s="4">
        <v>45383</v>
      </c>
      <c r="C1158" s="4">
        <v>45473</v>
      </c>
      <c r="D1158" s="3" t="s">
        <v>75</v>
      </c>
      <c r="E1158" s="5" t="s">
        <v>4219</v>
      </c>
      <c r="F1158" s="6" t="s">
        <v>4184</v>
      </c>
      <c r="G1158" s="6" t="s">
        <v>4185</v>
      </c>
      <c r="H1158" s="7" t="s">
        <v>100</v>
      </c>
      <c r="I1158" s="8" t="s">
        <v>84</v>
      </c>
      <c r="J1158" s="9" t="s">
        <v>4220</v>
      </c>
      <c r="K1158" s="9" t="s">
        <v>104</v>
      </c>
      <c r="L1158" s="9" t="s">
        <v>104</v>
      </c>
      <c r="M1158" s="3" t="s">
        <v>86</v>
      </c>
      <c r="N1158" s="3" t="s">
        <v>104</v>
      </c>
      <c r="O1158" s="6">
        <v>1</v>
      </c>
      <c r="P1158" s="10">
        <v>45292</v>
      </c>
      <c r="Q1158" s="10">
        <f>P1158+365</f>
        <v>45657</v>
      </c>
      <c r="R1158" s="3" t="s">
        <v>104</v>
      </c>
      <c r="S1158" s="11" t="s">
        <v>4221</v>
      </c>
      <c r="T1158" s="12">
        <v>1800</v>
      </c>
      <c r="U1158" s="12">
        <f t="shared" si="95"/>
        <v>1800</v>
      </c>
      <c r="V1158" s="11" t="s">
        <v>4222</v>
      </c>
      <c r="W1158" s="11" t="s">
        <v>107</v>
      </c>
      <c r="X1158" s="11" t="s">
        <v>108</v>
      </c>
      <c r="Y1158" s="3" t="s">
        <v>89</v>
      </c>
      <c r="Z1158" s="11" t="s">
        <v>108</v>
      </c>
      <c r="AA1158" s="3" t="s">
        <v>109</v>
      </c>
      <c r="AB1158" s="4">
        <v>45478</v>
      </c>
      <c r="AC1158" s="3" t="s">
        <v>104</v>
      </c>
    </row>
    <row r="1159" spans="1:29" ht="31.5" x14ac:dyDescent="0.25">
      <c r="A1159" s="3">
        <v>2024</v>
      </c>
      <c r="B1159" s="4">
        <v>45383</v>
      </c>
      <c r="C1159" s="4">
        <v>45473</v>
      </c>
      <c r="D1159" s="3" t="s">
        <v>75</v>
      </c>
      <c r="E1159" s="5" t="s">
        <v>4223</v>
      </c>
      <c r="F1159" s="6" t="s">
        <v>4184</v>
      </c>
      <c r="G1159" s="6" t="s">
        <v>4185</v>
      </c>
      <c r="H1159" s="7" t="s">
        <v>100</v>
      </c>
      <c r="I1159" s="8" t="s">
        <v>84</v>
      </c>
      <c r="J1159" s="9" t="s">
        <v>4224</v>
      </c>
      <c r="K1159" s="9" t="s">
        <v>104</v>
      </c>
      <c r="L1159" s="9" t="s">
        <v>104</v>
      </c>
      <c r="M1159" s="3" t="s">
        <v>86</v>
      </c>
      <c r="N1159" s="3" t="s">
        <v>104</v>
      </c>
      <c r="O1159" s="6">
        <v>1</v>
      </c>
      <c r="P1159" s="10">
        <v>45390</v>
      </c>
      <c r="Q1159" s="10">
        <f>P1159+267</f>
        <v>45657</v>
      </c>
      <c r="R1159" s="3" t="s">
        <v>104</v>
      </c>
      <c r="S1159" s="11" t="s">
        <v>4225</v>
      </c>
      <c r="T1159" s="12">
        <f>1500+6000</f>
        <v>7500</v>
      </c>
      <c r="U1159" s="12">
        <f t="shared" si="95"/>
        <v>7500</v>
      </c>
      <c r="V1159" s="11" t="s">
        <v>4226</v>
      </c>
      <c r="W1159" s="11" t="s">
        <v>107</v>
      </c>
      <c r="X1159" s="11" t="s">
        <v>108</v>
      </c>
      <c r="Y1159" s="3" t="s">
        <v>89</v>
      </c>
      <c r="Z1159" s="11" t="s">
        <v>108</v>
      </c>
      <c r="AA1159" s="3" t="s">
        <v>109</v>
      </c>
      <c r="AB1159" s="4">
        <v>45478</v>
      </c>
      <c r="AC1159" s="3" t="s">
        <v>104</v>
      </c>
    </row>
    <row r="1160" spans="1:29" ht="31.5" x14ac:dyDescent="0.25">
      <c r="A1160" s="3">
        <v>2024</v>
      </c>
      <c r="B1160" s="4">
        <v>45383</v>
      </c>
      <c r="C1160" s="4">
        <v>45473</v>
      </c>
      <c r="D1160" s="3" t="s">
        <v>75</v>
      </c>
      <c r="E1160" s="5" t="s">
        <v>4227</v>
      </c>
      <c r="F1160" s="6" t="s">
        <v>4184</v>
      </c>
      <c r="G1160" s="6" t="s">
        <v>4185</v>
      </c>
      <c r="H1160" s="7" t="s">
        <v>100</v>
      </c>
      <c r="I1160" s="8" t="s">
        <v>84</v>
      </c>
      <c r="J1160" s="9" t="s">
        <v>3870</v>
      </c>
      <c r="K1160" s="9" t="s">
        <v>104</v>
      </c>
      <c r="L1160" s="9" t="s">
        <v>104</v>
      </c>
      <c r="M1160" s="3" t="s">
        <v>86</v>
      </c>
      <c r="N1160" s="3" t="s">
        <v>104</v>
      </c>
      <c r="O1160" s="6">
        <v>1</v>
      </c>
      <c r="P1160" s="10">
        <v>45293</v>
      </c>
      <c r="Q1160" s="10">
        <f>P1160+364</f>
        <v>45657</v>
      </c>
      <c r="R1160" s="3" t="s">
        <v>104</v>
      </c>
      <c r="S1160" s="11" t="s">
        <v>4228</v>
      </c>
      <c r="T1160" s="12">
        <v>155</v>
      </c>
      <c r="U1160" s="12">
        <f t="shared" si="95"/>
        <v>155</v>
      </c>
      <c r="V1160" s="11" t="s">
        <v>4229</v>
      </c>
      <c r="W1160" s="11" t="s">
        <v>107</v>
      </c>
      <c r="X1160" s="11" t="s">
        <v>108</v>
      </c>
      <c r="Y1160" s="3" t="s">
        <v>89</v>
      </c>
      <c r="Z1160" s="11" t="s">
        <v>108</v>
      </c>
      <c r="AA1160" s="3" t="s">
        <v>109</v>
      </c>
      <c r="AB1160" s="4">
        <v>45478</v>
      </c>
      <c r="AC1160" s="3" t="s">
        <v>104</v>
      </c>
    </row>
    <row r="1161" spans="1:29" ht="31.5" x14ac:dyDescent="0.25">
      <c r="A1161" s="3">
        <v>2024</v>
      </c>
      <c r="B1161" s="4">
        <v>45383</v>
      </c>
      <c r="C1161" s="4">
        <v>45473</v>
      </c>
      <c r="D1161" s="3" t="s">
        <v>75</v>
      </c>
      <c r="E1161" s="5" t="s">
        <v>4230</v>
      </c>
      <c r="F1161" s="6" t="s">
        <v>4184</v>
      </c>
      <c r="G1161" s="6" t="s">
        <v>4185</v>
      </c>
      <c r="H1161" s="7" t="s">
        <v>100</v>
      </c>
      <c r="I1161" s="8" t="s">
        <v>84</v>
      </c>
      <c r="J1161" s="9" t="s">
        <v>4021</v>
      </c>
      <c r="K1161" s="9" t="s">
        <v>104</v>
      </c>
      <c r="L1161" s="9" t="s">
        <v>104</v>
      </c>
      <c r="M1161" s="3" t="s">
        <v>86</v>
      </c>
      <c r="N1161" s="3" t="s">
        <v>104</v>
      </c>
      <c r="O1161" s="6">
        <v>1</v>
      </c>
      <c r="P1161" s="10">
        <v>45292</v>
      </c>
      <c r="Q1161" s="10">
        <f>P1161+365</f>
        <v>45657</v>
      </c>
      <c r="R1161" s="3" t="s">
        <v>104</v>
      </c>
      <c r="S1161" s="11" t="s">
        <v>4231</v>
      </c>
      <c r="T1161" s="12">
        <f>1600+3100</f>
        <v>4700</v>
      </c>
      <c r="U1161" s="12">
        <f t="shared" si="95"/>
        <v>4700</v>
      </c>
      <c r="V1161" s="11" t="s">
        <v>4232</v>
      </c>
      <c r="W1161" s="11" t="s">
        <v>107</v>
      </c>
      <c r="X1161" s="11" t="s">
        <v>108</v>
      </c>
      <c r="Y1161" s="3" t="s">
        <v>89</v>
      </c>
      <c r="Z1161" s="11" t="s">
        <v>108</v>
      </c>
      <c r="AA1161" s="3" t="s">
        <v>109</v>
      </c>
      <c r="AB1161" s="4">
        <v>45478</v>
      </c>
      <c r="AC1161" s="3" t="s">
        <v>104</v>
      </c>
    </row>
    <row r="1162" spans="1:29" ht="31.5" x14ac:dyDescent="0.25">
      <c r="A1162" s="3">
        <v>2024</v>
      </c>
      <c r="B1162" s="4">
        <v>45383</v>
      </c>
      <c r="C1162" s="4">
        <v>45473</v>
      </c>
      <c r="D1162" s="3" t="s">
        <v>75</v>
      </c>
      <c r="E1162" s="5" t="s">
        <v>4233</v>
      </c>
      <c r="F1162" s="6" t="s">
        <v>4184</v>
      </c>
      <c r="G1162" s="6" t="s">
        <v>4185</v>
      </c>
      <c r="H1162" s="7" t="s">
        <v>100</v>
      </c>
      <c r="I1162" s="8" t="s">
        <v>84</v>
      </c>
      <c r="J1162" s="9" t="s">
        <v>4021</v>
      </c>
      <c r="K1162" s="9" t="s">
        <v>104</v>
      </c>
      <c r="L1162" s="9" t="s">
        <v>104</v>
      </c>
      <c r="M1162" s="3" t="s">
        <v>86</v>
      </c>
      <c r="N1162" s="3" t="s">
        <v>104</v>
      </c>
      <c r="O1162" s="6">
        <v>1</v>
      </c>
      <c r="P1162" s="10">
        <v>45292</v>
      </c>
      <c r="Q1162" s="10">
        <f>P1162+365</f>
        <v>45657</v>
      </c>
      <c r="R1162" s="3" t="s">
        <v>104</v>
      </c>
      <c r="S1162" s="11" t="s">
        <v>4234</v>
      </c>
      <c r="T1162" s="12">
        <f>1800+1600+3100</f>
        <v>6500</v>
      </c>
      <c r="U1162" s="12">
        <f t="shared" si="95"/>
        <v>6500</v>
      </c>
      <c r="V1162" s="11" t="s">
        <v>4235</v>
      </c>
      <c r="W1162" s="11" t="s">
        <v>107</v>
      </c>
      <c r="X1162" s="11" t="s">
        <v>108</v>
      </c>
      <c r="Y1162" s="3" t="s">
        <v>89</v>
      </c>
      <c r="Z1162" s="11" t="s">
        <v>108</v>
      </c>
      <c r="AA1162" s="3" t="s">
        <v>109</v>
      </c>
      <c r="AB1162" s="4">
        <v>45478</v>
      </c>
      <c r="AC1162" s="3" t="s">
        <v>104</v>
      </c>
    </row>
    <row r="1163" spans="1:29" ht="31.5" x14ac:dyDescent="0.25">
      <c r="A1163" s="3">
        <v>2024</v>
      </c>
      <c r="B1163" s="4">
        <v>45383</v>
      </c>
      <c r="C1163" s="4">
        <v>45473</v>
      </c>
      <c r="D1163" s="3" t="s">
        <v>75</v>
      </c>
      <c r="E1163" s="5" t="s">
        <v>4236</v>
      </c>
      <c r="F1163" s="6" t="s">
        <v>4184</v>
      </c>
      <c r="G1163" s="6" t="s">
        <v>4185</v>
      </c>
      <c r="H1163" s="7" t="s">
        <v>100</v>
      </c>
      <c r="I1163" s="8" t="s">
        <v>84</v>
      </c>
      <c r="J1163" s="9" t="s">
        <v>4078</v>
      </c>
      <c r="K1163" s="9" t="s">
        <v>104</v>
      </c>
      <c r="L1163" s="9" t="s">
        <v>104</v>
      </c>
      <c r="M1163" s="3" t="s">
        <v>86</v>
      </c>
      <c r="N1163" s="3" t="s">
        <v>104</v>
      </c>
      <c r="O1163" s="6">
        <v>1</v>
      </c>
      <c r="P1163" s="10">
        <v>45292</v>
      </c>
      <c r="Q1163" s="10">
        <f t="shared" ref="Q1163" si="96">P1163+365</f>
        <v>45657</v>
      </c>
      <c r="R1163" s="3" t="s">
        <v>104</v>
      </c>
      <c r="S1163" s="11" t="s">
        <v>4237</v>
      </c>
      <c r="T1163" s="12">
        <f>750+750+750</f>
        <v>2250</v>
      </c>
      <c r="U1163" s="12">
        <f t="shared" si="95"/>
        <v>2250</v>
      </c>
      <c r="V1163" s="11" t="s">
        <v>4080</v>
      </c>
      <c r="W1163" s="11" t="s">
        <v>107</v>
      </c>
      <c r="X1163" s="11" t="s">
        <v>108</v>
      </c>
      <c r="Y1163" s="3" t="s">
        <v>89</v>
      </c>
      <c r="Z1163" s="11" t="s">
        <v>108</v>
      </c>
      <c r="AA1163" s="3" t="s">
        <v>109</v>
      </c>
      <c r="AB1163" s="4">
        <v>45478</v>
      </c>
      <c r="AC1163" s="3" t="s">
        <v>104</v>
      </c>
    </row>
    <row r="1164" spans="1:29" ht="31.5" x14ac:dyDescent="0.25">
      <c r="A1164" s="3">
        <v>2024</v>
      </c>
      <c r="B1164" s="4">
        <v>45383</v>
      </c>
      <c r="C1164" s="4">
        <v>45473</v>
      </c>
      <c r="D1164" s="3" t="s">
        <v>75</v>
      </c>
      <c r="E1164" s="5" t="s">
        <v>4238</v>
      </c>
      <c r="F1164" s="6" t="s">
        <v>4184</v>
      </c>
      <c r="G1164" s="6" t="s">
        <v>4185</v>
      </c>
      <c r="H1164" s="7" t="s">
        <v>100</v>
      </c>
      <c r="I1164" s="8" t="s">
        <v>84</v>
      </c>
      <c r="J1164" s="9" t="s">
        <v>4071</v>
      </c>
      <c r="K1164" s="9" t="s">
        <v>104</v>
      </c>
      <c r="L1164" s="9" t="s">
        <v>104</v>
      </c>
      <c r="M1164" s="3" t="s">
        <v>86</v>
      </c>
      <c r="N1164" s="3" t="s">
        <v>104</v>
      </c>
      <c r="O1164" s="6">
        <v>1</v>
      </c>
      <c r="P1164" s="10">
        <v>45292</v>
      </c>
      <c r="Q1164" s="10">
        <f>P1164+365</f>
        <v>45657</v>
      </c>
      <c r="R1164" s="3" t="s">
        <v>104</v>
      </c>
      <c r="S1164" s="11" t="s">
        <v>4239</v>
      </c>
      <c r="T1164" s="12">
        <v>900</v>
      </c>
      <c r="U1164" s="12">
        <f t="shared" si="95"/>
        <v>900</v>
      </c>
      <c r="V1164" s="11" t="s">
        <v>4240</v>
      </c>
      <c r="W1164" s="11" t="s">
        <v>107</v>
      </c>
      <c r="X1164" s="11" t="s">
        <v>108</v>
      </c>
      <c r="Y1164" s="3" t="s">
        <v>89</v>
      </c>
      <c r="Z1164" s="11" t="s">
        <v>108</v>
      </c>
      <c r="AA1164" s="3" t="s">
        <v>109</v>
      </c>
      <c r="AB1164" s="4">
        <v>45478</v>
      </c>
      <c r="AC1164" s="3" t="s">
        <v>104</v>
      </c>
    </row>
    <row r="1165" spans="1:29" ht="31.5" x14ac:dyDescent="0.25">
      <c r="A1165" s="3">
        <v>2024</v>
      </c>
      <c r="B1165" s="4">
        <v>45383</v>
      </c>
      <c r="C1165" s="4">
        <v>45473</v>
      </c>
      <c r="D1165" s="3" t="s">
        <v>75</v>
      </c>
      <c r="E1165" s="5" t="s">
        <v>4241</v>
      </c>
      <c r="F1165" s="6" t="s">
        <v>4184</v>
      </c>
      <c r="G1165" s="6" t="s">
        <v>4185</v>
      </c>
      <c r="H1165" s="7" t="s">
        <v>100</v>
      </c>
      <c r="I1165" s="8" t="s">
        <v>84</v>
      </c>
      <c r="J1165" s="9" t="s">
        <v>4071</v>
      </c>
      <c r="K1165" s="9" t="s">
        <v>104</v>
      </c>
      <c r="L1165" s="9" t="s">
        <v>104</v>
      </c>
      <c r="M1165" s="3" t="s">
        <v>86</v>
      </c>
      <c r="N1165" s="3" t="s">
        <v>104</v>
      </c>
      <c r="O1165" s="6">
        <v>1</v>
      </c>
      <c r="P1165" s="10">
        <v>45292</v>
      </c>
      <c r="Q1165" s="10">
        <f>P1165+365</f>
        <v>45657</v>
      </c>
      <c r="R1165" s="3" t="s">
        <v>104</v>
      </c>
      <c r="S1165" s="11" t="s">
        <v>4242</v>
      </c>
      <c r="T1165" s="12">
        <v>6200</v>
      </c>
      <c r="U1165" s="12">
        <f t="shared" si="95"/>
        <v>6200</v>
      </c>
      <c r="V1165" s="11" t="s">
        <v>4243</v>
      </c>
      <c r="W1165" s="11" t="s">
        <v>107</v>
      </c>
      <c r="X1165" s="11" t="s">
        <v>108</v>
      </c>
      <c r="Y1165" s="3" t="s">
        <v>89</v>
      </c>
      <c r="Z1165" s="11" t="s">
        <v>108</v>
      </c>
      <c r="AA1165" s="3" t="s">
        <v>109</v>
      </c>
      <c r="AB1165" s="4">
        <v>45478</v>
      </c>
      <c r="AC1165" s="3" t="s">
        <v>104</v>
      </c>
    </row>
    <row r="1166" spans="1:29" ht="31.5" x14ac:dyDescent="0.25">
      <c r="A1166" s="3">
        <v>2024</v>
      </c>
      <c r="B1166" s="4">
        <v>45383</v>
      </c>
      <c r="C1166" s="4">
        <v>45473</v>
      </c>
      <c r="D1166" s="3" t="s">
        <v>75</v>
      </c>
      <c r="E1166" s="5" t="s">
        <v>4244</v>
      </c>
      <c r="F1166" s="6" t="s">
        <v>4184</v>
      </c>
      <c r="G1166" s="6" t="s">
        <v>4185</v>
      </c>
      <c r="H1166" s="7" t="s">
        <v>100</v>
      </c>
      <c r="I1166" s="8" t="s">
        <v>84</v>
      </c>
      <c r="J1166" s="9" t="s">
        <v>4107</v>
      </c>
      <c r="K1166" s="9" t="s">
        <v>104</v>
      </c>
      <c r="L1166" s="9" t="s">
        <v>104</v>
      </c>
      <c r="M1166" s="3" t="s">
        <v>86</v>
      </c>
      <c r="N1166" s="3" t="s">
        <v>104</v>
      </c>
      <c r="O1166" s="6">
        <v>1</v>
      </c>
      <c r="P1166" s="10">
        <v>43831</v>
      </c>
      <c r="Q1166" s="10">
        <f>P1166+365</f>
        <v>44196</v>
      </c>
      <c r="R1166" s="3" t="s">
        <v>104</v>
      </c>
      <c r="S1166" s="11" t="s">
        <v>4245</v>
      </c>
      <c r="T1166" s="12">
        <f>300+300</f>
        <v>600</v>
      </c>
      <c r="U1166" s="12">
        <f t="shared" si="95"/>
        <v>600</v>
      </c>
      <c r="V1166" s="14" t="s">
        <v>4246</v>
      </c>
      <c r="W1166" s="11" t="s">
        <v>107</v>
      </c>
      <c r="X1166" s="11" t="s">
        <v>108</v>
      </c>
      <c r="Y1166" s="3" t="s">
        <v>89</v>
      </c>
      <c r="Z1166" s="11" t="s">
        <v>108</v>
      </c>
      <c r="AA1166" s="3" t="s">
        <v>109</v>
      </c>
      <c r="AB1166" s="4">
        <v>45478</v>
      </c>
      <c r="AC1166" s="3" t="s">
        <v>104</v>
      </c>
    </row>
    <row r="1167" spans="1:29" ht="31.5" x14ac:dyDescent="0.25">
      <c r="A1167" s="3">
        <v>2024</v>
      </c>
      <c r="B1167" s="4">
        <v>45383</v>
      </c>
      <c r="C1167" s="4">
        <v>45473</v>
      </c>
      <c r="D1167" s="3" t="s">
        <v>75</v>
      </c>
      <c r="E1167" s="5" t="s">
        <v>4247</v>
      </c>
      <c r="F1167" s="6" t="s">
        <v>4184</v>
      </c>
      <c r="G1167" s="6" t="s">
        <v>4185</v>
      </c>
      <c r="H1167" s="7" t="s">
        <v>100</v>
      </c>
      <c r="I1167" s="8" t="s">
        <v>84</v>
      </c>
      <c r="J1167" s="9" t="s">
        <v>4107</v>
      </c>
      <c r="K1167" s="9" t="s">
        <v>104</v>
      </c>
      <c r="L1167" s="9" t="s">
        <v>104</v>
      </c>
      <c r="M1167" s="3" t="s">
        <v>86</v>
      </c>
      <c r="N1167" s="3" t="s">
        <v>104</v>
      </c>
      <c r="O1167" s="6">
        <v>1</v>
      </c>
      <c r="P1167" s="10">
        <v>44197</v>
      </c>
      <c r="Q1167" s="10">
        <f>P1167+364</f>
        <v>44561</v>
      </c>
      <c r="R1167" s="3" t="s">
        <v>104</v>
      </c>
      <c r="S1167" s="11" t="s">
        <v>4248</v>
      </c>
      <c r="T1167" s="12">
        <f>300+300</f>
        <v>600</v>
      </c>
      <c r="U1167" s="12">
        <f t="shared" si="95"/>
        <v>600</v>
      </c>
      <c r="V1167" s="11" t="s">
        <v>4249</v>
      </c>
      <c r="W1167" s="11" t="s">
        <v>107</v>
      </c>
      <c r="X1167" s="11" t="s">
        <v>108</v>
      </c>
      <c r="Y1167" s="3" t="s">
        <v>89</v>
      </c>
      <c r="Z1167" s="11" t="s">
        <v>108</v>
      </c>
      <c r="AA1167" s="3" t="s">
        <v>109</v>
      </c>
      <c r="AB1167" s="4">
        <v>45478</v>
      </c>
      <c r="AC1167" s="3" t="s">
        <v>104</v>
      </c>
    </row>
    <row r="1168" spans="1:29" ht="31.5" x14ac:dyDescent="0.25">
      <c r="A1168" s="3">
        <v>2024</v>
      </c>
      <c r="B1168" s="4">
        <v>45383</v>
      </c>
      <c r="C1168" s="4">
        <v>45473</v>
      </c>
      <c r="D1168" s="3" t="s">
        <v>75</v>
      </c>
      <c r="E1168" s="5" t="s">
        <v>4250</v>
      </c>
      <c r="F1168" s="6" t="s">
        <v>4184</v>
      </c>
      <c r="G1168" s="6" t="s">
        <v>4185</v>
      </c>
      <c r="H1168" s="7" t="s">
        <v>100</v>
      </c>
      <c r="I1168" s="8" t="s">
        <v>84</v>
      </c>
      <c r="J1168" s="9" t="s">
        <v>4107</v>
      </c>
      <c r="K1168" s="9" t="s">
        <v>104</v>
      </c>
      <c r="L1168" s="9" t="s">
        <v>104</v>
      </c>
      <c r="M1168" s="3" t="s">
        <v>86</v>
      </c>
      <c r="N1168" s="3" t="s">
        <v>104</v>
      </c>
      <c r="O1168" s="6">
        <v>1</v>
      </c>
      <c r="P1168" s="10">
        <v>44927</v>
      </c>
      <c r="Q1168" s="10">
        <f>P1168+364</f>
        <v>45291</v>
      </c>
      <c r="R1168" s="3" t="s">
        <v>104</v>
      </c>
      <c r="S1168" s="11" t="s">
        <v>4251</v>
      </c>
      <c r="T1168" s="12">
        <f>300+300</f>
        <v>600</v>
      </c>
      <c r="U1168" s="12">
        <f t="shared" si="95"/>
        <v>600</v>
      </c>
      <c r="V1168" s="11" t="s">
        <v>4249</v>
      </c>
      <c r="W1168" s="11" t="s">
        <v>107</v>
      </c>
      <c r="X1168" s="11" t="s">
        <v>108</v>
      </c>
      <c r="Y1168" s="3" t="s">
        <v>89</v>
      </c>
      <c r="Z1168" s="11" t="s">
        <v>108</v>
      </c>
      <c r="AA1168" s="3" t="s">
        <v>109</v>
      </c>
      <c r="AB1168" s="4">
        <v>45478</v>
      </c>
      <c r="AC1168" s="3" t="s">
        <v>104</v>
      </c>
    </row>
    <row r="1169" spans="1:29" ht="31.5" x14ac:dyDescent="0.25">
      <c r="A1169" s="3">
        <v>2024</v>
      </c>
      <c r="B1169" s="4">
        <v>45383</v>
      </c>
      <c r="C1169" s="4">
        <v>45473</v>
      </c>
      <c r="D1169" s="3" t="s">
        <v>75</v>
      </c>
      <c r="E1169" s="5" t="s">
        <v>4252</v>
      </c>
      <c r="F1169" s="6" t="s">
        <v>4184</v>
      </c>
      <c r="G1169" s="6" t="s">
        <v>4185</v>
      </c>
      <c r="H1169" s="7" t="s">
        <v>100</v>
      </c>
      <c r="I1169" s="8" t="s">
        <v>84</v>
      </c>
      <c r="J1169" s="9" t="s">
        <v>4107</v>
      </c>
      <c r="K1169" s="9" t="s">
        <v>104</v>
      </c>
      <c r="L1169" s="9" t="s">
        <v>104</v>
      </c>
      <c r="M1169" s="3" t="s">
        <v>86</v>
      </c>
      <c r="N1169" s="3" t="s">
        <v>104</v>
      </c>
      <c r="O1169" s="6">
        <v>1</v>
      </c>
      <c r="P1169" s="10">
        <v>45292</v>
      </c>
      <c r="Q1169" s="10">
        <f>P1169+365</f>
        <v>45657</v>
      </c>
      <c r="R1169" s="3" t="s">
        <v>104</v>
      </c>
      <c r="S1169" s="11" t="s">
        <v>4253</v>
      </c>
      <c r="T1169" s="12">
        <f>300+300</f>
        <v>600</v>
      </c>
      <c r="U1169" s="12">
        <f t="shared" si="95"/>
        <v>600</v>
      </c>
      <c r="V1169" s="11" t="s">
        <v>4249</v>
      </c>
      <c r="W1169" s="11" t="s">
        <v>107</v>
      </c>
      <c r="X1169" s="11" t="s">
        <v>108</v>
      </c>
      <c r="Y1169" s="3" t="s">
        <v>89</v>
      </c>
      <c r="Z1169" s="11" t="s">
        <v>108</v>
      </c>
      <c r="AA1169" s="3" t="s">
        <v>109</v>
      </c>
      <c r="AB1169" s="4">
        <v>45478</v>
      </c>
      <c r="AC1169" s="3" t="s">
        <v>104</v>
      </c>
    </row>
    <row r="1170" spans="1:29" ht="31.5" x14ac:dyDescent="0.25">
      <c r="A1170" s="3">
        <v>2024</v>
      </c>
      <c r="B1170" s="4">
        <v>45383</v>
      </c>
      <c r="C1170" s="4">
        <v>45473</v>
      </c>
      <c r="D1170" s="3" t="s">
        <v>75</v>
      </c>
      <c r="E1170" s="5" t="s">
        <v>4254</v>
      </c>
      <c r="F1170" s="6" t="s">
        <v>4184</v>
      </c>
      <c r="G1170" s="6" t="s">
        <v>4185</v>
      </c>
      <c r="H1170" s="7" t="s">
        <v>100</v>
      </c>
      <c r="I1170" s="8" t="s">
        <v>84</v>
      </c>
      <c r="J1170" s="9" t="s">
        <v>4107</v>
      </c>
      <c r="K1170" s="9" t="s">
        <v>104</v>
      </c>
      <c r="L1170" s="9" t="s">
        <v>104</v>
      </c>
      <c r="M1170" s="3" t="s">
        <v>86</v>
      </c>
      <c r="N1170" s="3" t="s">
        <v>104</v>
      </c>
      <c r="O1170" s="6">
        <v>1</v>
      </c>
      <c r="P1170" s="10">
        <v>44562</v>
      </c>
      <c r="Q1170" s="10">
        <f>P1170+364</f>
        <v>44926</v>
      </c>
      <c r="R1170" s="3" t="s">
        <v>104</v>
      </c>
      <c r="S1170" s="11" t="s">
        <v>4255</v>
      </c>
      <c r="T1170" s="12">
        <f>300+300</f>
        <v>600</v>
      </c>
      <c r="U1170" s="12">
        <f t="shared" si="95"/>
        <v>600</v>
      </c>
      <c r="V1170" s="11" t="s">
        <v>4249</v>
      </c>
      <c r="W1170" s="11" t="s">
        <v>107</v>
      </c>
      <c r="X1170" s="11" t="s">
        <v>108</v>
      </c>
      <c r="Y1170" s="3" t="s">
        <v>89</v>
      </c>
      <c r="Z1170" s="11" t="s">
        <v>108</v>
      </c>
      <c r="AA1170" s="3" t="s">
        <v>109</v>
      </c>
      <c r="AB1170" s="4">
        <v>45478</v>
      </c>
      <c r="AC1170" s="3" t="s">
        <v>104</v>
      </c>
    </row>
    <row r="1171" spans="1:29" ht="31.5" x14ac:dyDescent="0.25">
      <c r="A1171" s="3">
        <v>2024</v>
      </c>
      <c r="B1171" s="4">
        <v>45383</v>
      </c>
      <c r="C1171" s="4">
        <v>45473</v>
      </c>
      <c r="D1171" s="3" t="s">
        <v>75</v>
      </c>
      <c r="E1171" s="5" t="s">
        <v>4256</v>
      </c>
      <c r="F1171" s="6" t="s">
        <v>4184</v>
      </c>
      <c r="G1171" s="6" t="s">
        <v>4185</v>
      </c>
      <c r="H1171" s="7" t="s">
        <v>100</v>
      </c>
      <c r="I1171" s="8" t="s">
        <v>84</v>
      </c>
      <c r="J1171" s="9" t="s">
        <v>4107</v>
      </c>
      <c r="K1171" s="9" t="s">
        <v>104</v>
      </c>
      <c r="L1171" s="9" t="s">
        <v>104</v>
      </c>
      <c r="M1171" s="3" t="s">
        <v>86</v>
      </c>
      <c r="N1171" s="3" t="s">
        <v>104</v>
      </c>
      <c r="O1171" s="6">
        <v>1</v>
      </c>
      <c r="P1171" s="10">
        <v>43831</v>
      </c>
      <c r="Q1171" s="10">
        <f>P1171+365</f>
        <v>44196</v>
      </c>
      <c r="R1171" s="3" t="s">
        <v>104</v>
      </c>
      <c r="S1171" s="11" t="s">
        <v>4257</v>
      </c>
      <c r="T1171" s="12">
        <f>200+300+345</f>
        <v>845</v>
      </c>
      <c r="U1171" s="12">
        <f t="shared" si="95"/>
        <v>845</v>
      </c>
      <c r="V1171" s="11" t="s">
        <v>4258</v>
      </c>
      <c r="W1171" s="11" t="s">
        <v>107</v>
      </c>
      <c r="X1171" s="11" t="s">
        <v>108</v>
      </c>
      <c r="Y1171" s="3" t="s">
        <v>89</v>
      </c>
      <c r="Z1171" s="11" t="s">
        <v>108</v>
      </c>
      <c r="AA1171" s="3" t="s">
        <v>109</v>
      </c>
      <c r="AB1171" s="4">
        <v>45478</v>
      </c>
      <c r="AC1171" s="3" t="s">
        <v>104</v>
      </c>
    </row>
    <row r="1172" spans="1:29" ht="31.5" x14ac:dyDescent="0.25">
      <c r="A1172" s="3">
        <v>2024</v>
      </c>
      <c r="B1172" s="4">
        <v>45383</v>
      </c>
      <c r="C1172" s="4">
        <v>45473</v>
      </c>
      <c r="D1172" s="3" t="s">
        <v>75</v>
      </c>
      <c r="E1172" s="5" t="s">
        <v>4259</v>
      </c>
      <c r="F1172" s="6" t="s">
        <v>4184</v>
      </c>
      <c r="G1172" s="6" t="s">
        <v>4185</v>
      </c>
      <c r="H1172" s="7" t="s">
        <v>100</v>
      </c>
      <c r="I1172" s="8" t="s">
        <v>84</v>
      </c>
      <c r="J1172" s="9" t="s">
        <v>4107</v>
      </c>
      <c r="K1172" s="9" t="s">
        <v>104</v>
      </c>
      <c r="L1172" s="9" t="s">
        <v>104</v>
      </c>
      <c r="M1172" s="3" t="s">
        <v>86</v>
      </c>
      <c r="N1172" s="3" t="s">
        <v>104</v>
      </c>
      <c r="O1172" s="6">
        <v>1</v>
      </c>
      <c r="P1172" s="10">
        <v>44197</v>
      </c>
      <c r="Q1172" s="10">
        <f>P1172+364</f>
        <v>44561</v>
      </c>
      <c r="R1172" s="3" t="s">
        <v>104</v>
      </c>
      <c r="S1172" s="11" t="s">
        <v>4260</v>
      </c>
      <c r="T1172" s="12">
        <f t="shared" ref="T1172:T1175" si="97">200+300+345</f>
        <v>845</v>
      </c>
      <c r="U1172" s="12">
        <f t="shared" si="95"/>
        <v>845</v>
      </c>
      <c r="V1172" s="11" t="s">
        <v>4258</v>
      </c>
      <c r="W1172" s="11" t="s">
        <v>107</v>
      </c>
      <c r="X1172" s="11" t="s">
        <v>108</v>
      </c>
      <c r="Y1172" s="3" t="s">
        <v>89</v>
      </c>
      <c r="Z1172" s="11" t="s">
        <v>108</v>
      </c>
      <c r="AA1172" s="3" t="s">
        <v>109</v>
      </c>
      <c r="AB1172" s="4">
        <v>45478</v>
      </c>
      <c r="AC1172" s="3" t="s">
        <v>104</v>
      </c>
    </row>
    <row r="1173" spans="1:29" ht="31.5" x14ac:dyDescent="0.25">
      <c r="A1173" s="3">
        <v>2024</v>
      </c>
      <c r="B1173" s="4">
        <v>45383</v>
      </c>
      <c r="C1173" s="4">
        <v>45473</v>
      </c>
      <c r="D1173" s="3" t="s">
        <v>75</v>
      </c>
      <c r="E1173" s="5" t="s">
        <v>4261</v>
      </c>
      <c r="F1173" s="6" t="s">
        <v>4184</v>
      </c>
      <c r="G1173" s="6" t="s">
        <v>4185</v>
      </c>
      <c r="H1173" s="7" t="s">
        <v>100</v>
      </c>
      <c r="I1173" s="8" t="s">
        <v>84</v>
      </c>
      <c r="J1173" s="9" t="s">
        <v>4107</v>
      </c>
      <c r="K1173" s="9" t="s">
        <v>104</v>
      </c>
      <c r="L1173" s="9" t="s">
        <v>104</v>
      </c>
      <c r="M1173" s="3" t="s">
        <v>86</v>
      </c>
      <c r="N1173" s="3" t="s">
        <v>104</v>
      </c>
      <c r="O1173" s="6">
        <v>1</v>
      </c>
      <c r="P1173" s="10">
        <v>44562</v>
      </c>
      <c r="Q1173" s="10">
        <f>P1173+364</f>
        <v>44926</v>
      </c>
      <c r="R1173" s="3" t="s">
        <v>104</v>
      </c>
      <c r="S1173" s="11" t="s">
        <v>4262</v>
      </c>
      <c r="T1173" s="12">
        <f t="shared" si="97"/>
        <v>845</v>
      </c>
      <c r="U1173" s="12">
        <f t="shared" si="95"/>
        <v>845</v>
      </c>
      <c r="V1173" s="11" t="s">
        <v>4258</v>
      </c>
      <c r="W1173" s="11" t="s">
        <v>107</v>
      </c>
      <c r="X1173" s="11" t="s">
        <v>108</v>
      </c>
      <c r="Y1173" s="3" t="s">
        <v>89</v>
      </c>
      <c r="Z1173" s="11" t="s">
        <v>108</v>
      </c>
      <c r="AA1173" s="3" t="s">
        <v>109</v>
      </c>
      <c r="AB1173" s="4">
        <v>45478</v>
      </c>
      <c r="AC1173" s="3" t="s">
        <v>104</v>
      </c>
    </row>
    <row r="1174" spans="1:29" ht="31.5" x14ac:dyDescent="0.25">
      <c r="A1174" s="3">
        <v>2024</v>
      </c>
      <c r="B1174" s="4">
        <v>45383</v>
      </c>
      <c r="C1174" s="4">
        <v>45473</v>
      </c>
      <c r="D1174" s="3" t="s">
        <v>75</v>
      </c>
      <c r="E1174" s="5" t="s">
        <v>4263</v>
      </c>
      <c r="F1174" s="6" t="s">
        <v>4184</v>
      </c>
      <c r="G1174" s="6" t="s">
        <v>4185</v>
      </c>
      <c r="H1174" s="7" t="s">
        <v>100</v>
      </c>
      <c r="I1174" s="8" t="s">
        <v>84</v>
      </c>
      <c r="J1174" s="9" t="s">
        <v>4107</v>
      </c>
      <c r="K1174" s="9" t="s">
        <v>104</v>
      </c>
      <c r="L1174" s="9" t="s">
        <v>104</v>
      </c>
      <c r="M1174" s="3" t="s">
        <v>86</v>
      </c>
      <c r="N1174" s="3" t="s">
        <v>104</v>
      </c>
      <c r="O1174" s="6">
        <v>1</v>
      </c>
      <c r="P1174" s="10">
        <v>44927</v>
      </c>
      <c r="Q1174" s="10">
        <f>P1174+364</f>
        <v>45291</v>
      </c>
      <c r="R1174" s="3" t="s">
        <v>104</v>
      </c>
      <c r="S1174" s="11" t="s">
        <v>4264</v>
      </c>
      <c r="T1174" s="12">
        <f t="shared" si="97"/>
        <v>845</v>
      </c>
      <c r="U1174" s="12">
        <f t="shared" si="95"/>
        <v>845</v>
      </c>
      <c r="V1174" s="11" t="s">
        <v>4258</v>
      </c>
      <c r="W1174" s="11" t="s">
        <v>107</v>
      </c>
      <c r="X1174" s="11" t="s">
        <v>108</v>
      </c>
      <c r="Y1174" s="3" t="s">
        <v>89</v>
      </c>
      <c r="Z1174" s="11" t="s">
        <v>108</v>
      </c>
      <c r="AA1174" s="3" t="s">
        <v>109</v>
      </c>
      <c r="AB1174" s="4">
        <v>45478</v>
      </c>
      <c r="AC1174" s="3" t="s">
        <v>104</v>
      </c>
    </row>
    <row r="1175" spans="1:29" ht="31.5" x14ac:dyDescent="0.25">
      <c r="A1175" s="3">
        <v>2024</v>
      </c>
      <c r="B1175" s="4">
        <v>45383</v>
      </c>
      <c r="C1175" s="4">
        <v>45473</v>
      </c>
      <c r="D1175" s="3" t="s">
        <v>75</v>
      </c>
      <c r="E1175" s="5" t="s">
        <v>4265</v>
      </c>
      <c r="F1175" s="6" t="s">
        <v>4184</v>
      </c>
      <c r="G1175" s="6" t="s">
        <v>4185</v>
      </c>
      <c r="H1175" s="7" t="s">
        <v>100</v>
      </c>
      <c r="I1175" s="8" t="s">
        <v>84</v>
      </c>
      <c r="J1175" s="9" t="s">
        <v>4107</v>
      </c>
      <c r="K1175" s="9" t="s">
        <v>104</v>
      </c>
      <c r="L1175" s="9" t="s">
        <v>104</v>
      </c>
      <c r="M1175" s="3" t="s">
        <v>86</v>
      </c>
      <c r="N1175" s="3" t="s">
        <v>104</v>
      </c>
      <c r="O1175" s="6">
        <v>1</v>
      </c>
      <c r="P1175" s="10">
        <v>45292</v>
      </c>
      <c r="Q1175" s="10">
        <f>P1175+365</f>
        <v>45657</v>
      </c>
      <c r="R1175" s="3" t="s">
        <v>104</v>
      </c>
      <c r="S1175" s="11" t="s">
        <v>4266</v>
      </c>
      <c r="T1175" s="12">
        <f t="shared" si="97"/>
        <v>845</v>
      </c>
      <c r="U1175" s="12">
        <f t="shared" si="95"/>
        <v>845</v>
      </c>
      <c r="V1175" s="11" t="s">
        <v>4258</v>
      </c>
      <c r="W1175" s="11" t="s">
        <v>107</v>
      </c>
      <c r="X1175" s="11" t="s">
        <v>108</v>
      </c>
      <c r="Y1175" s="3" t="s">
        <v>89</v>
      </c>
      <c r="Z1175" s="11" t="s">
        <v>108</v>
      </c>
      <c r="AA1175" s="3" t="s">
        <v>109</v>
      </c>
      <c r="AB1175" s="4">
        <v>45478</v>
      </c>
      <c r="AC1175" s="3" t="s">
        <v>104</v>
      </c>
    </row>
    <row r="1176" spans="1:29" ht="31.5" x14ac:dyDescent="0.25">
      <c r="A1176" s="3">
        <v>2024</v>
      </c>
      <c r="B1176" s="4">
        <v>45383</v>
      </c>
      <c r="C1176" s="4">
        <v>45473</v>
      </c>
      <c r="D1176" s="3" t="s">
        <v>75</v>
      </c>
      <c r="E1176" s="5" t="s">
        <v>4267</v>
      </c>
      <c r="F1176" s="6" t="s">
        <v>4268</v>
      </c>
      <c r="G1176" s="21" t="s">
        <v>4269</v>
      </c>
      <c r="H1176" s="7" t="s">
        <v>100</v>
      </c>
      <c r="I1176" s="8" t="s">
        <v>84</v>
      </c>
      <c r="J1176" s="9" t="s">
        <v>1992</v>
      </c>
      <c r="K1176" s="9" t="s">
        <v>207</v>
      </c>
      <c r="L1176" s="9" t="s">
        <v>1518</v>
      </c>
      <c r="M1176" s="3" t="s">
        <v>86</v>
      </c>
      <c r="N1176" s="3" t="s">
        <v>104</v>
      </c>
      <c r="O1176" s="6">
        <v>1</v>
      </c>
      <c r="P1176" s="10">
        <v>45397</v>
      </c>
      <c r="Q1176" s="10">
        <f>P1176</f>
        <v>45397</v>
      </c>
      <c r="R1176" s="3" t="s">
        <v>104</v>
      </c>
      <c r="S1176" s="11" t="s">
        <v>4270</v>
      </c>
      <c r="T1176" s="12">
        <v>100</v>
      </c>
      <c r="U1176" s="12">
        <f>T1176</f>
        <v>100</v>
      </c>
      <c r="V1176" s="11" t="s">
        <v>4271</v>
      </c>
      <c r="W1176" s="11" t="s">
        <v>107</v>
      </c>
      <c r="X1176" s="11" t="s">
        <v>108</v>
      </c>
      <c r="Y1176" s="3" t="s">
        <v>89</v>
      </c>
      <c r="Z1176" s="11" t="s">
        <v>108</v>
      </c>
      <c r="AA1176" s="3" t="s">
        <v>109</v>
      </c>
      <c r="AB1176" s="4">
        <v>45478</v>
      </c>
      <c r="AC1176" s="3" t="s">
        <v>104</v>
      </c>
    </row>
    <row r="1177" spans="1:29" ht="31.5" x14ac:dyDescent="0.25">
      <c r="A1177" s="3">
        <v>2024</v>
      </c>
      <c r="B1177" s="4">
        <v>45383</v>
      </c>
      <c r="C1177" s="4">
        <v>45473</v>
      </c>
      <c r="D1177" s="3" t="s">
        <v>75</v>
      </c>
      <c r="E1177" s="5" t="s">
        <v>4272</v>
      </c>
      <c r="F1177" s="6" t="s">
        <v>4268</v>
      </c>
      <c r="G1177" s="21" t="s">
        <v>4269</v>
      </c>
      <c r="H1177" s="7" t="s">
        <v>100</v>
      </c>
      <c r="I1177" s="8" t="s">
        <v>84</v>
      </c>
      <c r="J1177" s="9" t="s">
        <v>4273</v>
      </c>
      <c r="K1177" s="9" t="s">
        <v>122</v>
      </c>
      <c r="L1177" s="9" t="s">
        <v>103</v>
      </c>
      <c r="M1177" s="3" t="s">
        <v>86</v>
      </c>
      <c r="N1177" s="3" t="s">
        <v>104</v>
      </c>
      <c r="O1177" s="6">
        <v>1</v>
      </c>
      <c r="P1177" s="10">
        <v>45429</v>
      </c>
      <c r="Q1177" s="10">
        <f t="shared" ref="Q1177:Q1180" si="98">P1177</f>
        <v>45429</v>
      </c>
      <c r="R1177" s="3" t="s">
        <v>104</v>
      </c>
      <c r="S1177" s="11" t="s">
        <v>4274</v>
      </c>
      <c r="T1177" s="12">
        <v>100</v>
      </c>
      <c r="U1177" s="12">
        <f t="shared" si="95"/>
        <v>100</v>
      </c>
      <c r="V1177" s="11" t="s">
        <v>4275</v>
      </c>
      <c r="W1177" s="11" t="s">
        <v>107</v>
      </c>
      <c r="X1177" s="11" t="s">
        <v>108</v>
      </c>
      <c r="Y1177" s="3" t="s">
        <v>89</v>
      </c>
      <c r="Z1177" s="11" t="s">
        <v>108</v>
      </c>
      <c r="AA1177" s="3" t="s">
        <v>109</v>
      </c>
      <c r="AB1177" s="4">
        <v>45478</v>
      </c>
      <c r="AC1177" s="3" t="s">
        <v>104</v>
      </c>
    </row>
    <row r="1178" spans="1:29" ht="38.25" x14ac:dyDescent="0.25">
      <c r="A1178" s="3">
        <v>2024</v>
      </c>
      <c r="B1178" s="4">
        <v>45383</v>
      </c>
      <c r="C1178" s="4">
        <v>45473</v>
      </c>
      <c r="D1178" s="3" t="s">
        <v>75</v>
      </c>
      <c r="E1178" s="5" t="s">
        <v>4276</v>
      </c>
      <c r="F1178" s="6" t="s">
        <v>4277</v>
      </c>
      <c r="G1178" s="21" t="s">
        <v>4278</v>
      </c>
      <c r="H1178" s="7" t="s">
        <v>100</v>
      </c>
      <c r="I1178" s="8" t="s">
        <v>84</v>
      </c>
      <c r="J1178" s="9" t="s">
        <v>4279</v>
      </c>
      <c r="K1178" s="9" t="s">
        <v>4280</v>
      </c>
      <c r="L1178" s="9" t="s">
        <v>1582</v>
      </c>
      <c r="M1178" s="3" t="s">
        <v>86</v>
      </c>
      <c r="N1178" s="3" t="s">
        <v>104</v>
      </c>
      <c r="O1178" s="6">
        <v>1</v>
      </c>
      <c r="P1178" s="10">
        <v>45342</v>
      </c>
      <c r="Q1178" s="10">
        <f t="shared" si="98"/>
        <v>45342</v>
      </c>
      <c r="R1178" s="3" t="s">
        <v>104</v>
      </c>
      <c r="S1178" s="11" t="s">
        <v>4281</v>
      </c>
      <c r="T1178" s="12">
        <v>1285.1500000000001</v>
      </c>
      <c r="U1178" s="12">
        <f t="shared" si="95"/>
        <v>1285.1500000000001</v>
      </c>
      <c r="V1178" s="11" t="s">
        <v>4282</v>
      </c>
      <c r="W1178" s="11" t="s">
        <v>107</v>
      </c>
      <c r="X1178" s="11" t="s">
        <v>108</v>
      </c>
      <c r="Y1178" s="3" t="s">
        <v>89</v>
      </c>
      <c r="Z1178" s="11" t="s">
        <v>108</v>
      </c>
      <c r="AA1178" s="3" t="s">
        <v>109</v>
      </c>
      <c r="AB1178" s="4">
        <v>45478</v>
      </c>
      <c r="AC1178" s="3" t="s">
        <v>104</v>
      </c>
    </row>
    <row r="1179" spans="1:29" ht="38.25" x14ac:dyDescent="0.25">
      <c r="A1179" s="3">
        <v>2024</v>
      </c>
      <c r="B1179" s="4">
        <v>45383</v>
      </c>
      <c r="C1179" s="4">
        <v>45473</v>
      </c>
      <c r="D1179" s="3" t="s">
        <v>75</v>
      </c>
      <c r="E1179" s="5" t="s">
        <v>4283</v>
      </c>
      <c r="F1179" s="6" t="s">
        <v>4277</v>
      </c>
      <c r="G1179" s="21" t="s">
        <v>4278</v>
      </c>
      <c r="H1179" s="7" t="s">
        <v>100</v>
      </c>
      <c r="I1179" s="8" t="s">
        <v>84</v>
      </c>
      <c r="J1179" s="9" t="s">
        <v>2624</v>
      </c>
      <c r="K1179" s="9" t="s">
        <v>609</v>
      </c>
      <c r="L1179" s="9" t="s">
        <v>610</v>
      </c>
      <c r="M1179" s="3" t="s">
        <v>87</v>
      </c>
      <c r="N1179" s="3" t="s">
        <v>104</v>
      </c>
      <c r="O1179" s="6">
        <v>1</v>
      </c>
      <c r="P1179" s="10">
        <v>45371</v>
      </c>
      <c r="Q1179" s="10">
        <f t="shared" si="98"/>
        <v>45371</v>
      </c>
      <c r="R1179" s="3" t="s">
        <v>104</v>
      </c>
      <c r="S1179" s="11" t="s">
        <v>4284</v>
      </c>
      <c r="T1179" s="12">
        <v>121</v>
      </c>
      <c r="U1179" s="12">
        <f t="shared" si="95"/>
        <v>121</v>
      </c>
      <c r="V1179" s="11" t="s">
        <v>4285</v>
      </c>
      <c r="W1179" s="11" t="s">
        <v>107</v>
      </c>
      <c r="X1179" s="11" t="s">
        <v>108</v>
      </c>
      <c r="Y1179" s="3" t="s">
        <v>89</v>
      </c>
      <c r="Z1179" s="11" t="s">
        <v>108</v>
      </c>
      <c r="AA1179" s="3" t="s">
        <v>109</v>
      </c>
      <c r="AB1179" s="4">
        <v>45478</v>
      </c>
      <c r="AC1179" s="3" t="s">
        <v>104</v>
      </c>
    </row>
    <row r="1180" spans="1:29" ht="38.25" x14ac:dyDescent="0.25">
      <c r="A1180" s="3">
        <v>2024</v>
      </c>
      <c r="B1180" s="4">
        <v>45383</v>
      </c>
      <c r="C1180" s="4">
        <v>45473</v>
      </c>
      <c r="D1180" s="3" t="s">
        <v>75</v>
      </c>
      <c r="E1180" s="5" t="s">
        <v>4286</v>
      </c>
      <c r="F1180" s="6" t="s">
        <v>4277</v>
      </c>
      <c r="G1180" s="21" t="s">
        <v>4278</v>
      </c>
      <c r="H1180" s="7" t="s">
        <v>100</v>
      </c>
      <c r="I1180" s="8" t="s">
        <v>84</v>
      </c>
      <c r="J1180" s="9" t="s">
        <v>390</v>
      </c>
      <c r="K1180" s="9" t="s">
        <v>958</v>
      </c>
      <c r="L1180" s="9" t="s">
        <v>959</v>
      </c>
      <c r="M1180" s="3" t="s">
        <v>87</v>
      </c>
      <c r="N1180" s="3" t="s">
        <v>104</v>
      </c>
      <c r="O1180" s="6">
        <v>1</v>
      </c>
      <c r="P1180" s="10">
        <v>45392</v>
      </c>
      <c r="Q1180" s="10">
        <f t="shared" si="98"/>
        <v>45392</v>
      </c>
      <c r="R1180" s="3" t="s">
        <v>104</v>
      </c>
      <c r="S1180" s="11" t="s">
        <v>4287</v>
      </c>
      <c r="T1180" s="12">
        <v>1656.25</v>
      </c>
      <c r="U1180" s="12">
        <f t="shared" si="95"/>
        <v>1656.25</v>
      </c>
      <c r="V1180" s="11" t="s">
        <v>4288</v>
      </c>
      <c r="W1180" s="11" t="s">
        <v>107</v>
      </c>
      <c r="X1180" s="11" t="s">
        <v>108</v>
      </c>
      <c r="Y1180" s="3" t="s">
        <v>89</v>
      </c>
      <c r="Z1180" s="11" t="s">
        <v>108</v>
      </c>
      <c r="AA1180" s="3" t="s">
        <v>109</v>
      </c>
      <c r="AB1180" s="4">
        <v>45478</v>
      </c>
      <c r="AC1180" s="3" t="s">
        <v>104</v>
      </c>
    </row>
    <row r="1181" spans="1:29" ht="38.25" x14ac:dyDescent="0.25">
      <c r="A1181" s="3">
        <v>2024</v>
      </c>
      <c r="B1181" s="4">
        <v>45383</v>
      </c>
      <c r="C1181" s="4">
        <v>45473</v>
      </c>
      <c r="D1181" s="3" t="s">
        <v>78</v>
      </c>
      <c r="E1181" s="22" t="s">
        <v>4289</v>
      </c>
      <c r="F1181" s="6" t="s">
        <v>4290</v>
      </c>
      <c r="G1181" s="21" t="s">
        <v>4291</v>
      </c>
      <c r="H1181" s="7" t="s">
        <v>100</v>
      </c>
      <c r="I1181" s="8" t="s">
        <v>84</v>
      </c>
      <c r="J1181" s="9" t="s">
        <v>3520</v>
      </c>
      <c r="K1181" s="9" t="s">
        <v>104</v>
      </c>
      <c r="L1181" s="9" t="s">
        <v>104</v>
      </c>
      <c r="M1181" s="3" t="s">
        <v>86</v>
      </c>
      <c r="N1181" s="3" t="s">
        <v>104</v>
      </c>
      <c r="O1181" s="6">
        <v>1</v>
      </c>
      <c r="P1181" s="10">
        <v>45348</v>
      </c>
      <c r="Q1181" s="10">
        <f>P1181+90</f>
        <v>45438</v>
      </c>
      <c r="R1181" s="3" t="s">
        <v>104</v>
      </c>
      <c r="S1181" s="11" t="s">
        <v>4292</v>
      </c>
      <c r="T1181" s="13">
        <f>105+595</f>
        <v>700</v>
      </c>
      <c r="U1181" s="13">
        <f t="shared" si="95"/>
        <v>700</v>
      </c>
      <c r="V1181" s="23" t="s">
        <v>4293</v>
      </c>
      <c r="W1181" s="11" t="s">
        <v>107</v>
      </c>
      <c r="X1181" s="11" t="s">
        <v>108</v>
      </c>
      <c r="Y1181" s="3" t="s">
        <v>89</v>
      </c>
      <c r="Z1181" s="11" t="s">
        <v>108</v>
      </c>
      <c r="AA1181" s="3" t="s">
        <v>109</v>
      </c>
      <c r="AB1181" s="4">
        <v>45478</v>
      </c>
      <c r="AC1181" s="3" t="s">
        <v>104</v>
      </c>
    </row>
    <row r="1182" spans="1:29" ht="135" x14ac:dyDescent="0.25">
      <c r="A1182" s="3">
        <v>2024</v>
      </c>
      <c r="B1182" s="4">
        <v>45383</v>
      </c>
      <c r="C1182" s="4">
        <v>45473</v>
      </c>
      <c r="D1182" s="3" t="s">
        <v>75</v>
      </c>
      <c r="E1182" s="3" t="s">
        <v>4294</v>
      </c>
      <c r="F1182" s="6" t="s">
        <v>4295</v>
      </c>
      <c r="G1182" s="16" t="s">
        <v>4296</v>
      </c>
      <c r="H1182" s="7" t="s">
        <v>100</v>
      </c>
      <c r="I1182" s="8" t="s">
        <v>84</v>
      </c>
      <c r="J1182" s="9" t="s">
        <v>4297</v>
      </c>
      <c r="K1182" s="9" t="s">
        <v>104</v>
      </c>
      <c r="L1182" s="9" t="s">
        <v>104</v>
      </c>
      <c r="M1182" s="3" t="s">
        <v>86</v>
      </c>
      <c r="N1182" s="3" t="s">
        <v>104</v>
      </c>
      <c r="O1182" s="6">
        <v>1</v>
      </c>
      <c r="P1182" s="10">
        <v>45356</v>
      </c>
      <c r="Q1182" s="10">
        <f>P1182+365</f>
        <v>45721</v>
      </c>
      <c r="R1182" s="3" t="s">
        <v>104</v>
      </c>
      <c r="S1182" s="23" t="s">
        <v>4298</v>
      </c>
      <c r="T1182" s="13">
        <v>9600</v>
      </c>
      <c r="U1182" s="13">
        <f t="shared" si="95"/>
        <v>9600</v>
      </c>
      <c r="V1182" s="23" t="s">
        <v>4299</v>
      </c>
      <c r="W1182" s="11" t="s">
        <v>107</v>
      </c>
      <c r="X1182" s="11" t="s">
        <v>108</v>
      </c>
      <c r="Y1182" s="3" t="s">
        <v>89</v>
      </c>
      <c r="Z1182" s="11" t="s">
        <v>108</v>
      </c>
      <c r="AA1182" s="3" t="s">
        <v>109</v>
      </c>
      <c r="AB1182" s="4">
        <v>45478</v>
      </c>
      <c r="AC1182" s="3" t="s">
        <v>104</v>
      </c>
    </row>
    <row r="1183" spans="1:29" ht="135" x14ac:dyDescent="0.25">
      <c r="A1183" s="3">
        <v>2024</v>
      </c>
      <c r="B1183" s="4">
        <v>45383</v>
      </c>
      <c r="C1183" s="4">
        <v>45473</v>
      </c>
      <c r="D1183" s="3" t="s">
        <v>75</v>
      </c>
      <c r="E1183" s="3" t="s">
        <v>4300</v>
      </c>
      <c r="F1183" s="6" t="s">
        <v>4301</v>
      </c>
      <c r="G1183" s="16" t="s">
        <v>4296</v>
      </c>
      <c r="H1183" s="7" t="s">
        <v>100</v>
      </c>
      <c r="I1183" s="8" t="s">
        <v>84</v>
      </c>
      <c r="J1183" s="9"/>
      <c r="K1183" s="9"/>
      <c r="L1183" s="9"/>
      <c r="M1183" s="3" t="s">
        <v>86</v>
      </c>
      <c r="N1183" s="3" t="s">
        <v>104</v>
      </c>
      <c r="O1183" s="6">
        <v>1</v>
      </c>
      <c r="P1183" s="10">
        <v>45323</v>
      </c>
      <c r="Q1183" s="10">
        <f>P1183+366</f>
        <v>45689</v>
      </c>
      <c r="R1183" s="3" t="s">
        <v>104</v>
      </c>
      <c r="S1183" s="23" t="s">
        <v>4302</v>
      </c>
      <c r="T1183" s="13"/>
      <c r="U1183" s="13">
        <f t="shared" si="95"/>
        <v>0</v>
      </c>
      <c r="V1183" s="23" t="s">
        <v>4303</v>
      </c>
      <c r="W1183" s="11" t="s">
        <v>107</v>
      </c>
      <c r="X1183" s="11" t="s">
        <v>108</v>
      </c>
      <c r="Y1183" s="3" t="s">
        <v>89</v>
      </c>
      <c r="Z1183" s="11" t="s">
        <v>108</v>
      </c>
      <c r="AA1183" s="3" t="s">
        <v>109</v>
      </c>
      <c r="AB1183" s="4">
        <v>45478</v>
      </c>
      <c r="AC1183" s="3" t="s">
        <v>104</v>
      </c>
    </row>
    <row r="1184" spans="1:29" ht="123.75" x14ac:dyDescent="0.25">
      <c r="A1184" s="3">
        <v>2024</v>
      </c>
      <c r="B1184" s="4">
        <v>45383</v>
      </c>
      <c r="C1184" s="4">
        <v>45473</v>
      </c>
      <c r="D1184" s="3" t="s">
        <v>75</v>
      </c>
      <c r="E1184" s="3" t="s">
        <v>4304</v>
      </c>
      <c r="F1184" s="6" t="s">
        <v>4305</v>
      </c>
      <c r="G1184" s="16" t="s">
        <v>4306</v>
      </c>
      <c r="H1184" s="7" t="s">
        <v>100</v>
      </c>
      <c r="I1184" s="8" t="s">
        <v>84</v>
      </c>
      <c r="J1184" s="9" t="s">
        <v>4307</v>
      </c>
      <c r="K1184" s="9" t="s">
        <v>103</v>
      </c>
      <c r="L1184" s="9" t="s">
        <v>610</v>
      </c>
      <c r="M1184" s="3" t="s">
        <v>86</v>
      </c>
      <c r="N1184" s="3" t="s">
        <v>104</v>
      </c>
      <c r="O1184" s="6">
        <v>1</v>
      </c>
      <c r="P1184" s="10">
        <v>45363</v>
      </c>
      <c r="Q1184" s="10">
        <f>P1184+365</f>
        <v>45728</v>
      </c>
      <c r="R1184" s="3" t="s">
        <v>104</v>
      </c>
      <c r="S1184" s="23" t="s">
        <v>4308</v>
      </c>
      <c r="T1184" s="13">
        <v>3470.8</v>
      </c>
      <c r="U1184" s="13">
        <f t="shared" si="95"/>
        <v>3470.8</v>
      </c>
      <c r="V1184" s="23" t="s">
        <v>4309</v>
      </c>
      <c r="W1184" s="11" t="s">
        <v>107</v>
      </c>
      <c r="X1184" s="11" t="s">
        <v>108</v>
      </c>
      <c r="Y1184" s="3" t="s">
        <v>89</v>
      </c>
      <c r="Z1184" s="11" t="s">
        <v>108</v>
      </c>
      <c r="AA1184" s="3" t="s">
        <v>109</v>
      </c>
      <c r="AB1184" s="4">
        <v>45478</v>
      </c>
      <c r="AC1184" s="3" t="s">
        <v>104</v>
      </c>
    </row>
    <row r="1185" spans="1:29" ht="157.5" x14ac:dyDescent="0.25">
      <c r="A1185" s="3">
        <v>2024</v>
      </c>
      <c r="B1185" s="4">
        <v>45383</v>
      </c>
      <c r="C1185" s="4">
        <v>45473</v>
      </c>
      <c r="D1185" s="3" t="s">
        <v>75</v>
      </c>
      <c r="E1185" s="3" t="s">
        <v>4310</v>
      </c>
      <c r="F1185" s="3" t="s">
        <v>4311</v>
      </c>
      <c r="G1185" s="16" t="s">
        <v>4312</v>
      </c>
      <c r="H1185" s="7" t="s">
        <v>100</v>
      </c>
      <c r="I1185" s="8" t="s">
        <v>84</v>
      </c>
      <c r="J1185" s="9" t="s">
        <v>4313</v>
      </c>
      <c r="K1185" s="9" t="s">
        <v>104</v>
      </c>
      <c r="L1185" s="9" t="s">
        <v>104</v>
      </c>
      <c r="M1185" s="3" t="s">
        <v>86</v>
      </c>
      <c r="N1185" s="3" t="s">
        <v>104</v>
      </c>
      <c r="O1185" s="6">
        <v>1</v>
      </c>
      <c r="P1185" s="10">
        <v>45397</v>
      </c>
      <c r="Q1185" s="10">
        <f>P1185</f>
        <v>45397</v>
      </c>
      <c r="R1185" s="3" t="s">
        <v>104</v>
      </c>
      <c r="S1185" s="23" t="s">
        <v>4314</v>
      </c>
      <c r="T1185" s="13">
        <v>2640</v>
      </c>
      <c r="U1185" s="13">
        <f t="shared" si="95"/>
        <v>2640</v>
      </c>
      <c r="V1185" s="23" t="s">
        <v>4315</v>
      </c>
      <c r="W1185" s="11" t="s">
        <v>107</v>
      </c>
      <c r="X1185" s="11" t="s">
        <v>108</v>
      </c>
      <c r="Y1185" s="3" t="s">
        <v>89</v>
      </c>
      <c r="Z1185" s="11" t="s">
        <v>108</v>
      </c>
      <c r="AA1185" s="3" t="s">
        <v>109</v>
      </c>
      <c r="AB1185" s="4">
        <v>45478</v>
      </c>
      <c r="AC1185" s="3" t="s">
        <v>104</v>
      </c>
    </row>
    <row r="1186" spans="1:29" ht="112.5" x14ac:dyDescent="0.25">
      <c r="A1186" s="3">
        <v>2024</v>
      </c>
      <c r="B1186" s="4">
        <v>45383</v>
      </c>
      <c r="C1186" s="4">
        <v>45473</v>
      </c>
      <c r="D1186" s="3" t="s">
        <v>77</v>
      </c>
      <c r="E1186" s="5" t="s">
        <v>4316</v>
      </c>
      <c r="F1186" s="6" t="s">
        <v>4317</v>
      </c>
      <c r="G1186" s="16" t="s">
        <v>4318</v>
      </c>
      <c r="H1186" s="6" t="s">
        <v>4319</v>
      </c>
      <c r="I1186" s="8" t="s">
        <v>84</v>
      </c>
      <c r="J1186" s="9" t="s">
        <v>4028</v>
      </c>
      <c r="K1186" s="9" t="s">
        <v>104</v>
      </c>
      <c r="L1186" s="9" t="s">
        <v>104</v>
      </c>
      <c r="M1186" s="6" t="s">
        <v>86</v>
      </c>
      <c r="N1186" s="3" t="s">
        <v>104</v>
      </c>
      <c r="O1186" s="6">
        <v>1</v>
      </c>
      <c r="P1186" s="10">
        <v>45422</v>
      </c>
      <c r="Q1186" s="10">
        <f>P1186</f>
        <v>45422</v>
      </c>
      <c r="R1186" s="3" t="s">
        <v>104</v>
      </c>
      <c r="S1186" s="23" t="s">
        <v>4320</v>
      </c>
      <c r="T1186" s="13">
        <v>2300</v>
      </c>
      <c r="U1186" s="13">
        <f t="shared" si="95"/>
        <v>2300</v>
      </c>
      <c r="V1186" s="23" t="s">
        <v>4321</v>
      </c>
      <c r="W1186" s="11" t="s">
        <v>107</v>
      </c>
      <c r="X1186" s="11" t="s">
        <v>108</v>
      </c>
      <c r="Y1186" s="3" t="s">
        <v>89</v>
      </c>
      <c r="Z1186" s="11" t="s">
        <v>108</v>
      </c>
      <c r="AA1186" s="3" t="s">
        <v>109</v>
      </c>
      <c r="AB1186" s="4">
        <v>45478</v>
      </c>
      <c r="AC1186" s="3" t="s">
        <v>104</v>
      </c>
    </row>
    <row r="1187" spans="1:29" ht="112.5" x14ac:dyDescent="0.25">
      <c r="A1187" s="3">
        <v>2024</v>
      </c>
      <c r="B1187" s="4">
        <v>45383</v>
      </c>
      <c r="C1187" s="4">
        <v>45473</v>
      </c>
      <c r="D1187" s="3" t="s">
        <v>77</v>
      </c>
      <c r="E1187" s="5" t="s">
        <v>4322</v>
      </c>
      <c r="F1187" s="6" t="s">
        <v>4317</v>
      </c>
      <c r="G1187" s="16" t="s">
        <v>4318</v>
      </c>
      <c r="H1187" s="6" t="s">
        <v>4319</v>
      </c>
      <c r="I1187" s="8" t="s">
        <v>84</v>
      </c>
      <c r="J1187" s="9" t="s">
        <v>2271</v>
      </c>
      <c r="K1187" s="9" t="s">
        <v>999</v>
      </c>
      <c r="L1187" s="9" t="s">
        <v>3698</v>
      </c>
      <c r="M1187" s="6" t="s">
        <v>86</v>
      </c>
      <c r="N1187" s="3" t="s">
        <v>104</v>
      </c>
      <c r="O1187" s="6">
        <v>1</v>
      </c>
      <c r="P1187" s="10">
        <v>45371</v>
      </c>
      <c r="Q1187" s="10">
        <f>P1187+15</f>
        <v>45386</v>
      </c>
      <c r="R1187" s="3" t="s">
        <v>104</v>
      </c>
      <c r="S1187" s="23" t="s">
        <v>4323</v>
      </c>
      <c r="T1187" s="13">
        <v>90</v>
      </c>
      <c r="U1187" s="13">
        <f t="shared" si="95"/>
        <v>90</v>
      </c>
      <c r="V1187" s="23" t="s">
        <v>4324</v>
      </c>
      <c r="W1187" s="11" t="s">
        <v>107</v>
      </c>
      <c r="X1187" s="11" t="s">
        <v>108</v>
      </c>
      <c r="Y1187" s="3" t="s">
        <v>89</v>
      </c>
      <c r="Z1187" s="11" t="s">
        <v>108</v>
      </c>
      <c r="AA1187" s="3" t="s">
        <v>109</v>
      </c>
      <c r="AB1187" s="4">
        <v>45478</v>
      </c>
      <c r="AC1187" s="3" t="s">
        <v>104</v>
      </c>
    </row>
    <row r="1188" spans="1:29" ht="112.5" x14ac:dyDescent="0.25">
      <c r="A1188" s="3">
        <v>2024</v>
      </c>
      <c r="B1188" s="4">
        <v>45383</v>
      </c>
      <c r="C1188" s="4">
        <v>45473</v>
      </c>
      <c r="D1188" s="3" t="s">
        <v>77</v>
      </c>
      <c r="E1188" s="5" t="s">
        <v>4325</v>
      </c>
      <c r="F1188" s="6" t="s">
        <v>4317</v>
      </c>
      <c r="G1188" s="16" t="s">
        <v>4318</v>
      </c>
      <c r="H1188" s="6" t="s">
        <v>4319</v>
      </c>
      <c r="I1188" s="8" t="s">
        <v>84</v>
      </c>
      <c r="J1188" s="9" t="s">
        <v>3408</v>
      </c>
      <c r="K1188" s="9" t="s">
        <v>3409</v>
      </c>
      <c r="L1188" s="9" t="s">
        <v>3410</v>
      </c>
      <c r="M1188" s="6" t="s">
        <v>86</v>
      </c>
      <c r="N1188" s="3" t="s">
        <v>104</v>
      </c>
      <c r="O1188" s="6">
        <v>1</v>
      </c>
      <c r="P1188" s="10">
        <v>45443</v>
      </c>
      <c r="Q1188" s="10">
        <f>P1188</f>
        <v>45443</v>
      </c>
      <c r="R1188" s="3" t="s">
        <v>104</v>
      </c>
      <c r="S1188" s="23" t="s">
        <v>4326</v>
      </c>
      <c r="T1188" s="13">
        <v>1150</v>
      </c>
      <c r="U1188" s="13">
        <f t="shared" si="95"/>
        <v>1150</v>
      </c>
      <c r="V1188" s="23" t="s">
        <v>3412</v>
      </c>
      <c r="W1188" s="11" t="s">
        <v>107</v>
      </c>
      <c r="X1188" s="11" t="s">
        <v>108</v>
      </c>
      <c r="Y1188" s="3" t="s">
        <v>89</v>
      </c>
      <c r="Z1188" s="11" t="s">
        <v>108</v>
      </c>
      <c r="AA1188" s="3" t="s">
        <v>109</v>
      </c>
      <c r="AB1188" s="4">
        <v>45478</v>
      </c>
      <c r="AC1188" s="3" t="s">
        <v>104</v>
      </c>
    </row>
  </sheetData>
  <mergeCells count="7">
    <mergeCell ref="A6:AC6"/>
    <mergeCell ref="A2:C2"/>
    <mergeCell ref="D2:F2"/>
    <mergeCell ref="G2:I2"/>
    <mergeCell ref="A3:C3"/>
    <mergeCell ref="D3:F3"/>
    <mergeCell ref="G3:I3"/>
  </mergeCells>
  <dataValidations count="4">
    <dataValidation type="list" allowBlank="1" showErrorMessage="1" sqref="D8:D423" xr:uid="{0ED01F6D-DE2F-43AC-A929-F69D40BC2DE7}">
      <formula1>Hidden_13</formula1>
    </dataValidation>
    <dataValidation type="list" allowBlank="1" showErrorMessage="1" sqref="I8:I986 I1007 I988:I1005 I1137:I1147" xr:uid="{D01C3310-005A-43DC-9EE9-DF1537BA27F0}">
      <formula1>Hidden_28</formula1>
    </dataValidation>
    <dataValidation type="list" allowBlank="1" showErrorMessage="1" sqref="M35:M42 M94:M317 M44:M85 M8:M31" xr:uid="{9253877A-CF9E-4F5B-A390-71D139C3D785}">
      <formula1>Hidden_312</formula1>
    </dataValidation>
    <dataValidation type="list" allowBlank="1" showErrorMessage="1" sqref="Y8:Y1188" xr:uid="{9BBD12AC-929E-49A8-9D93-6B7E3B543FCE}">
      <formula1>Hidden_424</formula1>
    </dataValidation>
  </dataValidations>
  <hyperlinks>
    <hyperlink ref="V65" r:id="rId1" xr:uid="{27278128-EEF4-435E-847E-BB5C27D15C09}"/>
    <hyperlink ref="V96" r:id="rId2" xr:uid="{0BB11682-A515-40CC-8CB5-6CCB59E2B75D}"/>
    <hyperlink ref="V22" r:id="rId3" xr:uid="{81E145F4-DB8C-4E9C-B306-3F3141EB0323}"/>
    <hyperlink ref="V40" r:id="rId4" xr:uid="{2396ED69-8DE0-450E-AB22-1C10A9DB81D5}"/>
    <hyperlink ref="V82" r:id="rId5" xr:uid="{D5BCE66A-0552-462D-B35D-A2E0B342A76F}"/>
    <hyperlink ref="V232" r:id="rId6" xr:uid="{44188042-A0FE-4662-ACE4-4205F507CC60}"/>
    <hyperlink ref="V70" r:id="rId7" xr:uid="{BDFB04BF-0DE8-4C51-84CE-C5E68E7D9F24}"/>
    <hyperlink ref="V223" r:id="rId8" xr:uid="{621BFAD8-FBA7-48C4-9FD8-9F5359D20DF2}"/>
    <hyperlink ref="V248" r:id="rId9" xr:uid="{704E4C11-8551-4BEA-89A0-EDABF1A48F12}"/>
    <hyperlink ref="V308" r:id="rId10" xr:uid="{32003BC6-446F-4252-9B14-CE613CF83272}"/>
    <hyperlink ref="V67" r:id="rId11" xr:uid="{243B96A5-D09C-4AF6-853A-17D3D24C904D}"/>
    <hyperlink ref="V81" r:id="rId12" xr:uid="{615E619C-0EA3-40F1-AB20-305C4F0D5D36}"/>
    <hyperlink ref="V141" r:id="rId13" xr:uid="{BCA4A7A3-5448-4DEE-BE54-A6EB408ABC28}"/>
    <hyperlink ref="V125" r:id="rId14" xr:uid="{A80F6ECC-D1D4-4EFD-92CF-60CE4F93889A}"/>
    <hyperlink ref="V188" r:id="rId15" xr:uid="{5585C068-904B-43E8-A6AE-C050123620A0}"/>
    <hyperlink ref="V307" r:id="rId16" xr:uid="{1CA0FD6D-6A4A-4301-A3C8-05DFEFF55B8D}"/>
    <hyperlink ref="V206" r:id="rId17" xr:uid="{E4D82371-690E-4C62-8772-F80709CEBC2B}"/>
    <hyperlink ref="V185" r:id="rId18" xr:uid="{FA28A7E9-1D09-4C0C-BC84-95064A6B90A5}"/>
    <hyperlink ref="V133" r:id="rId19" xr:uid="{2EB8FE34-DFE9-46FD-B7C5-1E951C43954C}"/>
    <hyperlink ref="V147" r:id="rId20" xr:uid="{66454BA8-E737-4CD4-92E2-AC99623D6070}"/>
    <hyperlink ref="V117" r:id="rId21" xr:uid="{ED509A79-AEEB-4E5F-884C-9C63AFDE6D6F}"/>
    <hyperlink ref="V139" r:id="rId22" xr:uid="{080BB6B3-C910-4705-A3FA-AD93842DACC4}"/>
    <hyperlink ref="V105" r:id="rId23" xr:uid="{A4FC9195-4197-49DD-B9C1-13B3A7B88EE3}"/>
    <hyperlink ref="V123" r:id="rId24" xr:uid="{F74F82B6-5395-4891-A5CF-221816145CAB}"/>
    <hyperlink ref="V136" r:id="rId25" xr:uid="{8D0E581F-C9B9-4FC5-8D74-53A77481FE64}"/>
    <hyperlink ref="V239" r:id="rId26" xr:uid="{4873FDF1-58C3-4A2A-A79F-721F6CC8FC25}"/>
    <hyperlink ref="V109" r:id="rId27" xr:uid="{6F51AC43-A160-47F8-A494-3DF75081E24D}"/>
    <hyperlink ref="V130" r:id="rId28" xr:uid="{B2A06D41-05AD-49F2-8CB6-7EEAF1B90AA1}"/>
    <hyperlink ref="V245" r:id="rId29" xr:uid="{81AAEA1F-E954-4F16-9B32-F398A7D4CC7F}"/>
    <hyperlink ref="V30" r:id="rId30" xr:uid="{908FA32B-97A7-421B-A2AE-B4CFAEA7032B}"/>
    <hyperlink ref="V174" r:id="rId31" xr:uid="{CCFB3520-07EF-47A2-B252-7E6C21015F79}"/>
    <hyperlink ref="V97" r:id="rId32" xr:uid="{D2BA1AB1-975A-4001-B889-29FF7482CCF9}"/>
    <hyperlink ref="V205" r:id="rId33" xr:uid="{A9B71161-E4F9-4D78-91B7-13C32950B7F6}"/>
    <hyperlink ref="V193" r:id="rId34" xr:uid="{A52D6EE4-9D01-4D7C-9509-E6615E491AC3}"/>
    <hyperlink ref="V16" r:id="rId35" xr:uid="{69FFA723-CF70-4E57-A01F-4F5012467E78}"/>
    <hyperlink ref="V62" r:id="rId36" xr:uid="{DC0F055F-EF0F-4B8E-BEB6-F3B076881152}"/>
    <hyperlink ref="V45" r:id="rId37" xr:uid="{EF96961F-4929-4B42-991E-402183879344}"/>
    <hyperlink ref="V227" r:id="rId38" xr:uid="{8CCCB632-9DBE-4170-9BE5-10D0ADCA0ED5}"/>
    <hyperlink ref="V113" r:id="rId39" xr:uid="{73359757-9819-4E79-B70F-138352F7F296}"/>
    <hyperlink ref="V84" r:id="rId40" xr:uid="{2C1E6179-803B-4FB0-B448-02D97FA36F52}"/>
    <hyperlink ref="V168" r:id="rId41" xr:uid="{30A312EB-61C7-44BD-9C9A-18633BA540BE}"/>
    <hyperlink ref="V203" r:id="rId42" xr:uid="{246DFD42-3452-4D77-893E-002681C85BF9}"/>
    <hyperlink ref="V144" r:id="rId43" xr:uid="{5E4F3777-5B8B-49F5-9FFD-D6636B453519}"/>
    <hyperlink ref="V154" r:id="rId44" xr:uid="{DF8571DC-84E4-4555-B38E-063CF612F350}"/>
    <hyperlink ref="V181" r:id="rId45" xr:uid="{C68AF43A-09F1-433B-ACD9-91B65AE54801}"/>
    <hyperlink ref="V19" r:id="rId46" xr:uid="{5092F8ED-D758-415D-9E41-83F6EF6AAEE3}"/>
    <hyperlink ref="V18" r:id="rId47" xr:uid="{7E092F2E-4651-4B48-8152-050BE1119049}"/>
    <hyperlink ref="V73" r:id="rId48" xr:uid="{9D70DA9E-67F9-4B6E-B855-1409B5A788AD}"/>
    <hyperlink ref="V211" r:id="rId49" xr:uid="{ED578749-6FE6-4283-9A34-182B5671DB1C}"/>
    <hyperlink ref="V222" r:id="rId50" xr:uid="{05D59D58-9235-472D-BAEB-29A6259ADD41}"/>
    <hyperlink ref="V129" r:id="rId51" xr:uid="{72552F6B-4DB7-4E94-88AD-46B6CDABA8C6}"/>
    <hyperlink ref="V198" r:id="rId52" xr:uid="{EDAB32EC-737C-4CE5-BCF2-F6D89E86774C}"/>
    <hyperlink ref="V197" r:id="rId53" xr:uid="{169D830F-AE5B-4333-A9FF-03AB1A46D92D}"/>
    <hyperlink ref="V175" r:id="rId54" xr:uid="{6DD923BA-8A58-40C1-B88A-CF6E20AD1965}"/>
    <hyperlink ref="V78" r:id="rId55" xr:uid="{55C0D999-A04F-4844-A1E5-FF2FB9F83033}"/>
    <hyperlink ref="V210" r:id="rId56" xr:uid="{E5E64BA2-4455-44ED-8D25-D0ADBBE43167}"/>
    <hyperlink ref="V180" r:id="rId57" xr:uid="{2296CC66-C968-4FB2-BF80-9246E8DCFF1E}"/>
    <hyperlink ref="V108" r:id="rId58" xr:uid="{0ECD8AC0-2490-4D9C-859E-75D8AFC6FD20}"/>
    <hyperlink ref="V228" r:id="rId59" xr:uid="{D5633F87-B8B7-47CE-A3DB-7D37197CC6A9}"/>
    <hyperlink ref="V145" r:id="rId60" xr:uid="{A09FD4F1-DCEA-4915-95E0-D2AC4A3D029A}"/>
    <hyperlink ref="V58" r:id="rId61" xr:uid="{DE630CCA-E8DF-4881-9666-84097332522B}"/>
    <hyperlink ref="V233" r:id="rId62" xr:uid="{D0BE19C8-C3F7-4F46-BF68-3918B269E3D9}"/>
    <hyperlink ref="V80" r:id="rId63" xr:uid="{8C19BA6B-A252-4FE3-BB85-947730213170}"/>
    <hyperlink ref="V138" r:id="rId64" xr:uid="{CDEF07AE-6D7C-420B-AFE4-6A195A4D5538}"/>
    <hyperlink ref="V104" r:id="rId65" xr:uid="{5EBAF543-9CCF-4183-BA35-8A4E917CEFF4}"/>
    <hyperlink ref="V246" r:id="rId66" xr:uid="{A6CFE483-1A1D-4E35-A51B-4441C31A7184}"/>
    <hyperlink ref="V242" r:id="rId67" xr:uid="{7BA04C91-5E94-4211-BEFE-E3C50223EEF0}"/>
    <hyperlink ref="V120" r:id="rId68" xr:uid="{4657FA32-0979-4C81-921E-2F251FF0DE29}"/>
    <hyperlink ref="V178" r:id="rId69" xr:uid="{F3F5A020-B53C-4A56-AEB2-C25BD4E774C9}"/>
    <hyperlink ref="V116" r:id="rId70" xr:uid="{2FCC3BFB-0E01-454D-997B-1ACBE98A03C2}"/>
    <hyperlink ref="V114" r:id="rId71" xr:uid="{2FD21610-C873-42E7-89F8-0CCF31D2010F}"/>
    <hyperlink ref="V156" r:id="rId72" xr:uid="{D667391C-37B2-4069-81F3-024254527519}"/>
    <hyperlink ref="V209" r:id="rId73" xr:uid="{84033DA1-400B-4637-8E11-452A2D7E6956}"/>
    <hyperlink ref="V235" r:id="rId74" xr:uid="{326A8C71-E81A-4C12-BBA5-BA8221A02B73}"/>
    <hyperlink ref="V128" r:id="rId75" xr:uid="{837347E4-2F8D-40A6-9C95-8E7DF3B71FDD}"/>
    <hyperlink ref="V164" r:id="rId76" xr:uid="{A7CDC9B5-10B0-402D-A8F9-2DC9E64DF6B0}"/>
    <hyperlink ref="V112" r:id="rId77" xr:uid="{C67FAF86-3CB6-47DB-85E8-FAD964EFBD51}"/>
    <hyperlink ref="V111" r:id="rId78" xr:uid="{0E477045-84DC-470C-82EF-AB97F2C07881}"/>
    <hyperlink ref="V122" r:id="rId79" xr:uid="{92A1FA8A-F6C4-429E-8055-2D442EBF5839}"/>
    <hyperlink ref="V20" r:id="rId80" xr:uid="{8B629323-4DE3-43A7-9D33-4B4EDD951BE4}"/>
    <hyperlink ref="V48" r:id="rId81" xr:uid="{CAF927E3-844C-417D-9A14-AFF2332DF19F}"/>
    <hyperlink ref="V189" r:id="rId82" xr:uid="{CC1DEE28-A06C-43FC-95C7-E2DBCD11F4C5}"/>
    <hyperlink ref="V56" r:id="rId83" xr:uid="{082D19FD-586E-4A0C-ADAA-B5EF6413AB2D}"/>
    <hyperlink ref="V186" r:id="rId84" xr:uid="{29585CC1-A5A8-4FF2-B661-D3CC475D0A5D}"/>
    <hyperlink ref="V192" r:id="rId85" xr:uid="{82DA751B-E5C8-475B-8618-81EDE37E7015}"/>
    <hyperlink ref="V161" r:id="rId86" xr:uid="{68DEB47A-7A27-4EAF-A350-EB8B54B912B7}"/>
    <hyperlink ref="V150" r:id="rId87" xr:uid="{7A2E3E1A-417D-4D41-BA79-DAAF12FCDFB2}"/>
    <hyperlink ref="V107" r:id="rId88" xr:uid="{E4302F28-BDD8-462A-82D4-162C16AB7E6F}"/>
    <hyperlink ref="V196" r:id="rId89" xr:uid="{EA4FD4E6-7593-4507-8362-29B80A430804}"/>
    <hyperlink ref="V226" r:id="rId90" xr:uid="{1F24A1EA-1FC8-4327-A818-E377783ADB76}"/>
    <hyperlink ref="V140" r:id="rId91" xr:uid="{0766E1E7-83B7-45D7-BF83-CDFC99C72C38}"/>
    <hyperlink ref="V46" r:id="rId92" xr:uid="{97B03719-EBDC-4157-8872-FCFB1319F2E0}"/>
    <hyperlink ref="V167" r:id="rId93" xr:uid="{D06B9CA2-4C38-463D-A232-BBCA92AEED91}"/>
    <hyperlink ref="V100" r:id="rId94" xr:uid="{213B09B9-177B-4CEE-BD7C-475A59A00CE5}"/>
    <hyperlink ref="V85" r:id="rId95" xr:uid="{7D8A0A05-9BB5-4424-957D-D19F37B96864}"/>
    <hyperlink ref="V15" r:id="rId96" xr:uid="{424BB3DC-4569-4F9C-90F1-C863E689DEF2}"/>
    <hyperlink ref="V201" r:id="rId97" xr:uid="{C889C5E2-1E83-4765-BA68-C015391280FF}"/>
    <hyperlink ref="V225" r:id="rId98" xr:uid="{88F05262-F203-469D-9D78-A12BD6637DA8}"/>
    <hyperlink ref="V53" r:id="rId99" xr:uid="{A3EC86D5-590F-454F-B812-291D033FD3AE}"/>
    <hyperlink ref="V118" r:id="rId100" xr:uid="{69088DBB-3B0F-470C-98CB-1BE013C82FBD}"/>
    <hyperlink ref="V115" r:id="rId101" xr:uid="{D7CB4603-570A-47CD-8350-D7BDE357FE2A}"/>
    <hyperlink ref="V234" r:id="rId102" xr:uid="{95CE7C9D-C73F-4572-A652-747B93C8F4D5}"/>
    <hyperlink ref="V127" r:id="rId103" xr:uid="{AA449D2B-726E-419A-BC1D-51AF75335188}"/>
    <hyperlink ref="V25" r:id="rId104" xr:uid="{B02FE502-64B1-4769-879C-A2313B3A97EA}"/>
    <hyperlink ref="V106" r:id="rId105" xr:uid="{6A84836D-A1F0-4459-B07A-52F132301915}"/>
    <hyperlink ref="V69" r:id="rId106" xr:uid="{FD21BBBD-8D46-42CB-AEDE-8AA6B29C2C46}"/>
    <hyperlink ref="V158" r:id="rId107" xr:uid="{644970DA-7177-41CF-A537-0FF328BC47EA}"/>
    <hyperlink ref="V124" r:id="rId108" xr:uid="{F3B442CA-8D3B-4ED5-AC9E-409FD6C91CE5}"/>
    <hyperlink ref="V153" r:id="rId109" xr:uid="{4E86D23D-1FF6-478A-AC44-B37D555B15B2}"/>
    <hyperlink ref="V165" r:id="rId110" xr:uid="{BA156109-C59A-4C8A-9E52-BFBC02392560}"/>
    <hyperlink ref="V155" r:id="rId111" xr:uid="{81930FD3-869A-47A5-B557-615C3D04ADB2}"/>
    <hyperlink ref="V75" r:id="rId112" xr:uid="{B527673A-1DAF-40FC-BE07-D19BC3B57F42}"/>
    <hyperlink ref="V27" r:id="rId113" xr:uid="{83E0A6B2-DEE6-4277-9E1C-4B3375ACCBDB}"/>
    <hyperlink ref="V50" r:id="rId114" xr:uid="{6410970E-FE17-4B03-9688-A300D263674B}"/>
    <hyperlink ref="V64" r:id="rId115" xr:uid="{0681303B-FF79-4E95-B45C-AADAB834FF05}"/>
    <hyperlink ref="V194" r:id="rId116" xr:uid="{86A045C9-A6C0-4F53-A078-20E31926A5CA}"/>
    <hyperlink ref="V61" r:id="rId117" xr:uid="{FCC5CE65-F804-47EC-965B-D8CD3433022C}"/>
    <hyperlink ref="V163" r:id="rId118" xr:uid="{C52C08D3-C3E2-4586-B9D9-7A1948EB6942}"/>
    <hyperlink ref="V126" r:id="rId119" xr:uid="{7C54ED70-BB4C-4002-9959-7FC584A342BA}"/>
    <hyperlink ref="V119" r:id="rId120" xr:uid="{1A879C58-FDE4-4954-A41B-1A6AC65AF8C5}"/>
    <hyperlink ref="V157" r:id="rId121" xr:uid="{BA2D40B4-F25F-478A-996E-222486E335EB}"/>
    <hyperlink ref="V63" r:id="rId122" xr:uid="{0BEF6AF0-2ADB-4401-9C11-3C5282F59BED}"/>
    <hyperlink ref="V255" r:id="rId123" xr:uid="{8CE43153-09AD-4BEA-AB77-7C5C22807182}"/>
    <hyperlink ref="V66" r:id="rId124" xr:uid="{0B8239F2-2055-415C-9F11-D83C2767DADB}"/>
    <hyperlink ref="V14" r:id="rId125" xr:uid="{766F85A9-8130-4316-BEE4-C8C4EC6DB12E}"/>
    <hyperlink ref="V135" r:id="rId126" xr:uid="{37668E5E-93CD-47E8-9B09-565AC71BBE5F}"/>
    <hyperlink ref="V47" r:id="rId127" xr:uid="{6C22697B-423F-46E6-8960-9517F82125F7}"/>
    <hyperlink ref="V243" r:id="rId128" xr:uid="{DF2EDE71-3121-46B2-8AE1-932E8EA9D0F0}"/>
    <hyperlink ref="V238" r:id="rId129" xr:uid="{CC730F32-082E-492A-B71E-D5247B22588F}"/>
    <hyperlink ref="V41" r:id="rId130" xr:uid="{80050558-B997-4F5D-83C8-B3F48DB7464C}"/>
    <hyperlink ref="V121" r:id="rId131" xr:uid="{A6AB0396-9F87-4768-89B7-29C20F8E2567}"/>
    <hyperlink ref="V152" r:id="rId132" xr:uid="{36DD1B84-3F1D-46C7-A4DD-AB29B855C814}"/>
    <hyperlink ref="V220" r:id="rId133" xr:uid="{197626B7-7F44-4B9D-8E77-69B3AE93C1D2}"/>
    <hyperlink ref="V51" r:id="rId134" xr:uid="{E7925D52-4D3D-47A5-9EAB-9A6436D837FA}"/>
    <hyperlink ref="V143" r:id="rId135" xr:uid="{9B35657D-B24F-44FE-B952-CAD62B047790}"/>
    <hyperlink ref="V184" r:id="rId136" xr:uid="{E0A0640A-7FC5-4FB5-A441-8904EF7E453B}"/>
    <hyperlink ref="V221" r:id="rId137" xr:uid="{3BA70168-2570-42F1-9F78-CB82A433B4B8}"/>
    <hyperlink ref="V142" r:id="rId138" xr:uid="{8C948050-4A86-413D-A90A-47B3087DF3B5}"/>
    <hyperlink ref="V49" r:id="rId139" xr:uid="{FC21DCCD-6062-4A2E-B72B-6DB43DC05AA5}"/>
    <hyperlink ref="V237" r:id="rId140" xr:uid="{578EC9B9-2856-4791-ADCD-D19B1F3C0C3F}"/>
    <hyperlink ref="V251" r:id="rId141" xr:uid="{EEF08656-26F3-4A00-B1CB-BF6D33FB9A2D}"/>
    <hyperlink ref="V253" r:id="rId142" xr:uid="{9A964E33-1BE8-4564-A6E5-5947F0298026}"/>
    <hyperlink ref="V93" r:id="rId143" xr:uid="{331A83C9-5B82-4A60-9CAF-EF6599556E5A}"/>
    <hyperlink ref="V132" r:id="rId144" xr:uid="{178F935E-3FF1-46AC-B461-85149B9A000A}"/>
    <hyperlink ref="V77" r:id="rId145" xr:uid="{42F10E8B-A081-4CAC-925F-FEF46B43DFD8}"/>
    <hyperlink ref="V219" r:id="rId146" xr:uid="{9F036835-BC86-470F-83EF-7F8414350947}"/>
    <hyperlink ref="V252" r:id="rId147" xr:uid="{2036CF8C-DC08-448D-B51F-880631498AE2}"/>
    <hyperlink ref="V177" r:id="rId148" xr:uid="{17C9E734-3A70-45B8-84B0-B28865014CB1}"/>
    <hyperlink ref="V101" r:id="rId149" xr:uid="{A3CB91AA-4C38-4AFF-A3A4-743674FBC990}"/>
    <hyperlink ref="V250" r:id="rId150" xr:uid="{34B31930-C563-4E2D-B129-FE4A54DFAD08}"/>
    <hyperlink ref="V35" r:id="rId151" xr:uid="{108B7886-DF3E-4582-AB4F-C6105C439859}"/>
    <hyperlink ref="V199" r:id="rId152" xr:uid="{9D15A1CF-A3DF-44D5-A5DA-A81778B3A101}"/>
    <hyperlink ref="V42" r:id="rId153" xr:uid="{C7A36FE1-3511-4195-AFA3-B356FD4BDD27}"/>
    <hyperlink ref="V183" r:id="rId154" xr:uid="{9B683849-94BD-4238-BE4A-534789B79341}"/>
    <hyperlink ref="V52" r:id="rId155" xr:uid="{AAB03B4C-6446-42D2-BA4A-13E63BD04B93}"/>
    <hyperlink ref="V131" r:id="rId156" xr:uid="{261515FD-3E8E-4AEF-86B7-AE6997189B35}"/>
    <hyperlink ref="V316" r:id="rId157" xr:uid="{EE438ADD-1786-41BF-AB81-946866C9739C}"/>
    <hyperlink ref="V195" r:id="rId158" xr:uid="{BD31F8EB-2A46-4A14-A68A-DD5EFA135A20}"/>
    <hyperlink ref="V134" r:id="rId159" xr:uid="{6DD66E1B-B631-4156-8E5B-203859DD84E0}"/>
    <hyperlink ref="V68" r:id="rId160" xr:uid="{34B92787-0D14-4993-B0C0-5277AF480ADF}"/>
    <hyperlink ref="V247" r:id="rId161" xr:uid="{08016775-7975-421B-AB4A-F9ED3E0829C5}"/>
    <hyperlink ref="V212" r:id="rId162" xr:uid="{7FC4E5B7-4FE2-4C98-A96D-1B007E2EC3B4}"/>
    <hyperlink ref="V224" r:id="rId163" xr:uid="{AE573FDF-23EF-49DE-89CA-A3A552671C70}"/>
    <hyperlink ref="V17" r:id="rId164" xr:uid="{8E1E47F4-AF27-478E-AC3E-243F43AE5D5B}"/>
    <hyperlink ref="V309" r:id="rId165" xr:uid="{A298910D-B049-47A1-A425-98D312DBFBAB}"/>
    <hyperlink ref="V173" r:id="rId166" xr:uid="{5116D5FC-B80C-4120-9802-0EB988ED2D98}"/>
    <hyperlink ref="V240" r:id="rId167" xr:uid="{4E5E74F1-1022-4556-ADDA-5B34E02214F8}"/>
    <hyperlink ref="V229" r:id="rId168" xr:uid="{8865E0E8-8C7A-4BF5-B062-08A664410CAC}"/>
    <hyperlink ref="V204" r:id="rId169" xr:uid="{F63291E1-FB6D-4921-8379-851D53C54AD6}"/>
    <hyperlink ref="V200" r:id="rId170" xr:uid="{20A43D0F-C999-4A23-A3D1-C361CC8BA3DB}"/>
    <hyperlink ref="V310" r:id="rId171" xr:uid="{01D9C67A-4B54-4B9C-8307-9CE4A1A30F73}"/>
    <hyperlink ref="V83" r:id="rId172" xr:uid="{7D2C9D35-CF7C-4AAE-BF15-6C5785F36933}"/>
    <hyperlink ref="V11" r:id="rId173" xr:uid="{253B64DC-E787-4CF7-AB89-F03E4FC766A8}"/>
    <hyperlink ref="V208" r:id="rId174" xr:uid="{4D75FB8C-47A7-44E3-9436-3B6F8B13B953}"/>
    <hyperlink ref="V146" r:id="rId175" xr:uid="{A159A1DE-C8FA-42CD-950D-0CCB07C2D186}"/>
    <hyperlink ref="V160" r:id="rId176" xr:uid="{D80774A9-DCDE-4921-B12C-C019E1F2EE74}"/>
    <hyperlink ref="V13" r:id="rId177" xr:uid="{3E8AC6F7-55A7-4A75-A91A-76D812D0EE2F}"/>
    <hyperlink ref="V57" r:id="rId178" xr:uid="{E2524D72-1C2F-443A-9C7C-9C2D31B1DBA5}"/>
    <hyperlink ref="V230" r:id="rId179" xr:uid="{4CA01DCD-F682-4943-9465-C76A5C3E88A8}"/>
    <hyperlink ref="V148" r:id="rId180" xr:uid="{EB7353E8-D629-4B52-BECF-1C11E8450791}"/>
    <hyperlink ref="V110" r:id="rId181" xr:uid="{7A382A93-A89C-4E38-BF34-74138EC899DB}"/>
    <hyperlink ref="V9" r:id="rId182" xr:uid="{9A6C6647-31D8-417E-9577-B80E347AF892}"/>
    <hyperlink ref="V60" r:id="rId183" xr:uid="{D9190EC0-72BD-4AB0-BFA2-BAE223FEDBC4}"/>
    <hyperlink ref="V179" r:id="rId184" xr:uid="{660637F2-1CB2-4133-B86A-EF0B045EBEF8}"/>
    <hyperlink ref="V149" r:id="rId185" xr:uid="{FE09587B-297F-4939-88A8-A6B478029E4A}"/>
    <hyperlink ref="V182" r:id="rId186" xr:uid="{1553051E-C07C-4926-A946-0787CD96EC93}"/>
    <hyperlink ref="V79" r:id="rId187" xr:uid="{C30F700A-4608-4562-8104-AE8658BDB343}"/>
    <hyperlink ref="V71" r:id="rId188" xr:uid="{2F6A56CE-B464-489F-B466-0F9DBBCAA03E}"/>
    <hyperlink ref="V99" r:id="rId189" xr:uid="{4470C162-1DBC-4DBD-A86A-D288A9C415DB}"/>
    <hyperlink ref="V95" r:id="rId190" xr:uid="{552C87FD-044E-44D3-8AB8-693ABC0252D5}"/>
    <hyperlink ref="V249" r:id="rId191" xr:uid="{9B672A74-533E-4F7D-A478-F57C949D6D8F}"/>
    <hyperlink ref="V72" r:id="rId192" xr:uid="{AC1A4027-D60F-4416-A09D-3FD7D8025DE2}"/>
    <hyperlink ref="V254" r:id="rId193" xr:uid="{35913CDE-47B9-4CF8-AAC3-EF6A1A973341}"/>
    <hyperlink ref="V170" r:id="rId194" xr:uid="{9D596C53-5999-498B-912D-E7C144CD5693}"/>
    <hyperlink ref="V187" r:id="rId195" xr:uid="{52FC29A7-9F2D-470D-AFD4-EA86A4F09FEF}"/>
    <hyperlink ref="V202" r:id="rId196" xr:uid="{1ECBB8A3-F5F3-4E66-8BA9-B247AE7FF987}"/>
    <hyperlink ref="V76" r:id="rId197" xr:uid="{D8445461-0021-46EE-8304-7C5D4D3A195E}"/>
    <hyperlink ref="V231" r:id="rId198" xr:uid="{551DB548-D82E-4F20-B0DB-68A7D219B846}"/>
    <hyperlink ref="V236" r:id="rId199" xr:uid="{E7EC5CAE-FDA6-4651-B976-C80A57607515}"/>
    <hyperlink ref="V241" r:id="rId200" xr:uid="{9DB92DB1-7948-477F-BF12-2F5A6FBA778B}"/>
    <hyperlink ref="V256" r:id="rId201" xr:uid="{D592D62E-F5E0-4D33-BCE7-2E8921A9E704}"/>
    <hyperlink ref="V217" r:id="rId202" xr:uid="{BA419745-E34E-4C41-9C82-317D586E83C3}"/>
    <hyperlink ref="V191" r:id="rId203" xr:uid="{77D11066-29F6-44BC-8941-32A909D3C814}"/>
    <hyperlink ref="V37" r:id="rId204" xr:uid="{92B0E78C-B54B-498F-8D66-223A85DC5114}"/>
    <hyperlink ref="V103" r:id="rId205" xr:uid="{4693E9F6-1C26-40AD-8FD0-B28B524B29E3}"/>
    <hyperlink ref="V102" r:id="rId206" xr:uid="{CE8AE148-BB3A-4325-A2B2-5A64BFF0EBFD}"/>
    <hyperlink ref="V176" r:id="rId207" xr:uid="{BA09FE12-FFE8-447E-A693-68ED626D5067}"/>
    <hyperlink ref="V190" r:id="rId208" xr:uid="{3F4E01CE-106C-4717-A2C0-054388B24367}"/>
    <hyperlink ref="V54" r:id="rId209" xr:uid="{99957260-D8F2-4D55-A3F1-4B35900ED990}"/>
    <hyperlink ref="V169" r:id="rId210" xr:uid="{4691207E-D65A-4F96-B050-C0042996C56E}"/>
    <hyperlink ref="V159" r:id="rId211" xr:uid="{2BD5F0A0-A7A0-4161-88D5-804B83EEF08A}"/>
    <hyperlink ref="V55" r:id="rId212" xr:uid="{C6F31844-BD59-44D6-ACDE-6375DE96A1B0}"/>
    <hyperlink ref="V59" r:id="rId213" xr:uid="{43E761DA-7396-4A41-BF67-B8B258098D88}"/>
    <hyperlink ref="V162" r:id="rId214" xr:uid="{DE7D7200-1EAD-4267-940C-FECFD5A64771}"/>
    <hyperlink ref="V166" r:id="rId215" xr:uid="{13193C04-F0EB-4A54-9A12-9F3CEDB2715B}"/>
    <hyperlink ref="V151" r:id="rId216" xr:uid="{3C58E2F9-73CF-4471-B8E4-3BF085487185}"/>
    <hyperlink ref="V74" r:id="rId217" xr:uid="{83FE3CB1-C44D-4A33-B94E-A81A529A98A6}"/>
    <hyperlink ref="V207" r:id="rId218" xr:uid="{7C890E93-932F-4E5A-AB2A-1D4A55C0D5AB}"/>
    <hyperlink ref="W218" r:id="rId219" xr:uid="{8988CAD2-16E5-429D-8CFB-D3C8784FF104}"/>
    <hyperlink ref="W181:W316" r:id="rId220" display="http://transparencia.comitan.gob.mx/ART85/XXVII/DESARROLLO_URBANO/OFICIO_XXVII_2022.pdf" xr:uid="{A0F07966-608E-49A3-830C-4CC8393D546F}"/>
    <hyperlink ref="W15" r:id="rId221" xr:uid="{3634803C-082D-4A7C-9CC9-72C4F112C1A5}"/>
    <hyperlink ref="W225:W316" r:id="rId222" display="http://transparencia.comitan.gob.mx/ART85/XXVII/DESARROLLO_URBANO/OFICIO_XXVII_2022.pdf" xr:uid="{59BC51BB-B636-4947-8B97-461F5DB8C345}"/>
    <hyperlink ref="W75" r:id="rId223" xr:uid="{18623F25-F02E-49F8-9C85-3BAA0D2C51AC}"/>
    <hyperlink ref="W166:W316" r:id="rId224" display="http://transparencia.comitan.gob.mx/ART85/XXVII/DESARROLLO_URBANO/OFICIO_XXVII_2022.pdf" xr:uid="{E9220E5C-40BE-4D7C-822A-EB77B6A0A082}"/>
    <hyperlink ref="W63" r:id="rId225" xr:uid="{6CA8C18D-CF5B-4B7B-9BE4-FA60037F2DDB}"/>
    <hyperlink ref="W255" r:id="rId226" xr:uid="{5FC978F4-8BBF-44A1-955E-306A21D68D02}"/>
    <hyperlink ref="W220:W316" r:id="rId227" display="http://transparencia.comitan.gob.mx/ART85/XXVII/DESARROLLO_URBANO/OFICIO_XXVII_2022.pdf" xr:uid="{91779EF8-51DF-4E3A-8255-7F3076924043}"/>
    <hyperlink ref="W237:W316" r:id="rId228" display="http://transparencia.comitan.gob.mx/ART85/XXVII/DESARROLLO_URBANO/OFICIO_XXVII_2022.pdf" xr:uid="{F44A09E0-3C72-4D84-A881-7BCA9BB75BD4}"/>
    <hyperlink ref="W132:W316" r:id="rId229" display="http://transparencia.comitan.gob.mx/ART85/XXVII/DESARROLLO_URBANO/OFICIO_XXVII_2022.pdf" xr:uid="{34A17B0E-A02A-42F8-B920-67251AFECC3B}"/>
    <hyperlink ref="X218" r:id="rId230" xr:uid="{D0BDCDF9-98E6-4BE9-9A3E-AD3EC53D18AB}"/>
    <hyperlink ref="X181:X316" r:id="rId231" display="http://transparencia.comitan.gob.mx/ART85/XXVII/DESARROLLO_URBANO/OF.XXVII1_2021-2024.pdf" xr:uid="{4B7E39CD-9B92-45C3-941E-B637E9DE267D}"/>
    <hyperlink ref="X15" r:id="rId232" xr:uid="{B9982DCB-D45C-40BE-B0B0-2B16EF899080}"/>
    <hyperlink ref="X225:X316" r:id="rId233" display="http://transparencia.comitan.gob.mx/ART85/XXVII/DESARROLLO_URBANO/OF.XXVII1_2021-2024.pdf" xr:uid="{FAEDD8DA-271E-4E6B-9B8A-E4E2318BC5BC}"/>
    <hyperlink ref="X75" r:id="rId234" xr:uid="{20862D22-6C2B-414A-B008-87AE48066DB6}"/>
    <hyperlink ref="X166:X316" r:id="rId235" display="http://transparencia.comitan.gob.mx/ART85/XXVII/DESARROLLO_URBANO/OF.XXVII1_2021-2024.pdf" xr:uid="{3A4A1141-3CF1-41F5-83A8-3F5B4776CE55}"/>
    <hyperlink ref="X63" r:id="rId236" xr:uid="{0E412308-5681-48DA-AD62-93D71F76044F}"/>
    <hyperlink ref="X255" r:id="rId237" xr:uid="{D02C8AD7-6C34-4BB1-AEE3-BEE765F7EBA4}"/>
    <hyperlink ref="X220:X316" r:id="rId238" display="http://transparencia.comitan.gob.mx/ART85/XXVII/DESARROLLO_URBANO/OF.XXVII1_2021-2024.pdf" xr:uid="{01CA9144-3293-44CD-8552-E75E95970461}"/>
    <hyperlink ref="X237:X316" r:id="rId239" display="http://transparencia.comitan.gob.mx/ART85/XXVII/DESARROLLO_URBANO/OF.XXVII1_2021-2024.pdf" xr:uid="{007DFFB5-4325-48D5-8BCB-33724CFF3A01}"/>
    <hyperlink ref="X132:X316" r:id="rId240" display="http://transparencia.comitan.gob.mx/ART85/XXVII/DESARROLLO_URBANO/OF.XXVII1_2021-2024.pdf" xr:uid="{48B81D64-C55D-4BC9-8301-4DCA9980887D}"/>
    <hyperlink ref="Z218" r:id="rId241" xr:uid="{A7368433-B6F7-46C9-A8ED-C8AACA1C4A15}"/>
    <hyperlink ref="Z181:Z316" r:id="rId242" display="http://transparencia.comitan.gob.mx/ART85/XXVII/DESARROLLO_URBANO/OF.XXVII1_2021-2024.pdf" xr:uid="{D4CB7A9C-0EE5-4AF3-8D88-0C731E6295D4}"/>
    <hyperlink ref="Z15" r:id="rId243" xr:uid="{34203F9E-531C-4B0B-A881-292BFBD8BDA8}"/>
    <hyperlink ref="Z225:Z316" r:id="rId244" display="http://transparencia.comitan.gob.mx/ART85/XXVII/DESARROLLO_URBANO/OF.XXVII1_2021-2024.pdf" xr:uid="{AF0DFE1F-CB85-4201-AF9B-15322DAE9D09}"/>
    <hyperlink ref="Z75" r:id="rId245" xr:uid="{E593B794-70B6-44BB-A834-CE1378D45545}"/>
    <hyperlink ref="Z166:Z316" r:id="rId246" display="http://transparencia.comitan.gob.mx/ART85/XXVII/DESARROLLO_URBANO/OF.XXVII1_2021-2024.pdf" xr:uid="{EE03E1DB-8BD6-40FC-8703-3A6420340483}"/>
    <hyperlink ref="Z63" r:id="rId247" xr:uid="{CDF6D39F-A0D7-4540-ABF6-227CF653CD51}"/>
    <hyperlink ref="Z255" r:id="rId248" xr:uid="{7E1570B4-DBFE-4814-90E9-959921C34434}"/>
    <hyperlink ref="Z220:Z316" r:id="rId249" display="http://transparencia.comitan.gob.mx/ART85/XXVII/DESARROLLO_URBANO/OF.XXVII1_2021-2024.pdf" xr:uid="{4EDB25A3-8971-4056-9A44-3E94F423F660}"/>
    <hyperlink ref="Z237:Z316" r:id="rId250" display="http://transparencia.comitan.gob.mx/ART85/XXVII/DESARROLLO_URBANO/OF.XXVII1_2021-2024.pdf" xr:uid="{FB51D1D1-91EC-42B9-B007-A279F424D450}"/>
    <hyperlink ref="Z132:Z316" r:id="rId251" display="http://transparencia.comitan.gob.mx/ART85/XXVII/DESARROLLO_URBANO/OF.XXVII1_2021-2024.pdf" xr:uid="{DA280E01-ACF4-47C2-8DDA-476C7EA9A8C9}"/>
    <hyperlink ref="S132" r:id="rId252" xr:uid="{C03682D1-2D54-4100-8931-46ADE287BE44}"/>
    <hyperlink ref="S117" r:id="rId253" xr:uid="{B4405690-953F-46E3-B5A0-CC0187441895}"/>
    <hyperlink ref="S133" r:id="rId254" xr:uid="{30C1D550-1218-4385-A656-62844CBB91A6}"/>
    <hyperlink ref="S119" r:id="rId255" xr:uid="{F89DCE4F-746D-4F94-9FEE-C0181AB7E5D0}"/>
    <hyperlink ref="S134" r:id="rId256" xr:uid="{F7811734-6336-452D-8DB5-695146FE8E4C}"/>
    <hyperlink ref="S139" r:id="rId257" xr:uid="{CEEBCA1F-2712-4B9C-B11C-873728C5DBC5}"/>
    <hyperlink ref="S140" r:id="rId258" xr:uid="{DE8DA959-E17C-4AA5-878A-ACBB4607EAC9}"/>
    <hyperlink ref="S141" r:id="rId259" xr:uid="{22AAA519-404D-4EE9-916C-37574C375417}"/>
    <hyperlink ref="S142" r:id="rId260" xr:uid="{C89CC052-6980-4472-BB1E-5D66BBEA84EC}"/>
    <hyperlink ref="S146" r:id="rId261" xr:uid="{CC6200B8-6D56-4F1D-BC4A-4C066873A71C}"/>
    <hyperlink ref="S149" r:id="rId262" xr:uid="{9BC722BF-F731-4B1F-8A06-E0EF55471021}"/>
    <hyperlink ref="S96" r:id="rId263" xr:uid="{EAA3180D-FBA1-4DA0-A06E-B13FDE0073A5}"/>
    <hyperlink ref="S64" r:id="rId264" xr:uid="{F7AD168A-68E1-4970-81BB-FE438354FE6C}"/>
    <hyperlink ref="S65" r:id="rId265" xr:uid="{99DFC519-622C-40AA-9146-261BF36E733C}"/>
    <hyperlink ref="S66" r:id="rId266" xr:uid="{2C3A2AC9-73BE-46EC-86FC-444201F37CBC}"/>
    <hyperlink ref="S126" r:id="rId267" xr:uid="{EF0B369D-2C09-45F7-86C1-79431DAD4ACE}"/>
    <hyperlink ref="S161" r:id="rId268" xr:uid="{23EEAACD-B06F-45BC-8324-07B009F8FBA7}"/>
    <hyperlink ref="S61" r:id="rId269" xr:uid="{C7F97558-4DA1-48BF-8D30-65E7E31C612A}"/>
    <hyperlink ref="S62" r:id="rId270" xr:uid="{95FA6799-E8EE-4EF4-8A28-2029F993F0FE}"/>
    <hyperlink ref="S19" r:id="rId271" xr:uid="{1DE142FD-3CAF-4543-A27E-9036C8A4AC30}"/>
    <hyperlink ref="S60" r:id="rId272" xr:uid="{AB1495D4-D59F-4502-BE5F-DB60A61ACC6A}"/>
    <hyperlink ref="S97" r:id="rId273" xr:uid="{7DC186BE-1A75-4148-B3F4-8C0EE0A58F59}"/>
    <hyperlink ref="S98" r:id="rId274" xr:uid="{ABED1F3D-E36B-4F36-94E0-8AFC464ACE98}"/>
    <hyperlink ref="S18" r:id="rId275" xr:uid="{7E8AADA6-7524-4ECF-B8BA-E24DB28D82E1}"/>
    <hyperlink ref="S124" r:id="rId276" xr:uid="{894DD71F-41C9-4C4B-828E-54B0B8C9CCF3}"/>
    <hyperlink ref="S170" r:id="rId277" xr:uid="{10E4897B-2EBB-4A87-940E-19F909AD2FDD}"/>
    <hyperlink ref="S107" r:id="rId278" xr:uid="{AA3D2F2B-25FB-4775-8424-EFBC29FD2B57}"/>
    <hyperlink ref="S158" r:id="rId279" xr:uid="{9907BAA6-682A-4799-8ECE-0F1490C60756}"/>
    <hyperlink ref="S123" r:id="rId280" xr:uid="{CC17374C-0A79-488E-A321-8ED46CEF51E4}"/>
    <hyperlink ref="S121" r:id="rId281" xr:uid="{2992DBD1-89B3-4550-8CD4-700AFA78E7B3}"/>
    <hyperlink ref="S118" r:id="rId282" xr:uid="{F6FC5A69-A2B8-49A0-BB14-7C3128A53018}"/>
    <hyperlink ref="S63" r:id="rId283" xr:uid="{BB252D97-0F9B-412B-8F1D-9491DE73ABFF}"/>
    <hyperlink ref="S188" r:id="rId284" xr:uid="{5F267243-9A63-4F73-8763-F4B4C012D6F1}"/>
    <hyperlink ref="S187" r:id="rId285" xr:uid="{21751893-8CC9-4DA1-86B4-533D28E3653E}"/>
    <hyperlink ref="S186" r:id="rId286" xr:uid="{8D6499E5-184A-4E1D-947E-AE3C0B42A1DA}"/>
    <hyperlink ref="S185" r:id="rId287" xr:uid="{9B1220DA-C906-4540-B111-B3269ADB8E9F}"/>
    <hyperlink ref="S180" r:id="rId288" xr:uid="{2ABF9716-23B3-4698-994E-9943BCE46434}"/>
    <hyperlink ref="S181" r:id="rId289" xr:uid="{3E0E91A1-C3D8-413A-8CCC-F639E8CCBCA4}"/>
    <hyperlink ref="S182" r:id="rId290" xr:uid="{66AC5DC8-1CBB-4AC6-A812-D4AE596FE552}"/>
    <hyperlink ref="S183" r:id="rId291" xr:uid="{36266E39-2B59-45A6-872A-210F5008F0AA}"/>
    <hyperlink ref="S184" r:id="rId292" xr:uid="{18A15A64-0509-4C4C-98BC-7563BCDFF29B}"/>
    <hyperlink ref="S196" r:id="rId293" xr:uid="{03C9E384-968A-4CAA-888A-1198CF24F504}"/>
    <hyperlink ref="S179" r:id="rId294" xr:uid="{3AB9E111-B910-4D4C-A933-D629ECE1D112}"/>
    <hyperlink ref="S165" r:id="rId295" xr:uid="{F5CE5FDE-C561-4F40-9DE9-60BA6BFDB7B1}"/>
    <hyperlink ref="S174" r:id="rId296" xr:uid="{E3125BFA-DA02-4024-A57B-899DC081D98E}"/>
    <hyperlink ref="S162" r:id="rId297" xr:uid="{8E53B849-2AA2-40E2-B40C-886B186B66B0}"/>
    <hyperlink ref="S153" r:id="rId298" xr:uid="{5016DAE5-CF5B-48C1-96CA-3B50C20F4EC3}"/>
    <hyperlink ref="S125" r:id="rId299" xr:uid="{28672C10-1293-4A95-AE89-5B7EB76EB5C8}"/>
    <hyperlink ref="S155" r:id="rId300" xr:uid="{5A51D699-46D6-4CC5-9029-5407F4C34584}"/>
    <hyperlink ref="S157" r:id="rId301" xr:uid="{EBA6B203-DD89-41CA-8EB6-F6CB90563046}"/>
    <hyperlink ref="S211" r:id="rId302" xr:uid="{F8E690AC-908D-4950-A209-B8B2925CA257}"/>
    <hyperlink ref="S164" r:id="rId303" xr:uid="{6C6FCC4D-F786-419B-A16A-BFAEF9892221}"/>
    <hyperlink ref="S208" r:id="rId304" xr:uid="{E5E8B3ED-4BB4-456A-96C3-89B2B76C9A49}"/>
    <hyperlink ref="S195" r:id="rId305" xr:uid="{AB554333-1B47-41D6-879F-979647B03753}"/>
    <hyperlink ref="S116" r:id="rId306" xr:uid="{7BAE20FD-20AF-4B5F-B4A9-63BE6528ECE0}"/>
    <hyperlink ref="S128" r:id="rId307" xr:uid="{7ABF1B29-BC13-4D85-A404-99C196134721}"/>
    <hyperlink ref="S111" r:id="rId308" xr:uid="{264F204F-E7A1-45F6-996E-A4C61777D458}"/>
    <hyperlink ref="S112" r:id="rId309" xr:uid="{365CC8BA-E3B1-42E7-AD18-5AA2E414E3EA}"/>
    <hyperlink ref="S113" r:id="rId310" xr:uid="{A06A1E4D-595B-4B16-A5A8-9908047C9ADD}"/>
    <hyperlink ref="S114" r:id="rId311" xr:uid="{1BAD46F5-6B33-419D-A94A-4EB644C4DFCA}"/>
    <hyperlink ref="S115" r:id="rId312" xr:uid="{647983CE-C6A8-41A4-9FC6-36C9E35DAD6D}"/>
    <hyperlink ref="S127" r:id="rId313" xr:uid="{7694BCD2-16D4-498F-90BD-6F911DECEB49}"/>
    <hyperlink ref="S103" r:id="rId314" xr:uid="{C94A8E29-5951-44CD-B23B-6F13A13F0734}"/>
    <hyperlink ref="S106" r:id="rId315" xr:uid="{94027032-5864-4D6B-8A47-414BBAB79D91}"/>
    <hyperlink ref="S105" r:id="rId316" xr:uid="{EE66F9DB-6447-4987-AE98-B5AA62508401}"/>
    <hyperlink ref="S104" r:id="rId317" xr:uid="{BE08F0EE-552E-481B-8E02-408E050DDA0B}"/>
    <hyperlink ref="S176" r:id="rId318" xr:uid="{1B729C31-D2FE-47F0-8AB1-5C2E95FE1F71}"/>
    <hyperlink ref="S189" r:id="rId319" xr:uid="{DFDE7A98-88D6-4559-A81F-4AD1AA3DECC4}"/>
    <hyperlink ref="S101" r:id="rId320" xr:uid="{03D566AF-B51A-4D6C-9510-3CBEFB5B7D9A}"/>
    <hyperlink ref="S102" r:id="rId321" xr:uid="{F63ED4F1-1F1B-4C1B-A3C2-332F9914D3D2}"/>
    <hyperlink ref="S95" r:id="rId322" xr:uid="{5C64223D-7CDE-49A6-AAC1-653306A4946D}"/>
    <hyperlink ref="S37" r:id="rId323" xr:uid="{141BEBE6-0AD8-4502-B003-46D56D957A39}"/>
    <hyperlink ref="S40" r:id="rId324" xr:uid="{3C4FC3DD-223A-4BCB-875D-7B73F7DEE398}"/>
    <hyperlink ref="S42" r:id="rId325" xr:uid="{9FEC6A59-4A02-40AA-A9D2-4435B424E689}"/>
    <hyperlink ref="S52" r:id="rId326" xr:uid="{DADFDFB3-5C3F-48E9-8CAE-5DCCD9193318}"/>
    <hyperlink ref="S56" r:id="rId327" xr:uid="{624594EE-8D2A-4A3D-A5EB-9EDAB19C7516}"/>
    <hyperlink ref="S69" r:id="rId328" xr:uid="{41C8FAD9-AEF1-4E91-8CBF-26AA55398D40}"/>
    <hyperlink ref="S71" r:id="rId329" xr:uid="{9CFC9C3E-E141-4D87-BC66-DAE98C2E640E}"/>
    <hyperlink ref="S72" r:id="rId330" xr:uid="{BB1646CD-9E21-4020-B771-A8DF22A8E58D}"/>
    <hyperlink ref="S74" r:id="rId331" xr:uid="{958D563A-BFEA-4EE5-A4F8-A8636FF8AE8B}"/>
    <hyperlink ref="S73" r:id="rId332" xr:uid="{576D7BB0-CEAF-4CC6-8429-0A3C6C48134C}"/>
    <hyperlink ref="S46" r:id="rId333" xr:uid="{B80A6C89-8FDD-4CCB-A97D-483E3AD03857}"/>
    <hyperlink ref="S217" r:id="rId334" xr:uid="{6FF36E76-3280-41E2-8982-CB87C4D1B9BD}"/>
    <hyperlink ref="S58" r:id="rId335" xr:uid="{308D0060-A4FC-403E-86D8-F0CE2717E594}"/>
    <hyperlink ref="S20" r:id="rId336" xr:uid="{954591F3-1568-4C83-A1E5-9CD19F45948D}"/>
    <hyperlink ref="S9" r:id="rId337" xr:uid="{83720CE6-A216-4B03-B1A3-4CFBB1E5A70A}"/>
    <hyperlink ref="S16" r:id="rId338" xr:uid="{DA53BA25-A5CF-4449-94F6-A3CB2BDA6803}"/>
    <hyperlink ref="S15" r:id="rId339" xr:uid="{D00C5927-4F9F-4361-BFF4-FB248F8C267F}"/>
    <hyperlink ref="S17" r:id="rId340" xr:uid="{0D457DDB-377F-4C4D-934E-C24B8F84AF97}"/>
    <hyperlink ref="S13" r:id="rId341" xr:uid="{58B373B8-3FAB-4B8D-82B0-8509F83B832E}"/>
    <hyperlink ref="S59" r:id="rId342" xr:uid="{0D8C6102-924E-47B6-971E-610652DD5687}"/>
    <hyperlink ref="S54" r:id="rId343" xr:uid="{47B03968-A941-4AA5-B891-04D5C11B3AD8}"/>
    <hyperlink ref="S55" r:id="rId344" xr:uid="{70972553-E2A6-4855-BF39-7E8C851A896F}"/>
    <hyperlink ref="S41" r:id="rId345" xr:uid="{2207D7D4-1898-46B0-8842-B5ABBD5ABEF2}"/>
    <hyperlink ref="S57" r:id="rId346" xr:uid="{0F09BA34-BA0F-4083-ABA2-171559BA090B}"/>
    <hyperlink ref="S48" r:id="rId347" xr:uid="{2F413887-23A1-4E2B-BB8B-E9DC85F7304C}"/>
    <hyperlink ref="S27" r:id="rId348" xr:uid="{EDA5AC1B-79ED-4761-999E-C67735F0B2FC}"/>
    <hyperlink ref="S14" r:id="rId349" xr:uid="{1017DEB1-7563-4491-B58B-3E6B4CA47370}"/>
    <hyperlink ref="S11" r:id="rId350" xr:uid="{AE62D551-FF6C-434E-AF54-5E05BCC5788B}"/>
    <hyperlink ref="S70" r:id="rId351" xr:uid="{E30A1CD2-EAA1-4993-BF47-8A7947B03EF7}"/>
    <hyperlink ref="S75" r:id="rId352" xr:uid="{5C7B658F-42FB-417D-8356-EDABDAE8B9CB}"/>
    <hyperlink ref="S76" r:id="rId353" xr:uid="{2E19CD94-219D-49C3-9BC9-5B5FCB09759B}"/>
    <hyperlink ref="S78" r:id="rId354" xr:uid="{C9125FFB-6254-44A9-891F-FC74CAA0B1FA}"/>
    <hyperlink ref="S79" r:id="rId355" xr:uid="{D512E7A0-5C65-40F0-9065-5ABB141BC00B}"/>
    <hyperlink ref="S80" r:id="rId356" xr:uid="{6B91E658-5FB4-4566-9186-F7E8EB282957}"/>
    <hyperlink ref="S81" r:id="rId357" xr:uid="{0709724A-C8CF-4863-82B3-216FA5ABABD2}"/>
    <hyperlink ref="S82" r:id="rId358" xr:uid="{93D243B5-C4C5-4F15-959C-710D62AC4043}"/>
    <hyperlink ref="S83" r:id="rId359" xr:uid="{D9CCEEE5-0126-482C-BCB7-9D09C6FA49CC}"/>
    <hyperlink ref="S84" r:id="rId360" xr:uid="{3F18EA99-0374-451D-8DDB-1F634A3DA256}"/>
    <hyperlink ref="S85" r:id="rId361" xr:uid="{371C79B8-9438-4442-B922-06CC2DA62CD5}"/>
    <hyperlink ref="S154" r:id="rId362" xr:uid="{070ABC8C-4A16-4D59-B1AF-C9AA7224505C}"/>
    <hyperlink ref="S228" r:id="rId363" xr:uid="{191EEBC6-A560-4B3E-A237-716AEB7D23C6}"/>
    <hyperlink ref="S199" r:id="rId364" xr:uid="{2C776752-DF4A-4CA7-A537-A9CAE5979630}"/>
    <hyperlink ref="S198" r:id="rId365" xr:uid="{D96B3768-BBDF-4FF0-9931-97014756B24F}"/>
    <hyperlink ref="S247" r:id="rId366" xr:uid="{7C8142A8-DC76-45F4-91F3-E9EC784C1890}"/>
    <hyperlink ref="S239" r:id="rId367" xr:uid="{A07BA87B-81DD-4611-9A11-37DF3F8A04EC}"/>
    <hyperlink ref="S316" r:id="rId368" xr:uid="{50E08098-F82E-47A2-9CCA-7FC4A67FC6BB}"/>
    <hyperlink ref="S248" r:id="rId369" xr:uid="{3E3A3C89-B421-4FC5-B700-0B39DD75174B}"/>
    <hyperlink ref="S307" r:id="rId370" xr:uid="{533CE314-0152-4D06-818F-15F811F19847}"/>
    <hyperlink ref="S250" r:id="rId371" xr:uid="{BEFBB5A8-C6B7-422A-8DD1-56D2C382222D}"/>
    <hyperlink ref="S245" r:id="rId372" xr:uid="{B3B54D4C-4B65-436D-AC11-50A0A56A72A5}"/>
    <hyperlink ref="S246" r:id="rId373" xr:uid="{96999F39-380E-4706-939D-D5AEFA487FCC}"/>
    <hyperlink ref="S230" r:id="rId374" xr:uid="{41E51A64-6CAE-488D-B5D6-E4D8665B8736}"/>
    <hyperlink ref="S231" r:id="rId375" xr:uid="{91F414FF-97EE-4415-988F-7DC445E29444}"/>
    <hyperlink ref="S252" r:id="rId376" xr:uid="{E9C643CA-D750-492F-8D40-81ECD67A8877}"/>
    <hyperlink ref="S237" r:id="rId377" xr:uid="{B3394DBA-B4F3-434A-BE4E-B0BD0403FF03}"/>
    <hyperlink ref="S222" r:id="rId378" xr:uid="{97A1DF84-9E59-44D8-B515-8FAF5DCFA07F}"/>
    <hyperlink ref="S240" r:id="rId379" xr:uid="{0D4308B7-0B0B-4DBB-B4E3-26E9816058E9}"/>
    <hyperlink ref="S229" r:id="rId380" xr:uid="{0742836F-FA39-4971-80CE-61E619561971}"/>
    <hyperlink ref="S223" r:id="rId381" xr:uid="{FD038E43-D77C-4C66-B54F-570DB604C097}"/>
    <hyperlink ref="S226" r:id="rId382" xr:uid="{13D8B737-ECC6-45FB-8ACF-2124CC931237}"/>
    <hyperlink ref="S225" r:id="rId383" xr:uid="{6373AB05-3B70-487F-B4C5-3DEA21A25D49}"/>
    <hyperlink ref="S173" r:id="rId384" xr:uid="{5772FC83-E116-4B11-8F80-3CC2611E0785}"/>
    <hyperlink ref="S224" r:id="rId385" xr:uid="{62B161D7-9423-4613-87E1-29AEB54A0C64}"/>
    <hyperlink ref="S194" r:id="rId386" xr:uid="{C15C2FD4-F649-4AB6-A05D-AC1BF7D32228}"/>
    <hyperlink ref="S309" r:id="rId387" xr:uid="{6858BA10-2F77-43C9-8060-6E3C3EC53A62}"/>
    <hyperlink ref="S192" r:id="rId388" xr:uid="{F544E14A-0AC8-4C2C-BB98-87472898EDF4}"/>
    <hyperlink ref="S227" r:id="rId389" xr:uid="{866C0302-6171-4FCC-A217-9E2C1A70D34B}"/>
    <hyperlink ref="S205" r:id="rId390" xr:uid="{378AB1DD-DA6E-4572-8CFF-F765F4AA5CBA}"/>
    <hyperlink ref="S204" r:id="rId391" xr:uid="{AC242BAE-82EB-41DB-870F-783F756B299A}"/>
    <hyperlink ref="S200" r:id="rId392" xr:uid="{F0DBDDDB-AF35-46AE-BE41-C70175F02B54}"/>
    <hyperlink ref="S310" r:id="rId393" xr:uid="{428F7800-33A0-44F3-AB3F-9F2227A422F2}"/>
    <hyperlink ref="S232" r:id="rId394" xr:uid="{1C5840AE-59C0-49D5-9569-32A434DB65F3}"/>
    <hyperlink ref="S233" r:id="rId395" xr:uid="{D0240E3C-976E-4AD3-8F6C-3266785F93CE}"/>
    <hyperlink ref="S234" r:id="rId396" xr:uid="{4AB40792-6FE2-4AE9-98FC-94EE9DEBA397}"/>
    <hyperlink ref="S235" r:id="rId397" xr:uid="{0700C6FC-45B2-4527-AF97-6FABB30FCA3B}"/>
    <hyperlink ref="S238" r:id="rId398" xr:uid="{1F7D3E45-7C4A-428D-B66D-0CA3A7CDA4D5}"/>
    <hyperlink ref="S202" r:id="rId399" xr:uid="{6A58BEF3-A738-4EB5-9D27-3766DFA59934}"/>
    <hyperlink ref="S201" r:id="rId400" xr:uid="{FBE98C14-D61C-49F6-A442-D9C3A5D1675D}"/>
    <hyperlink ref="S203" r:id="rId401" xr:uid="{9497B3E4-E572-4349-9176-6E57B19FB865}"/>
    <hyperlink ref="S236" r:id="rId402" xr:uid="{0AA8F737-0247-49F2-AD3C-741D0C9D1286}"/>
    <hyperlink ref="S256" r:id="rId403" xr:uid="{910E6B58-B259-45D4-9F8E-692345C8B0BE}"/>
    <hyperlink ref="S241" r:id="rId404" xr:uid="{E3119957-BCAD-45D5-9FC8-77EB8FD3CBFA}"/>
    <hyperlink ref="S207" r:id="rId405" xr:uid="{C0E71089-39EB-44C9-9C16-35DB35BAE13E}"/>
    <hyperlink ref="S243" r:id="rId406" xr:uid="{8454FC0A-7702-4F32-9775-CB4FCE12FF5E}"/>
    <hyperlink ref="S308" r:id="rId407" xr:uid="{D2D60685-1733-46FD-B84E-0DE06C268C90}"/>
    <hyperlink ref="S255" r:id="rId408" xr:uid="{B0DD05E0-21C0-49ED-BECE-93D44A6A85C1}"/>
    <hyperlink ref="S206" r:id="rId409" xr:uid="{0D68C042-0D83-4787-BD41-7F890A97DFE7}"/>
    <hyperlink ref="S251" r:id="rId410" xr:uid="{FFEFB2C9-135C-4FA6-A064-BEACEA9D4DE7}"/>
    <hyperlink ref="S254" r:id="rId411" xr:uid="{17D13F79-C72B-45E4-A17C-8DCFFBDE6465}"/>
    <hyperlink ref="S253" r:id="rId412" xr:uid="{9F70C022-A555-4AB7-AC20-168D78468EE2}"/>
    <hyperlink ref="S131" r:id="rId413" xr:uid="{5458E917-EC43-4212-B542-15DD2C62EDB6}"/>
    <hyperlink ref="S110" r:id="rId414" xr:uid="{053E04F5-CA55-4F8B-B5EB-AE3325F411A0}"/>
    <hyperlink ref="S108" r:id="rId415" xr:uid="{CD271B33-0173-4171-8994-FC8892E0AFFA}"/>
    <hyperlink ref="S242" r:id="rId416" xr:uid="{518D2EC9-BD79-44B1-A0EC-852A5115C44F}"/>
    <hyperlink ref="S249" r:id="rId417" xr:uid="{69772230-5911-4226-85E1-E5D69FF54965}"/>
    <hyperlink ref="S30" r:id="rId418" xr:uid="{02205C03-F885-4FBB-8426-32DFBEE1BF8A}"/>
    <hyperlink ref="S67" r:id="rId419" xr:uid="{06EE6C4A-5CD3-4070-83AF-16BC12815096}"/>
    <hyperlink ref="S25" r:id="rId420" xr:uid="{DACD9723-CD9F-4B0A-8E4D-B01735F0B051}"/>
    <hyperlink ref="S22" r:id="rId421" xr:uid="{2A3AA11F-6296-4FD2-845D-374250CC9B82}"/>
    <hyperlink ref="S50" r:id="rId422" xr:uid="{CA3EF0CC-1A98-4EC3-830F-B38017C9A293}"/>
    <hyperlink ref="S51" r:id="rId423" xr:uid="{2674373E-B2A8-4602-9A41-CCC7C4FF97D4}"/>
    <hyperlink ref="S49" r:id="rId424" xr:uid="{CAE6C87D-F9F5-44F3-BEE4-DC1F2DB781FB}"/>
    <hyperlink ref="S45" r:id="rId425" xr:uid="{C476C69A-67D5-4FC8-912D-1FBF62040D3D}"/>
    <hyperlink ref="S47" r:id="rId426" xr:uid="{C1EB3AEB-36E9-427F-8DDB-669BFD3CF017}"/>
    <hyperlink ref="S35" r:id="rId427" xr:uid="{C90EF7C6-01C9-4F76-8D22-7CEDA61D25A9}"/>
    <hyperlink ref="S77" r:id="rId428" xr:uid="{A641CAF5-D7F0-4577-96FF-1AFFA4FE1A6A}"/>
    <hyperlink ref="S68" r:id="rId429" xr:uid="{6FE9BE36-1345-4BB3-9F38-8AF88DD699EC}"/>
    <hyperlink ref="S424" r:id="rId430" xr:uid="{37DE52E6-FAE4-4870-AF68-E6A3D275FA82}"/>
    <hyperlink ref="S93" r:id="rId431" xr:uid="{95979E3B-08C0-4A1D-A4EE-BDB316A39068}"/>
    <hyperlink ref="S425" r:id="rId432" xr:uid="{2C8A0D85-8E1F-4293-906B-3EC75E076230}"/>
    <hyperlink ref="S426" r:id="rId433" xr:uid="{AA0CFA57-34BE-4ADA-B250-F7CBC37BBBDF}"/>
    <hyperlink ref="S427" r:id="rId434" xr:uid="{0F9E955A-3E0C-4A58-AF51-DD88CF91391E}"/>
    <hyperlink ref="S428" r:id="rId435" xr:uid="{0AC52892-0F2C-42C5-BA93-9071D331855B}"/>
    <hyperlink ref="S430" r:id="rId436" xr:uid="{CE21E0C3-829D-46CA-9C40-4AA1693AEBEC}"/>
    <hyperlink ref="S431" r:id="rId437" xr:uid="{23046B68-7870-4714-A9AA-593AE39AB696}"/>
    <hyperlink ref="S433" r:id="rId438" xr:uid="{8A707E23-AE12-4289-849D-E1E8B340F2B6}"/>
    <hyperlink ref="S434" r:id="rId439" xr:uid="{6D51BFEB-8B50-462A-A68C-91044B38C983}"/>
    <hyperlink ref="S439" r:id="rId440" xr:uid="{209CBF76-AFAA-4F6E-B51F-9471DF652967}"/>
    <hyperlink ref="S447" r:id="rId441" xr:uid="{96DB2BE4-6700-48F0-A8A8-7CCB65797F4C}"/>
    <hyperlink ref="S460" r:id="rId442" xr:uid="{A6EEC7E9-1D95-40B6-AD22-FA1B6553B09C}"/>
    <hyperlink ref="S461" r:id="rId443" xr:uid="{A024530C-CA28-4818-AFB2-DEA6150AC9C6}"/>
    <hyperlink ref="S464" r:id="rId444" xr:uid="{67F358A4-CA36-4A44-81E7-5DC113C95F14}"/>
    <hyperlink ref="S465" r:id="rId445" xr:uid="{36164138-2FA3-4286-B82B-AB882BD37DEB}"/>
    <hyperlink ref="S469" r:id="rId446" xr:uid="{0A2FE32F-BF72-42FA-A5C7-F595C0C16AE7}"/>
    <hyperlink ref="S470" r:id="rId447" xr:uid="{0C218D0C-5231-45CF-B3BE-BE720B6EBF18}"/>
    <hyperlink ref="S471" r:id="rId448" xr:uid="{A35E07B4-C0BF-4679-8D59-2EFD79EBF4A1}"/>
    <hyperlink ref="S472" r:id="rId449" xr:uid="{04B14CED-CA0F-473D-B2F6-CD4A748F2443}"/>
    <hyperlink ref="S328" r:id="rId450" xr:uid="{5B9DC083-CED6-42CB-9CB7-491319B8D56B}"/>
    <hyperlink ref="S327" r:id="rId451" xr:uid="{9BA9D38C-9C8B-4C25-B244-DE1EF74CDF85}"/>
    <hyperlink ref="S326" r:id="rId452" xr:uid="{2CDA826F-C33B-4378-A9DD-6B87E64A6A4E}"/>
    <hyperlink ref="S325" r:id="rId453" xr:uid="{FB48F727-A989-4E73-AC03-F1FD2D9B7868}"/>
    <hyperlink ref="S321" r:id="rId454" xr:uid="{DC75FAB4-DAA7-41CA-A82C-A147DE09DDB9}"/>
    <hyperlink ref="S322" r:id="rId455" xr:uid="{3CD26E40-7F9F-419E-B8F1-2180F9A63AC7}"/>
    <hyperlink ref="S323" r:id="rId456" xr:uid="{F5F9F9E2-57C3-45B7-9FAA-22E07616360D}"/>
    <hyperlink ref="S324" r:id="rId457" xr:uid="{F15C3D2E-10B6-49B5-A85F-F16BD88B1AAA}"/>
    <hyperlink ref="S319" r:id="rId458" xr:uid="{A9643332-0168-4FC5-8FDD-581F44B471CC}"/>
    <hyperlink ref="S408" r:id="rId459" xr:uid="{BFA76762-352A-4724-854E-8D5A37600F8D}"/>
    <hyperlink ref="S361" r:id="rId460" xr:uid="{276288AE-9529-4308-A157-775A2ED3517A}"/>
    <hyperlink ref="S360" r:id="rId461" xr:uid="{AD5127B6-45F3-4F23-9E6A-D020C1F7890C}"/>
    <hyperlink ref="S351" r:id="rId462" xr:uid="{EB88E845-6BF4-4FC1-A58D-1D9D4CFE9824}"/>
    <hyperlink ref="S404" r:id="rId463" xr:uid="{952AC024-4DE5-4AC3-8268-74DB82F75603}"/>
    <hyperlink ref="S352" r:id="rId464" xr:uid="{64073D17-4B1C-4CEF-880D-66480B533D99}"/>
    <hyperlink ref="S422" r:id="rId465" xr:uid="{14BE7A8A-7A92-4D52-9C43-E3980B013F5F}"/>
    <hyperlink ref="S336" r:id="rId466" xr:uid="{AF615087-AABD-4F94-A5B1-F8E60A87903C}"/>
    <hyperlink ref="S337" r:id="rId467" xr:uid="{C87B3070-B0F8-4F17-802E-8E4050B9461E}"/>
    <hyperlink ref="S339" r:id="rId468" xr:uid="{4F7F8A3F-20A3-454E-8ADA-0C9DB3041841}"/>
    <hyperlink ref="S342" r:id="rId469" xr:uid="{631FD057-C171-416D-939C-52E242942EF3}"/>
    <hyperlink ref="S345" r:id="rId470" xr:uid="{3922A15E-C936-41FF-BCFD-591C3CA1D2B5}"/>
    <hyperlink ref="S331" r:id="rId471" xr:uid="{E24203A2-8C73-4955-8D73-5A8ABF65AD7F}"/>
    <hyperlink ref="S329" r:id="rId472" xr:uid="{FE4FAC54-0BC8-49FB-8BFE-4BA04ABD3E15}"/>
    <hyperlink ref="S330" r:id="rId473" xr:uid="{DADB9F5F-BEB1-4F58-B9C1-A8CE8A8FB9FF}"/>
    <hyperlink ref="S581" r:id="rId474" xr:uid="{4C2D25C3-DC92-4CD3-8792-46632ACDA62E}"/>
    <hyperlink ref="S582" r:id="rId475" xr:uid="{D445635B-EF1E-4687-96B5-EE03DBFEF996}"/>
    <hyperlink ref="S585" r:id="rId476" xr:uid="{466E6A9F-4C30-47D0-A190-83B3541A2A4B}"/>
    <hyperlink ref="S591" r:id="rId477" xr:uid="{10B5B1FA-6F6D-46FF-96B2-2E8117EA4464}"/>
    <hyperlink ref="S380" r:id="rId478" xr:uid="{751EABDE-0F49-4C91-BCAD-381FF6ABAD46}"/>
    <hyperlink ref="S382" r:id="rId479" xr:uid="{35A5E182-2F2E-4642-95E6-B1CB45209DC8}"/>
    <hyperlink ref="S347" r:id="rId480" xr:uid="{FD3A6711-687C-4A76-B9D6-1713774D6EC2}"/>
    <hyperlink ref="S348" r:id="rId481" xr:uid="{9F233A68-90C3-4BB3-9DAB-9FDB1BC39DC4}"/>
    <hyperlink ref="S349" r:id="rId482" xr:uid="{6F605367-6754-469B-97F7-41BF2B9020ED}"/>
    <hyperlink ref="S378" r:id="rId483" xr:uid="{C482A786-BD24-4847-A8BB-E5F5302F0FFD}"/>
    <hyperlink ref="S346" r:id="rId484" xr:uid="{DA007522-E76B-47D7-AF3D-59F45BD18201}"/>
    <hyperlink ref="S358" r:id="rId485" xr:uid="{A75DF4BC-9F49-4EBE-8FCB-E7FB9F9376ED}"/>
    <hyperlink ref="S363" r:id="rId486" xr:uid="{655E8C69-1F4B-4315-BA6F-858BB993DB75}"/>
    <hyperlink ref="S364" r:id="rId487" xr:uid="{B16F491F-C424-45F7-841B-0C13AFB38C1A}"/>
    <hyperlink ref="S366" r:id="rId488" xr:uid="{845539AC-A6DD-40C3-A69C-42E70D5E0FA1}"/>
    <hyperlink ref="S368" r:id="rId489" xr:uid="{0F8682C3-6F16-4D17-93E7-EA276EECEE7E}"/>
    <hyperlink ref="S633" r:id="rId490" xr:uid="{B5BDACE3-D3E5-4A14-9866-9211B45F295E}"/>
    <hyperlink ref="S615" r:id="rId491" xr:uid="{8FBB7D6E-DBBB-4C21-A5E5-F432E835678E}"/>
    <hyperlink ref="S627" r:id="rId492" xr:uid="{0F9DD822-B2F8-4C19-B51B-3211DE49C8CE}"/>
    <hyperlink ref="S631" r:id="rId493" xr:uid="{D91061B4-516B-4893-AF49-1C2B72B79D1A}"/>
    <hyperlink ref="S612" r:id="rId494" xr:uid="{E93BD951-B5B9-4E27-B552-97203C2D5508}"/>
    <hyperlink ref="S611" r:id="rId495" xr:uid="{E2E17B46-0C3D-4CB8-B06D-1B737231E07B}"/>
    <hyperlink ref="S609" r:id="rId496" xr:uid="{8DCF8786-98F0-4EB1-A16B-EF22E9F4CCE9}"/>
    <hyperlink ref="S589" r:id="rId497" xr:uid="{9735A382-9229-4988-93AE-4EBAC97BA05F}"/>
    <hyperlink ref="S588" r:id="rId498" xr:uid="{F6449340-5AA7-445B-97E9-25E5A03078F1}"/>
    <hyperlink ref="S586" r:id="rId499" xr:uid="{B7B0156B-F476-48E3-AE9F-F5249479A26E}"/>
    <hyperlink ref="S335" r:id="rId500" xr:uid="{18AFA517-0FD6-48CA-81F4-CEB4511034CD}"/>
    <hyperlink ref="S332" r:id="rId501" xr:uid="{22EFCD9F-5901-4750-A428-D3E00DF13DCD}"/>
    <hyperlink ref="S333" r:id="rId502" xr:uid="{FD1918D2-65C8-4B1C-849E-2428C9492F4B}"/>
    <hyperlink ref="S479" r:id="rId503" xr:uid="{EFF9EAD9-566F-4A43-A207-050FF09D8FE5}"/>
    <hyperlink ref="S429" r:id="rId504" xr:uid="{0D4A1A48-21FF-442D-AC41-88A069DBDFEA}"/>
    <hyperlink ref="S435" r:id="rId505" xr:uid="{9AEEE7D4-8894-4B77-BD5E-C66C7A0090B7}"/>
    <hyperlink ref="S665" r:id="rId506" xr:uid="{799E0E19-7AFA-4B7E-80D6-53C8A1F10332}"/>
    <hyperlink ref="S664" r:id="rId507" xr:uid="{4AC2C4FD-A877-40F9-8AB5-249BEFEE0209}"/>
    <hyperlink ref="S663" r:id="rId508" xr:uid="{938BF210-0D40-463C-A905-1B409EC1D67C}"/>
    <hyperlink ref="S662" r:id="rId509" xr:uid="{8C02FA6E-6233-460D-80FE-99A3DF5E762D}"/>
    <hyperlink ref="S657" r:id="rId510" xr:uid="{67EBD505-5C0C-4119-92A6-697D6FCD206C}"/>
    <hyperlink ref="S658" r:id="rId511" xr:uid="{D750665C-FD2B-4DBA-B8EE-9D8DA08310AF}"/>
    <hyperlink ref="S659" r:id="rId512" xr:uid="{7CE12CB5-550B-43BE-9847-51E2B303ACB0}"/>
    <hyperlink ref="S660" r:id="rId513" xr:uid="{67B20A70-5658-49F1-B95E-607760D551C7}"/>
    <hyperlink ref="S661" r:id="rId514" xr:uid="{F0C6FECB-E41E-449D-ADFC-2F9C33BFEE75}"/>
    <hyperlink ref="S650" r:id="rId515" xr:uid="{FB59D7EF-BC34-439F-AF81-03B9FF035BE8}"/>
    <hyperlink ref="S651" r:id="rId516" xr:uid="{7CBC0617-102A-43AD-B24D-702FBBC196EC}"/>
    <hyperlink ref="S656" r:id="rId517" xr:uid="{F025B001-7B8E-4D43-B891-09A8F1039080}"/>
    <hyperlink ref="S653" r:id="rId518" xr:uid="{3F60B33E-3BE5-4CD3-8CE9-B1735DB801AB}"/>
    <hyperlink ref="S618" r:id="rId519" xr:uid="{473B8466-078A-47B5-A2C4-D6DDD8E518DD}"/>
    <hyperlink ref="S619" r:id="rId520" xr:uid="{A2868E92-C4CE-49F1-BB07-DD4E9CA440DA}"/>
    <hyperlink ref="S622" r:id="rId521" xr:uid="{1F5B9C55-539D-4BEA-B2FD-48060E00F67A}"/>
    <hyperlink ref="S623" r:id="rId522" xr:uid="{440A3BE7-44E5-41B7-8C9D-64276B9A808E}"/>
    <hyperlink ref="S625" r:id="rId523" xr:uid="{3B2EA7E5-BC73-4010-BA8F-449727528B90}"/>
    <hyperlink ref="S605" r:id="rId524" xr:uid="{82CAF25F-2C09-4286-8FA0-3C99797C5614}"/>
    <hyperlink ref="S606" r:id="rId525" xr:uid="{F4B72C71-2A59-4423-93B4-085E8374B4C7}"/>
    <hyperlink ref="S607" r:id="rId526" xr:uid="{D82AE8E6-F65C-488E-814F-F7B31B73DC31}"/>
    <hyperlink ref="S604" r:id="rId527" xr:uid="{0BAE622A-3C6A-461F-A883-E42B6AF3E1B2}"/>
    <hyperlink ref="S762" r:id="rId528" xr:uid="{ACA877F9-56AD-4715-BD15-07DACD4F05BC}"/>
    <hyperlink ref="S590" r:id="rId529" xr:uid="{1EF60B9A-11D8-4019-85A5-33521977E3F9}"/>
    <hyperlink ref="S594" r:id="rId530" xr:uid="{EC4D2508-07A7-4490-8FE7-EFF4AB1B4779}"/>
    <hyperlink ref="S595" r:id="rId531" xr:uid="{7D0FB1D4-E4AF-4AC9-A5B7-8E937ED8C787}"/>
    <hyperlink ref="S596" r:id="rId532" xr:uid="{1C954EE5-2751-4D93-9871-BE1C0046AE4D}"/>
    <hyperlink ref="S597" r:id="rId533" xr:uid="{E944F783-7444-43EF-88C1-20D72E0C5C1F}"/>
    <hyperlink ref="S602" r:id="rId534" xr:uid="{A9060609-DB82-4F6C-AEB0-62CCE543F573}"/>
    <hyperlink ref="S598" r:id="rId535" xr:uid="{45459BAF-2954-439A-811A-0E08DF7EB83C}"/>
    <hyperlink ref="S599" r:id="rId536" xr:uid="{6C2702A4-1444-4F23-8098-3FEAE0DABA81}"/>
    <hyperlink ref="S669" r:id="rId537" xr:uid="{0FC85C73-796A-41EA-B06C-93F12E32D2E1}"/>
    <hyperlink ref="S600" r:id="rId538" xr:uid="{8644928E-4C05-4140-BDC4-C68018DDEB64}"/>
    <hyperlink ref="S670" r:id="rId539" xr:uid="{9DDA78E3-F877-49C6-9B97-E91BD1CD07F3}"/>
    <hyperlink ref="S671" r:id="rId540" xr:uid="{14423BF7-737D-44AE-A6F0-74FED7490B8C}"/>
    <hyperlink ref="S672" r:id="rId541" xr:uid="{27AA12CF-FF84-4814-B6DD-2A7512DCB278}"/>
    <hyperlink ref="S678" r:id="rId542" xr:uid="{060A3E67-B88D-4E0D-8961-76001037AF1C}"/>
    <hyperlink ref="S601" r:id="rId543" xr:uid="{38270F62-22F2-4EEB-A5FF-AF6A73F028FB}"/>
    <hyperlink ref="S616" r:id="rId544" xr:uid="{673F0349-6A02-4886-BE0D-FBEC0CF113EB}"/>
    <hyperlink ref="S682" r:id="rId545" xr:uid="{8B171CFC-4A56-4B4A-B3DA-420A8D61D3CB}"/>
    <hyperlink ref="S635" r:id="rId546" xr:uid="{6E84E146-2D07-4CA3-8DB3-6F58F2F9DA8F}"/>
    <hyperlink ref="S636" r:id="rId547" xr:uid="{8AC84AB6-F953-4650-A5FB-1DA1E7B9B48D}"/>
    <hyperlink ref="S637" r:id="rId548" xr:uid="{CAAEC99E-59D0-45D6-B3DD-D81F3D41B617}"/>
    <hyperlink ref="S638" r:id="rId549" xr:uid="{D61635D4-C441-408F-BE10-4AB6A9168965}"/>
    <hyperlink ref="S644" r:id="rId550" xr:uid="{8D15619F-4ECE-43A5-AFED-EEB8C67DB365}"/>
    <hyperlink ref="S645" r:id="rId551" xr:uid="{4FEBB0D8-30FA-4D32-9F95-D8C5710A5E09}"/>
    <hyperlink ref="S401" r:id="rId552" xr:uid="{4C38859F-44F6-4271-BDA3-F629F111CBF4}"/>
    <hyperlink ref="S402" r:id="rId553" xr:uid="{61C145AB-B332-410F-B210-4A2A0E88B627}"/>
    <hyperlink ref="S403" r:id="rId554" xr:uid="{FD7D1FD2-EF3A-465B-BA43-BD634A8ED3F1}"/>
    <hyperlink ref="S398" r:id="rId555" xr:uid="{AE6A85ED-B289-4996-BDC9-F25FCBD1ADD6}"/>
    <hyperlink ref="S400" r:id="rId556" xr:uid="{15E8FBEA-4281-4BB9-BC48-E4333C798A77}"/>
    <hyperlink ref="S397" r:id="rId557" xr:uid="{0178BC2F-3376-475A-A80C-0DA330F491A1}"/>
    <hyperlink ref="S395" r:id="rId558" xr:uid="{AE8CD7AA-1ECC-4A15-866D-4CB6E0765C6B}"/>
    <hyperlink ref="S394" r:id="rId559" xr:uid="{77F3EB44-38B2-4442-8D23-B550847140D2}"/>
    <hyperlink ref="S393" r:id="rId560" xr:uid="{5284E8B9-B24C-44F5-A969-7BA59FC68DD4}"/>
    <hyperlink ref="S390" r:id="rId561" xr:uid="{74FC5E39-C2CC-4A38-A78D-3D47C12F961E}"/>
    <hyperlink ref="S391" r:id="rId562" xr:uid="{1EB7E747-217A-4CDD-8B72-87C27A7E64FD}"/>
    <hyperlink ref="S392" r:id="rId563" xr:uid="{66894646-9E78-406B-B53D-10A942E60A72}"/>
    <hyperlink ref="S389" r:id="rId564" xr:uid="{068D47CC-6552-47C5-8863-0CB25FF67434}"/>
    <hyperlink ref="S634" r:id="rId565" xr:uid="{CCD6B9BA-978F-4506-8DA2-8C2224D97790}"/>
    <hyperlink ref="S666" r:id="rId566" xr:uid="{D460B2A4-B47A-4000-9CAA-115F1AB459DB}"/>
    <hyperlink ref="S677" r:id="rId567" xr:uid="{107834D8-61CD-4AC5-B210-92B6BF270F25}"/>
    <hyperlink ref="S388" r:id="rId568" xr:uid="{18CA010F-9253-4FFA-BEEB-BE07182A7136}"/>
    <hyperlink ref="S383" r:id="rId569" xr:uid="{8A512512-E180-42FB-8FB1-EF227388DD1F}"/>
    <hyperlink ref="S369" r:id="rId570" xr:uid="{9C64415E-4D4E-462C-B87D-66F78959FC09}"/>
    <hyperlink ref="S372" r:id="rId571" xr:uid="{3A5D6706-2AAB-4E0F-8A79-B74E8A81A38E}"/>
    <hyperlink ref="S370" r:id="rId572" xr:uid="{0C6655D9-D593-4E75-A61F-190EE3A85067}"/>
    <hyperlink ref="S371" r:id="rId573" xr:uid="{DD3F9BCB-14E3-4D1F-B72D-DE0DB2CAE08D}"/>
    <hyperlink ref="S481" r:id="rId574" xr:uid="{DBA26F3B-4414-46E0-AF1A-5C185DF65798}"/>
    <hyperlink ref="S486" r:id="rId575" xr:uid="{1A6F53BD-AFDE-446A-A16E-3646B82EEAD4}"/>
    <hyperlink ref="S489" r:id="rId576" xr:uid="{B32C6964-680F-4904-BEE0-4D3E3367E0DC}"/>
    <hyperlink ref="S490" r:id="rId577" xr:uid="{5043F0C4-0833-423A-90AE-CE4F61B99261}"/>
    <hyperlink ref="S491" r:id="rId578" xr:uid="{35A17819-3D2F-4A51-9B3E-33F9EA9CCDD6}"/>
    <hyperlink ref="S492" r:id="rId579" xr:uid="{C2A9635E-D919-4C70-A97E-E45A5EAEAF09}"/>
    <hyperlink ref="S495" r:id="rId580" xr:uid="{E4BF3EB2-4524-4887-A646-2A1EB9EFDA10}"/>
    <hyperlink ref="S496" r:id="rId581" xr:uid="{C5C8B79A-43F4-4923-9C04-D24553ACE5B4}"/>
    <hyperlink ref="S501" r:id="rId582" xr:uid="{07219FC1-D8DD-4B37-ACB6-DD1877E264F6}"/>
    <hyperlink ref="S503" r:id="rId583" xr:uid="{D11B37E1-1DAA-41E7-BB70-11E9D9FD208F}"/>
    <hyperlink ref="S510" r:id="rId584" xr:uid="{44D9F966-B05B-4B6B-8484-ECB2584DE6BC}"/>
    <hyperlink ref="S514" r:id="rId585" xr:uid="{04DA0F46-9888-4A06-A0CA-46C502CC61F5}"/>
    <hyperlink ref="S525" r:id="rId586" xr:uid="{B421E416-527E-429E-9EB0-818866865FAC}"/>
    <hyperlink ref="S526" r:id="rId587" xr:uid="{BCD3A097-C926-4B6D-859D-12D06E6DE8DD}"/>
    <hyperlink ref="S527" r:id="rId588" xr:uid="{DB88EE9B-ABD4-440C-BF50-E4F36CE8C5DB}"/>
    <hyperlink ref="S529" r:id="rId589" xr:uid="{4C6EE9B7-03B0-4CAF-9FF3-CAF4ADE55806}"/>
    <hyperlink ref="S530" r:id="rId590" xr:uid="{136582E8-857D-4FF0-8074-AAB01F1303FA}"/>
    <hyperlink ref="S531" r:id="rId591" xr:uid="{CE82E11D-3CC6-487D-8B25-F7B6D1284C68}"/>
    <hyperlink ref="S532" r:id="rId592" xr:uid="{A0BEC426-C779-4250-9806-8C2E902877FC}"/>
    <hyperlink ref="S533" r:id="rId593" xr:uid="{7AFAC96C-F5E0-4A9A-804B-1CEDCF1627BD}"/>
    <hyperlink ref="S534" r:id="rId594" xr:uid="{E420DA3B-D3A7-4760-A1AA-57D9AD6A7E4B}"/>
    <hyperlink ref="S535" r:id="rId595" xr:uid="{44043DAD-F87A-43C8-91FD-6F81417573B1}"/>
    <hyperlink ref="S536" r:id="rId596" xr:uid="{FB33C8C2-22E8-429E-8BB9-4653F41DF7DF}"/>
    <hyperlink ref="S537" r:id="rId597" xr:uid="{E44A636A-BC40-4BF8-AD07-AE72247EC469}"/>
    <hyperlink ref="S538" r:id="rId598" xr:uid="{21D844E5-9A0D-4FDC-8930-4428B3612D6A}"/>
    <hyperlink ref="S539" r:id="rId599" xr:uid="{B1320135-44D5-40BF-A5C3-2EC01E1C6D94}"/>
    <hyperlink ref="S540" r:id="rId600" xr:uid="{F418A6A0-7039-43B0-B22B-B081C1C075F6}"/>
    <hyperlink ref="S541" r:id="rId601" xr:uid="{FB1D5F76-EA5D-4493-9CD7-F5CFAC68AD9B}"/>
    <hyperlink ref="S542" r:id="rId602" xr:uid="{85254F17-52D9-4467-BB5A-9BAA97C4BA45}"/>
    <hyperlink ref="S543" r:id="rId603" xr:uid="{656EFDC7-3737-42F1-8489-8843A29CA773}"/>
    <hyperlink ref="S544" r:id="rId604" xr:uid="{ED25F2FB-05FC-40EE-BAC3-2B2FE64C65C3}"/>
    <hyperlink ref="S545" r:id="rId605" xr:uid="{2DE7637F-E104-4329-80F3-4DB573AF4699}"/>
    <hyperlink ref="S546" r:id="rId606" xr:uid="{F9617AE8-2593-4AA4-810B-9B5732235197}"/>
    <hyperlink ref="S547" r:id="rId607" xr:uid="{12B6EE1E-244E-418D-8773-AF5551C0886B}"/>
    <hyperlink ref="S548" r:id="rId608" xr:uid="{76068EBD-6FB7-4237-8765-DBDA56043CE2}"/>
    <hyperlink ref="S549" r:id="rId609" xr:uid="{19C9B397-560D-4A67-BA27-FF3D8ED505E3}"/>
    <hyperlink ref="S550" r:id="rId610" xr:uid="{970E3773-9577-4FD7-BD7B-9C1950E39424}"/>
    <hyperlink ref="S551" r:id="rId611" xr:uid="{433E7478-3B80-401C-AE7B-C57DC22B324F}"/>
    <hyperlink ref="S553" r:id="rId612" xr:uid="{F313BDD9-D49D-42BD-930F-2D309CB233A5}"/>
    <hyperlink ref="S555" r:id="rId613" xr:uid="{948036DD-156D-430F-9DF8-C82E897C37E8}"/>
    <hyperlink ref="S757" r:id="rId614" xr:uid="{DA5B6635-E4D1-401A-880B-E1C9E1ABC79C}"/>
    <hyperlink ref="S752" r:id="rId615" xr:uid="{78D0753D-591C-45BF-BBD1-3A3E6CE0B314}"/>
    <hyperlink ref="S688" r:id="rId616" xr:uid="{730D997C-E01C-47C6-B180-760298EA3E7B}"/>
    <hyperlink ref="S654" r:id="rId617" xr:uid="{AFC6CECE-1047-47C5-B4AD-9CEB8FD6FC77}"/>
    <hyperlink ref="S655" r:id="rId618" xr:uid="{264C0C2A-2875-4FE9-A3DA-015B919EEF13}"/>
    <hyperlink ref="S697" r:id="rId619" xr:uid="{D3C9CA3E-0919-47ED-B735-42B037E7C02A}"/>
    <hyperlink ref="S683" r:id="rId620" xr:uid="{E2CDAA6E-8847-47FC-95F3-E5A6ADEA6B10}"/>
    <hyperlink ref="S684" r:id="rId621" xr:uid="{A9E44682-FB8B-496F-9B87-66FCE5E8DFB9}"/>
    <hyperlink ref="S687" r:id="rId622" xr:uid="{739AAE25-60F8-4392-A98E-BAE3A1A4F5B7}"/>
    <hyperlink ref="S699" r:id="rId623" xr:uid="{0A04E1E9-76BB-4B90-BE30-7F976B63E087}"/>
    <hyperlink ref="S700" r:id="rId624" xr:uid="{6318BF0D-2EE8-4D2E-A37D-554A5D863E92}"/>
    <hyperlink ref="S701" r:id="rId625" xr:uid="{2BB15153-A1CB-4AFA-95F6-810E750ADF24}"/>
    <hyperlink ref="S702" r:id="rId626" xr:uid="{C3FD0E30-EE3F-4E1E-9D89-E21D80D8C755}"/>
    <hyperlink ref="S703" r:id="rId627" xr:uid="{8579A616-D657-4E87-AAD0-BC7466EB467F}"/>
    <hyperlink ref="S704" r:id="rId628" xr:uid="{74B8CE72-68F4-47B5-9259-7E16B2E2A63F}"/>
    <hyperlink ref="S705" r:id="rId629" xr:uid="{8A61AF51-D594-462D-A94C-DA705C718C1D}"/>
    <hyperlink ref="S706" r:id="rId630" xr:uid="{12ED16B4-0B44-477B-8EF5-4AC3D5BBE5FF}"/>
    <hyperlink ref="S707" r:id="rId631" xr:uid="{81191A53-4AC0-48C1-B914-F28BCEB1B278}"/>
    <hyperlink ref="S709" r:id="rId632" xr:uid="{D37EA37F-D8FB-465E-96BC-73686AFA308C}"/>
    <hyperlink ref="S708" r:id="rId633" xr:uid="{6A811E3F-4D6F-40C2-A914-C7AA6F646ED1}"/>
    <hyperlink ref="S710" r:id="rId634" xr:uid="{FA65AA42-203D-4BEC-9E6D-32F980FCA988}"/>
    <hyperlink ref="S711" r:id="rId635" xr:uid="{E987B5ED-8B47-4135-AC56-922383CF378F}"/>
    <hyperlink ref="S712" r:id="rId636" xr:uid="{02A5DA0A-96E7-4036-BB5A-0F8C66873FB3}"/>
    <hyperlink ref="S713" r:id="rId637" xr:uid="{0C83F52E-6257-4509-A929-DDD799FE40C0}"/>
    <hyperlink ref="S714" r:id="rId638" xr:uid="{C6FF7D92-68F8-4358-B5AB-BFA04B2E75B4}"/>
    <hyperlink ref="S735" r:id="rId639" xr:uid="{E343EE8D-4B65-4DCB-9BB0-E364984B3C24}"/>
    <hyperlink ref="S738" r:id="rId640" xr:uid="{E1F42A7C-244F-4783-B0C6-A95E727BA090}"/>
    <hyperlink ref="S557" r:id="rId641" xr:uid="{30B25341-A511-40EA-BABE-98319A954908}"/>
    <hyperlink ref="S558" r:id="rId642" xr:uid="{2454ED29-1729-4EEB-9E96-0F4ACC01C861}"/>
    <hyperlink ref="S559" r:id="rId643" xr:uid="{E214A987-CA23-45E8-97D2-A282B55E779D}"/>
    <hyperlink ref="S561" r:id="rId644" xr:uid="{0AB1F7DE-88EB-4BEA-A8A4-C85BCBE5B9C6}"/>
    <hyperlink ref="S562" r:id="rId645" xr:uid="{D2368D2C-4FF1-4247-A2B2-286761119D28}"/>
    <hyperlink ref="S564" r:id="rId646" xr:uid="{9DB4278E-F9BB-4AC4-A389-D93E4E074E3E}"/>
    <hyperlink ref="S565" r:id="rId647" xr:uid="{62825440-C2E0-486B-8A76-58F7DCED4AD9}"/>
    <hyperlink ref="S566" r:id="rId648" xr:uid="{45E1615E-5DF8-4025-B904-6DF1484FDDA2}"/>
    <hyperlink ref="S567" r:id="rId649" xr:uid="{8E3C3F7C-DF41-4CDA-AD6B-F9717AE0C545}"/>
    <hyperlink ref="S568" r:id="rId650" xr:uid="{55B44D78-509E-4FAF-BC53-0BEF1A597D6C}"/>
    <hyperlink ref="S569" r:id="rId651" xr:uid="{612EEC70-3E80-456E-9E37-97EF85A8BC10}"/>
    <hyperlink ref="S570" r:id="rId652" xr:uid="{BC464347-7FEA-478B-94FC-65F011E8611F}"/>
    <hyperlink ref="S571" r:id="rId653" xr:uid="{35415DB0-2A74-427E-B80D-4874E099C6B6}"/>
    <hyperlink ref="S572" r:id="rId654" xr:uid="{72D06246-EBA1-4EA5-A612-94C410CE7569}"/>
    <hyperlink ref="S573" r:id="rId655" xr:uid="{BB8541A6-BD0B-4BBD-A060-6773C1B4398E}"/>
    <hyperlink ref="S574" r:id="rId656" xr:uid="{5E2E7359-A3A2-4529-BE09-563516340F2F}"/>
    <hyperlink ref="S593" r:id="rId657" xr:uid="{EA51B824-6C97-4A16-B659-4580D7151243}"/>
    <hyperlink ref="S785" r:id="rId658" xr:uid="{5F0AA88F-7FA9-45BB-976E-A9FC38351CAB}"/>
    <hyperlink ref="S556" r:id="rId659" xr:uid="{01322F08-739E-4AD3-9A17-147B9F4ADD9A}"/>
    <hyperlink ref="S794" r:id="rId660" xr:uid="{1CFA7A40-7CA6-43C3-8F97-461DCB1B337D}"/>
    <hyperlink ref="S792" r:id="rId661" xr:uid="{540BD61A-6C33-460B-B027-DC44E0F55BA8}"/>
    <hyperlink ref="S367" r:id="rId662" xr:uid="{86E6EFD6-5673-447C-ADC0-F1D1121E51ED}"/>
    <hyperlink ref="S796" r:id="rId663" xr:uid="{DE6D4403-B09C-4A3B-87EB-E5F4BEA074FD}"/>
    <hyperlink ref="S797" r:id="rId664" xr:uid="{FD22E55B-B65B-47B7-AC0D-F907F4157C48}"/>
    <hyperlink ref="S863" r:id="rId665" xr:uid="{E537C88D-216A-4786-9F85-77EF6D716DF8}"/>
    <hyperlink ref="S740" r:id="rId666" xr:uid="{E0714219-38D1-4972-BA27-9524630ABDB8}"/>
    <hyperlink ref="S795" r:id="rId667" xr:uid="{71A0752F-182B-459F-B5A8-88B5A06C4AB3}"/>
    <hyperlink ref="S889" r:id="rId668" xr:uid="{82DF01C4-CC73-4BD3-8678-3C214B576065}"/>
    <hyperlink ref="S799" r:id="rId669" xr:uid="{78916741-D2FB-4B7A-8D38-C5C073845A35}"/>
    <hyperlink ref="S789" r:id="rId670" xr:uid="{8116FDC6-EE2E-4816-8AD5-0F2CEC601AF6}"/>
    <hyperlink ref="S793" r:id="rId671" xr:uid="{0704A596-8DA3-4778-9C21-134098B82919}"/>
    <hyperlink ref="S882" r:id="rId672" xr:uid="{8AC05224-2509-4049-8F82-BF15C42C81C7}"/>
    <hyperlink ref="S791" r:id="rId673" xr:uid="{7FE18581-DA55-42F2-99D7-A2FE2FF901D0}"/>
    <hyperlink ref="S788" r:id="rId674" xr:uid="{25F9736A-3B3E-4DB8-B6A3-95070472C982}"/>
    <hyperlink ref="S767" r:id="rId675" xr:uid="{6DB18D9B-02D7-411D-AFD0-53AD72C6AE57}"/>
    <hyperlink ref="S800" r:id="rId676" xr:uid="{DF2D1215-9CBA-4CCA-ADF7-A82D1A6E4C33}"/>
    <hyperlink ref="S879" r:id="rId677" xr:uid="{CA90B0D5-CF6D-4CCC-90E0-0710CB8F5E5D}"/>
    <hyperlink ref="S765" r:id="rId678" xr:uid="{5BB2CE67-4453-4B28-AE3B-7C24CB90EBC0}"/>
    <hyperlink ref="S885" r:id="rId679" xr:uid="{80D57351-9E1F-4A87-BE36-6D74E0750979}"/>
    <hyperlink ref="S764" r:id="rId680" xr:uid="{14C85DB7-4D66-4357-BDBE-7B5B9AF58B5A}"/>
    <hyperlink ref="S783" r:id="rId681" xr:uid="{6078C363-77CE-4638-8CBD-26C0B02AB0B3}"/>
    <hyperlink ref="S763" r:id="rId682" xr:uid="{90E0D07F-16A7-4180-A28C-6BB876725592}"/>
    <hyperlink ref="S782" r:id="rId683" xr:uid="{89587D41-C2FE-4789-B847-E230CF6FEE0B}"/>
    <hyperlink ref="S784" r:id="rId684" xr:uid="{5975E08E-92C9-4BDB-9CB7-73C20B72D083}"/>
    <hyperlink ref="S781" r:id="rId685" xr:uid="{6404FB2E-0201-4861-8E90-EC36ED7025B4}"/>
    <hyperlink ref="S876" r:id="rId686" xr:uid="{7C53E11B-9CAE-42AD-813B-360279599859}"/>
    <hyperlink ref="S808" r:id="rId687" xr:uid="{1B3EEE51-3BB2-454C-B333-630A6655CDCF}"/>
    <hyperlink ref="S769" r:id="rId688" xr:uid="{4DBED06C-AF2B-4B4C-B629-D0CFFD4839A9}"/>
    <hyperlink ref="S620" r:id="rId689" xr:uid="{F34AE602-DC7A-4934-80B3-B77046E2D5E3}"/>
    <hyperlink ref="S790" r:id="rId690" xr:uid="{DD5013F2-C146-4445-BCDC-8745D3C6B830}"/>
    <hyperlink ref="S750" r:id="rId691" xr:uid="{D61E1CFA-AE84-45AC-A696-5550565CCC5A}"/>
    <hyperlink ref="S751" r:id="rId692" xr:uid="{ED66A761-C1BC-43C0-97B7-A174D1D75F82}"/>
    <hyperlink ref="S716" r:id="rId693" xr:uid="{BAF2FDFA-58D5-4FF6-A047-C39FFAE600F3}"/>
    <hyperlink ref="S715" r:id="rId694" xr:uid="{D010CCBC-0216-459D-B1BA-DC06DEA217E7}"/>
    <hyperlink ref="S719" r:id="rId695" xr:uid="{DE2F80A6-33D6-4A4C-B121-F1DB3AF89AEF}"/>
    <hyperlink ref="S720" r:id="rId696" xr:uid="{DF9B6D3B-E2E5-4FD4-BBFC-2246FDAE5BCB}"/>
    <hyperlink ref="S721" r:id="rId697" xr:uid="{53F78C9A-AB26-4686-998E-34D0A7F9DDB2}"/>
    <hyperlink ref="S722" r:id="rId698" xr:uid="{A308A999-5D30-4AAA-8425-A03CB4388B3D}"/>
    <hyperlink ref="S723" r:id="rId699" xr:uid="{A10B3EC1-CEF3-4B9E-B7EA-067F32B73A83}"/>
    <hyperlink ref="S724" r:id="rId700" xr:uid="{0E821525-F92A-4B75-8485-7D760A7CB384}"/>
    <hyperlink ref="S725" r:id="rId701" xr:uid="{7830F41C-C57D-4E33-ACA0-B93E669FC4BC}"/>
    <hyperlink ref="S726" r:id="rId702" xr:uid="{8223A151-6D12-4D02-A2CE-FACD71BE3BB6}"/>
    <hyperlink ref="S728" r:id="rId703" xr:uid="{CD80349E-A299-4CC1-BD91-ABEF7D52C5DF}"/>
    <hyperlink ref="S729" r:id="rId704" xr:uid="{07534069-6793-496B-9F91-9564C2B4D97E}"/>
    <hyperlink ref="S576" r:id="rId705" xr:uid="{8B12CD9C-4F5F-486B-B34C-4A4EF6D3007E}"/>
    <hyperlink ref="S732" r:id="rId706" xr:uid="{D025334D-CB01-4515-8FEC-A8B2DC171902}"/>
    <hyperlink ref="S577" r:id="rId707" xr:uid="{9FE4DDAD-7C1A-492E-A1F7-C1C3DAA3AB13}"/>
    <hyperlink ref="S578" r:id="rId708" xr:uid="{5C6C7C1A-DA92-4B15-83C7-FBD8F04D3FAB}"/>
    <hyperlink ref="S579" r:id="rId709" xr:uid="{BB16752D-A7CA-4002-B49A-BB708018649B}"/>
    <hyperlink ref="S733" r:id="rId710" xr:uid="{00346E57-4037-494C-9524-8C114EC7756B}"/>
    <hyperlink ref="S787" r:id="rId711" xr:uid="{2E427EA0-80B9-40EB-A20B-A8EAC43CEEFD}"/>
    <hyperlink ref="S779" r:id="rId712" xr:uid="{F0C91909-F922-4199-9B72-BCA346160E7F}"/>
    <hyperlink ref="S778" r:id="rId713" xr:uid="{31E9B2F6-B18E-4446-BCDE-1621ADA266BA}"/>
    <hyperlink ref="S777" r:id="rId714" xr:uid="{D1EDDBE9-5E0A-4145-89B1-1F795B82765A}"/>
    <hyperlink ref="S776" r:id="rId715" xr:uid="{774B81A8-D2FE-427F-9431-0FE27C821383}"/>
    <hyperlink ref="S647" r:id="rId716" xr:uid="{D86F6070-BC2B-44BE-9201-60667D52D1B6}"/>
    <hyperlink ref="S908" r:id="rId717" xr:uid="{29E04288-02FA-4631-9E3E-6A729360F469}"/>
    <hyperlink ref="S902" r:id="rId718" xr:uid="{D71AC251-1F6B-44A4-BFAE-B69BA7EA5D55}"/>
    <hyperlink ref="S904" r:id="rId719" xr:uid="{7A0173A4-2848-43DA-978E-736359B2A940}"/>
    <hyperlink ref="S905" r:id="rId720" xr:uid="{1C36F49D-5838-48E1-9495-58593666835A}"/>
    <hyperlink ref="S906" r:id="rId721" xr:uid="{2AF01CF7-E003-4B00-9D43-2B8B1CE89DD1}"/>
    <hyperlink ref="S907" r:id="rId722" xr:uid="{2BD53DFC-B9AA-40B2-869C-728A26C37999}"/>
    <hyperlink ref="S894" r:id="rId723" xr:uid="{005EB27E-904C-4A29-8E39-E555A518883E}"/>
    <hyperlink ref="S881" r:id="rId724" xr:uid="{4167C591-21FA-4E8B-8BF6-24B432496BB8}"/>
    <hyperlink ref="S646" r:id="rId725" xr:uid="{FDD2885A-6734-4E2D-A9C7-834E248061D0}"/>
    <hyperlink ref="S642" r:id="rId726" xr:uid="{A112DEA8-B109-4D22-B20C-FDA55A6790B9}"/>
    <hyperlink ref="S780" r:id="rId727" xr:uid="{D7A48948-22C0-40E2-A41A-4FE3C380CF3A}"/>
    <hyperlink ref="S775" r:id="rId728" xr:uid="{04BC908C-4C16-4FAA-AF77-D7E1CF776A31}"/>
    <hyperlink ref="S774" r:id="rId729" xr:uid="{BEC7E69E-DED8-47B2-B6A7-86B6424819B9}"/>
    <hyperlink ref="S770" r:id="rId730" xr:uid="{803AC3BD-7EC0-4360-A633-BD116DDD54B7}"/>
    <hyperlink ref="S862" r:id="rId731" xr:uid="{09F8C845-3EC0-4170-9B4C-0750D990574B}"/>
    <hyperlink ref="S861" r:id="rId732" xr:uid="{4E4F18DB-7388-45C9-8DAA-2EA43B76763E}"/>
    <hyperlink ref="S859" r:id="rId733" xr:uid="{778BC218-C33D-410D-AB45-7C4086869755}"/>
    <hyperlink ref="S860" r:id="rId734" xr:uid="{0E990D63-0D2B-42EB-892C-B4E06A1D36D3}"/>
    <hyperlink ref="S807" r:id="rId735" xr:uid="{30ED2A46-442D-4824-B088-1BF8A7D01958}"/>
    <hyperlink ref="S741" r:id="rId736" xr:uid="{FCCDCC1A-DB1D-421B-90CA-0D1D5155B2B3}"/>
    <hyperlink ref="S806" r:id="rId737" xr:uid="{B3143DF6-CA64-4A0C-BCAF-80CAAC73A0A6}"/>
    <hyperlink ref="S805" r:id="rId738" xr:uid="{BC58F5A0-5BD0-4B52-8CF6-FC5402CA39D4}"/>
    <hyperlink ref="S804" r:id="rId739" xr:uid="{86664405-FCD0-43EA-8761-D389F10C72E7}"/>
    <hyperlink ref="S802" r:id="rId740" xr:uid="{A0085A51-5A38-4D34-BB22-E081B1999068}"/>
    <hyperlink ref="S772" r:id="rId741" xr:uid="{2F21398D-5FEC-4709-A756-AFDF59C87B89}"/>
    <hyperlink ref="S771" r:id="rId742" xr:uid="{18213B59-192F-4856-9430-7EF85E0EA892}"/>
    <hyperlink ref="S773" r:id="rId743" xr:uid="{6124FD23-1354-4842-9089-C0E86B942A59}"/>
    <hyperlink ref="S803" r:id="rId744" xr:uid="{56BAC35D-B72E-400E-99A5-B1DD0448765C}"/>
    <hyperlink ref="S736" r:id="rId745" xr:uid="{B8FC0235-B9A0-4885-BBD0-40D54C0F1851}"/>
    <hyperlink ref="S890" r:id="rId746" xr:uid="{514DE160-F3F2-4542-BD55-DEA616D2D4BF}"/>
    <hyperlink ref="S877" r:id="rId747" xr:uid="{CEAD627C-FED4-40C1-8229-99F66DB2BC9A}"/>
    <hyperlink ref="S864" r:id="rId748" xr:uid="{7BEA06C1-09B0-4149-8CFE-8422480FB7D7}"/>
    <hyperlink ref="S318" r:id="rId749" xr:uid="{1D39B42D-A0E8-4744-BD70-FF2AF1BAF43E}"/>
    <hyperlink ref="S880" r:id="rId750" xr:uid="{167302D1-C924-4120-B73F-382C9BA282AF}"/>
    <hyperlink ref="S888" r:id="rId751" xr:uid="{DF59DFDB-F562-47B5-B358-0B4D09A5EBE1}"/>
    <hyperlink ref="S884" r:id="rId752" xr:uid="{9C579F95-9656-4152-AAA9-236972BA06AD}"/>
    <hyperlink ref="S801" r:id="rId753" xr:uid="{BFA315F4-2894-4F42-BEC8-2EDDA56524F1}"/>
    <hyperlink ref="S887" r:id="rId754" xr:uid="{68D8C700-7A79-47CE-A791-D0409720A925}"/>
    <hyperlink ref="S886" r:id="rId755" xr:uid="{A8D6BD0B-0386-4303-883B-F5E7ABE63E5D}"/>
    <hyperlink ref="S453" r:id="rId756" xr:uid="{7FD3F712-4E57-413D-8FCC-15140E4118E1}"/>
    <hyperlink ref="S452" r:id="rId757" xr:uid="{CB3A19C6-24AA-4B37-B7A9-999A45EB0666}"/>
    <hyperlink ref="S450" r:id="rId758" xr:uid="{1349F51D-02B6-4E50-B577-5974ACB1D714}"/>
    <hyperlink ref="S786" r:id="rId759" xr:uid="{3B55DC0F-8ADB-42FE-86BC-180258C93143}"/>
    <hyperlink ref="S891" r:id="rId760" xr:uid="{13FFE69A-E88F-48A9-A7F6-E97E7EFE4FFD}"/>
    <hyperlink ref="S892" r:id="rId761" xr:uid="{79FEADAF-830A-4872-86A7-54EE0A519F74}"/>
    <hyperlink ref="S652" r:id="rId762" xr:uid="{CCF91A86-BA86-456F-A444-55611D1CF4FD}"/>
    <hyperlink ref="S878" r:id="rId763" xr:uid="{D3C9D228-2881-41C4-9BEF-C629E9CA6353}"/>
    <hyperlink ref="S768" r:id="rId764" xr:uid="{239F7F6C-EAF7-4580-90A7-0E00B618D790}"/>
    <hyperlink ref="S462" r:id="rId765" xr:uid="{44E1191C-AEE4-43A9-A1CC-59ADAF72C9E5}"/>
    <hyperlink ref="S798" r:id="rId766" xr:uid="{CBA6CBEF-D866-41AA-8F3D-4D4D9F50C9C6}"/>
    <hyperlink ref="S924" r:id="rId767" xr:uid="{82787CF1-2360-42E7-BC40-6C5D835A646F}"/>
    <hyperlink ref="S922" r:id="rId768" xr:uid="{C768452E-E00A-4D03-BACE-EF0D9607E124}"/>
    <hyperlink ref="S913" r:id="rId769" xr:uid="{593AEE5E-3130-4ACF-A2A1-FB86A04E2472}"/>
    <hyperlink ref="S912" r:id="rId770" xr:uid="{C571FD90-7D6D-425B-A824-B5F7E508611A}"/>
    <hyperlink ref="S903" r:id="rId771" xr:uid="{D8CCC0AC-2B22-44AA-9BAB-3E14BCEF2F2D}"/>
    <hyperlink ref="S739" r:id="rId772" xr:uid="{C4274265-414C-4A9D-987A-E35C0BFFDD3C}"/>
    <hyperlink ref="S374" r:id="rId773" xr:uid="{31A32B45-6C12-4E2A-B9A9-1FAF4BDEA3CE}"/>
    <hyperlink ref="S875" r:id="rId774" xr:uid="{DDEFA067-9EC6-46AE-9A3B-A45E3850E382}"/>
    <hyperlink ref="S867" r:id="rId775" xr:uid="{3CD70A84-08DC-49AA-BA5D-09BE68A9D6E5}"/>
    <hyperlink ref="S870" r:id="rId776" xr:uid="{56392883-1AD7-4715-A1CF-77155DF167FE}"/>
    <hyperlink ref="S871" r:id="rId777" xr:uid="{FC02ADD0-3DE1-4666-933C-5171025BAF5D}"/>
    <hyperlink ref="S872" r:id="rId778" xr:uid="{5954C8A4-4055-416C-944E-C7B084273CA0}"/>
    <hyperlink ref="S874" r:id="rId779" xr:uid="{350BA90D-C4B5-4737-927B-A2C3C4E9CB01}"/>
    <hyperlink ref="S865" r:id="rId780" xr:uid="{6370D488-A96E-479A-B44C-A3EA6CC8437D}"/>
    <hyperlink ref="S873" r:id="rId781" xr:uid="{54A32F45-0B1E-4365-8CEE-869960E43438}"/>
    <hyperlink ref="S868" r:id="rId782" xr:uid="{88EAD09A-CD9C-4AD8-BF04-067472B87D67}"/>
    <hyperlink ref="S869" r:id="rId783" xr:uid="{E27631C8-4FF0-44ED-90C0-7F5C520D505C}"/>
    <hyperlink ref="S866" r:id="rId784" xr:uid="{AAAA2C27-78DD-4C78-B451-A486AC81DE4E}"/>
    <hyperlink ref="S320" r:id="rId785" xr:uid="{63698472-9987-4A7F-B5FE-A5861CA60213}"/>
    <hyperlink ref="S909" r:id="rId786" xr:uid="{C16CDFFF-59C3-411D-B7AB-9CAD1DDAF88E}"/>
    <hyperlink ref="S893" r:id="rId787" xr:uid="{AB4B74C9-1622-47C0-9E34-51AB813F5ABB}"/>
    <hyperlink ref="S742" r:id="rId788" xr:uid="{B6F35459-CA65-40A3-B9D5-AE91FE356DE1}"/>
    <hyperlink ref="S914" r:id="rId789" xr:uid="{7431B0D8-EBE3-417F-8BF7-5FD33EB07CB1}"/>
    <hyperlink ref="S915" r:id="rId790" xr:uid="{D333D3B1-6BE4-46B7-BA6A-6EE88F42F1F8}"/>
    <hyperlink ref="S916" r:id="rId791" xr:uid="{FA93E403-6C66-4839-9BF5-D818579F9BB8}"/>
    <hyperlink ref="S917" r:id="rId792" xr:uid="{764A5897-B8D9-46A0-8037-D6498939DAE9}"/>
    <hyperlink ref="S918" r:id="rId793" xr:uid="{FEA434E5-D616-4806-8CB3-7007F1D1B72D}"/>
    <hyperlink ref="S919" r:id="rId794" xr:uid="{4D9ADB1A-DBD4-4C69-B76A-D0E6042F8574}"/>
    <hyperlink ref="S920" r:id="rId795" xr:uid="{9380BFEA-C21E-40A4-9BD5-84A518671E77}"/>
    <hyperlink ref="S921" r:id="rId796" xr:uid="{A5C63CFF-90B7-4555-B047-E695D98EE8DA}"/>
    <hyperlink ref="S923" r:id="rId797" xr:uid="{CF635409-59AE-4D4A-832D-A5393E3BD978}"/>
    <hyperlink ref="S835" r:id="rId798" xr:uid="{12A5C61F-003A-4D1D-A2BA-1A7281E1E0BB}"/>
    <hyperlink ref="S836" r:id="rId799" xr:uid="{B7441BF9-3D87-47A3-A7B6-14C11D0CF29D}"/>
    <hyperlink ref="S837" r:id="rId800" xr:uid="{948A1469-29A4-4403-9C0D-7730215E9B93}"/>
    <hyperlink ref="S838" r:id="rId801" xr:uid="{57BC9D38-F688-4071-BCB1-FD36C948FB7D}"/>
    <hyperlink ref="S839" r:id="rId802" xr:uid="{FFFF9628-EE75-4F4A-AD53-A5628D90653A}"/>
    <hyperlink ref="S840" r:id="rId803" xr:uid="{85CB1964-4C4E-4233-91F6-42AC47EF0E09}"/>
    <hyperlink ref="S841" r:id="rId804" xr:uid="{B1174805-96A5-4CD2-BED5-87C3C70FC4AC}"/>
    <hyperlink ref="S842" r:id="rId805" xr:uid="{345F8331-5707-4B1D-8BB4-B5B9D507B6D1}"/>
    <hyperlink ref="S843" r:id="rId806" xr:uid="{65FE8892-AE18-41F7-955C-14FAD939E704}"/>
    <hyperlink ref="S844" r:id="rId807" xr:uid="{F5C1AB00-9EA2-4033-B8B7-D65932E45D33}"/>
    <hyperlink ref="S845" r:id="rId808" xr:uid="{DAA0D729-9A7D-4F46-8442-D63A0A1C9FA1}"/>
    <hyperlink ref="S846" r:id="rId809" xr:uid="{A2C3930D-1982-463A-9A11-22B8A077FA53}"/>
    <hyperlink ref="S847" r:id="rId810" xr:uid="{C29A284E-83BD-4D96-AACA-0B8A3BBEAB57}"/>
    <hyperlink ref="S848" r:id="rId811" xr:uid="{F258251D-293F-422B-910A-70AEF514636F}"/>
    <hyperlink ref="S849" r:id="rId812" xr:uid="{0608B2AA-955C-4401-B7F9-F9BC2F94C766}"/>
    <hyperlink ref="S850" r:id="rId813" xr:uid="{A13014A4-D54F-4950-8252-B62D175715E6}"/>
    <hyperlink ref="S851" r:id="rId814" xr:uid="{1D05C604-4299-4B8C-AD3D-02084EB3B667}"/>
    <hyperlink ref="S852" r:id="rId815" xr:uid="{33D63AE1-ADAB-482F-A89B-8D40D557F21A}"/>
    <hyperlink ref="S853" r:id="rId816" xr:uid="{F781862B-B8D3-408B-8F38-1FB848CB10C0}"/>
    <hyperlink ref="S854" r:id="rId817" xr:uid="{37391F09-BC32-4251-BF50-60CEFC5BEEA2}"/>
    <hyperlink ref="S855" r:id="rId818" xr:uid="{8C33B0B5-D1C3-46C4-9A70-A66D5595F814}"/>
    <hyperlink ref="S856" r:id="rId819" xr:uid="{4F5E64E8-172E-480B-933C-1A9A2AEFE37F}"/>
    <hyperlink ref="S857" r:id="rId820" xr:uid="{3749C8CB-C140-4ED6-A50B-C341EF27C7F6}"/>
    <hyperlink ref="S858" r:id="rId821" xr:uid="{6E2ECB97-C749-485C-BFF3-12285D45864A}"/>
    <hyperlink ref="S895" r:id="rId822" xr:uid="{2A60F33C-D900-440A-9D15-8918D55859B3}"/>
    <hyperlink ref="S896" r:id="rId823" xr:uid="{CFF41685-27F2-4BDB-B358-01AA835F7A62}"/>
    <hyperlink ref="S897" r:id="rId824" xr:uid="{7F4C75F3-57BE-4417-93A5-94BCD7436370}"/>
    <hyperlink ref="S898" r:id="rId825" xr:uid="{05BDBC37-BFF3-4B19-9CFF-4C2D3146118D}"/>
    <hyperlink ref="S899" r:id="rId826" xr:uid="{A9823362-8AC8-40DD-8804-220B5787FDBB}"/>
    <hyperlink ref="S900" r:id="rId827" xr:uid="{371B21D9-CD71-4D76-A3A0-7DB99F5C6D5F}"/>
    <hyperlink ref="S910" r:id="rId828" xr:uid="{2D336A4C-7471-4CE6-B3A2-B0892280DFFF}"/>
    <hyperlink ref="S911" r:id="rId829" xr:uid="{ED88E015-F72D-4885-AC10-6F686CB513D1}"/>
    <hyperlink ref="S809" r:id="rId830" xr:uid="{C3E0A4E8-4FFF-4DB0-96EC-F5FB2C593ED7}"/>
    <hyperlink ref="S810" r:id="rId831" xr:uid="{0DC7BC85-84E0-4F35-BB72-DC803CBD304E}"/>
    <hyperlink ref="S811" r:id="rId832" xr:uid="{4E61937F-924B-4AB9-AE93-2290D479B7F9}"/>
    <hyperlink ref="S812" r:id="rId833" xr:uid="{AF74D0A3-288E-4964-9E4A-182641FFC3CB}"/>
    <hyperlink ref="S813" r:id="rId834" xr:uid="{D584CD93-F719-4225-ACEE-739DD6AD2963}"/>
    <hyperlink ref="S814" r:id="rId835" xr:uid="{E47B481B-1437-4A21-91D1-F36B5A964757}"/>
    <hyperlink ref="S815" r:id="rId836" xr:uid="{43AEE9DF-374B-47BB-851D-D4E38CAA02D2}"/>
    <hyperlink ref="S816" r:id="rId837" xr:uid="{4A077AFA-2254-4C43-9C2A-EB3F418E9F38}"/>
    <hyperlink ref="S817" r:id="rId838" xr:uid="{09AC28A5-E8FF-4999-BF01-EDBA6A1CF800}"/>
    <hyperlink ref="S818" r:id="rId839" xr:uid="{985D93C0-65C5-498D-8E70-2E88CEC6A886}"/>
    <hyperlink ref="S819" r:id="rId840" xr:uid="{586AB969-5E4A-43CC-9688-CC4029C0CAF2}"/>
    <hyperlink ref="S820" r:id="rId841" xr:uid="{A4796B85-D68F-4965-97EE-EFEEE1D1B0AF}"/>
    <hyperlink ref="S821" r:id="rId842" xr:uid="{A8E57BC0-DF66-4A55-BCC9-6DF023AFF171}"/>
    <hyperlink ref="S822" r:id="rId843" xr:uid="{C4882B3C-0547-4B5D-8B55-2DB405C4CD9F}"/>
    <hyperlink ref="S823" r:id="rId844" xr:uid="{A06A4B0F-FB37-4608-839F-23706B167CC1}"/>
    <hyperlink ref="S824" r:id="rId845" xr:uid="{9C829D32-EBB7-48DB-B6E4-B374F737E0A8}"/>
    <hyperlink ref="S825" r:id="rId846" xr:uid="{DB7992DE-50C3-42D1-B738-D9CCE08ACAF0}"/>
    <hyperlink ref="S826" r:id="rId847" xr:uid="{33A645EC-2131-44E3-8290-3857734AE99C}"/>
    <hyperlink ref="S827" r:id="rId848" xr:uid="{1A306393-709D-4BEF-AE6A-BE7ACBEDBEFF}"/>
    <hyperlink ref="S828" r:id="rId849" xr:uid="{E40EFE00-4CCA-4D1F-B655-0AC8018C4D2B}"/>
    <hyperlink ref="S829" r:id="rId850" xr:uid="{2CA8E9FE-BB3D-45DE-AA49-A8860B1FF039}"/>
    <hyperlink ref="S830" r:id="rId851" xr:uid="{76C70FC8-DFA6-4A2F-B2F0-8EB5DBD67FA4}"/>
    <hyperlink ref="S831" r:id="rId852" xr:uid="{7D63D5EE-988F-45DA-B255-9950E10982B1}"/>
    <hyperlink ref="S832" r:id="rId853" xr:uid="{D44CB843-2556-412D-8CBA-E2073259CE22}"/>
    <hyperlink ref="S833" r:id="rId854" xr:uid="{1FA1CB8C-0013-4751-8587-256CFD41074E}"/>
    <hyperlink ref="S834" r:id="rId855" xr:uid="{694A7A56-1543-4731-95AC-DB8CAA7818BE}"/>
    <hyperlink ref="S942" r:id="rId856" xr:uid="{A24EC8C1-B271-478F-8C16-DBD57BBD257A}"/>
    <hyperlink ref="S969" r:id="rId857" xr:uid="{74848558-3E83-4AC0-AEE1-8A320B8701F0}"/>
    <hyperlink ref="S972" r:id="rId858" xr:uid="{392D709D-FD7B-46F7-8FF0-B422B234D389}"/>
    <hyperlink ref="S970" r:id="rId859" xr:uid="{9C20294B-6938-429C-9116-C6CEDE4C3064}"/>
    <hyperlink ref="S935" r:id="rId860" xr:uid="{871A9F0F-12F2-4307-8949-A6032285484D}"/>
    <hyperlink ref="S965" r:id="rId861" xr:uid="{C957FA68-657B-4C76-9C70-BB3464028FF4}"/>
    <hyperlink ref="S967" r:id="rId862" xr:uid="{0092E758-7114-4906-AC0F-0F8C9264074E}"/>
    <hyperlink ref="S933" r:id="rId863" xr:uid="{7041E4DC-724D-486A-81DA-3BE80D0EF315}"/>
    <hyperlink ref="S932" r:id="rId864" xr:uid="{909E38C4-D4FE-496F-A6C9-E86D7D0AAEC1}"/>
    <hyperlink ref="S928" r:id="rId865" xr:uid="{0519A9EC-3FE3-436C-B834-CC0B7EC8CA4B}"/>
    <hyperlink ref="S929" r:id="rId866" xr:uid="{48C77EF2-8915-40D3-A53A-6299ACC8C2E5}"/>
    <hyperlink ref="S962" r:id="rId867" xr:uid="{D105189A-32E2-4CCA-A950-78396740E93B}"/>
    <hyperlink ref="S964" r:id="rId868" xr:uid="{41DBE130-0E48-469F-8592-D3D3BDBB8C4E}"/>
    <hyperlink ref="S945" r:id="rId869" xr:uid="{C93F61A0-CE12-489C-BDAE-88383DDA5436}"/>
    <hyperlink ref="S931" r:id="rId870" xr:uid="{63961652-C1A7-4195-AB9D-852DAD02A366}"/>
    <hyperlink ref="S930" r:id="rId871" xr:uid="{985E954B-5A9F-4E6A-87AF-262426B68AD8}"/>
    <hyperlink ref="S934" r:id="rId872" xr:uid="{38BADE84-1884-49AC-BBAA-D3A64F0FA5AA}"/>
    <hyperlink ref="S961" r:id="rId873" xr:uid="{5F0AECA7-A2E9-4720-9EC9-AB1E8B414020}"/>
    <hyperlink ref="S976" r:id="rId874" xr:uid="{668D77D0-62C3-41EF-8AD9-0A0D72E05750}"/>
    <hyperlink ref="S977" r:id="rId875" xr:uid="{DEF3F903-8A56-494A-ADDE-189FC309701C}"/>
    <hyperlink ref="S941" r:id="rId876" xr:uid="{02AF7FAB-DCDC-481E-B3D1-1E6C7EC02364}"/>
    <hyperlink ref="S957" r:id="rId877" xr:uid="{5D76D5B0-4E20-463D-B0C6-3BEE516B2573}"/>
    <hyperlink ref="S956" r:id="rId878" xr:uid="{EADB1170-51F2-410F-98B0-48C739337FDA}"/>
    <hyperlink ref="S968" r:id="rId879" xr:uid="{770C96A3-F63C-49E5-8D3F-295F825DBB39}"/>
    <hyperlink ref="S954" r:id="rId880" xr:uid="{1A0DB1C6-38F8-413F-9937-228CF580B0E8}"/>
    <hyperlink ref="S937" r:id="rId881" xr:uid="{8CF30583-E09D-4188-A4C9-F1CA148C783E}"/>
    <hyperlink ref="S944" r:id="rId882" xr:uid="{7E4D656E-2019-4333-9186-9EDC93E21899}"/>
    <hyperlink ref="S978" r:id="rId883" xr:uid="{848548C8-0951-4B26-94EB-6733F4F5573D}"/>
    <hyperlink ref="S971" r:id="rId884" xr:uid="{B9C8343E-FDD2-4AD9-9E30-60F8BC7E3A89}"/>
    <hyperlink ref="S953" r:id="rId885" xr:uid="{48FC310F-0A4D-40D2-B936-AC1369097A3B}"/>
    <hyperlink ref="S973" r:id="rId886" xr:uid="{8D65C101-5122-4C7C-A1BC-D3592D609813}"/>
    <hyperlink ref="S955" r:id="rId887" xr:uid="{DB4EC2CD-842B-4DC5-9992-C7A966ABF64D}"/>
    <hyperlink ref="S963" r:id="rId888" xr:uid="{46241085-5C23-44E5-B8F2-D606C6983B66}"/>
    <hyperlink ref="S960" r:id="rId889" xr:uid="{49F69D28-99E7-4D16-A4B5-43176FD37ABE}"/>
    <hyperlink ref="S948" r:id="rId890" xr:uid="{EE8C4EF7-FF20-48A2-96FB-869018970DB9}"/>
    <hyperlink ref="V413" r:id="rId891" xr:uid="{1998A3B3-D3CB-4383-9B17-8898FE433194}"/>
    <hyperlink ref="V516" r:id="rId892" xr:uid="{3278AB4B-52EE-408A-9AF6-566777CB63F8}"/>
    <hyperlink ref="V485" r:id="rId893" xr:uid="{2CDD4175-017B-43CB-A679-1EFBF158331C}"/>
    <hyperlink ref="V376" r:id="rId894" xr:uid="{741D9BE0-68AA-4634-9D54-0D0CAD52F690}"/>
    <hyperlink ref="V327" r:id="rId895" xr:uid="{B9691DE6-9D13-4360-A413-BB2B0D517EF4}"/>
    <hyperlink ref="V455" r:id="rId896" xr:uid="{549ADA90-D3C9-492F-88BD-3B0929F2232E}"/>
    <hyperlink ref="V421" r:id="rId897" xr:uid="{D74E5212-D03F-4DA6-8E0E-0460B8E4B5B8}"/>
    <hyperlink ref="V436" r:id="rId898" xr:uid="{C260ADB9-81C8-4347-8CEF-E793F3E9C914}"/>
    <hyperlink ref="V385" r:id="rId899" xr:uid="{4E17F26E-611B-4474-A789-927640D34E3F}"/>
    <hyperlink ref="V457" r:id="rId900" xr:uid="{FDFAECA7-F7B1-4CC6-BDF6-45309FA6E972}"/>
    <hyperlink ref="V526" r:id="rId901" xr:uid="{51F67692-A9FE-4B9E-9958-44941BB32A35}"/>
    <hyperlink ref="V470" r:id="rId902" xr:uid="{A2FB1840-54ED-4CD2-8ADE-581AA3D1F3C7}"/>
    <hyperlink ref="V430" r:id="rId903" xr:uid="{C2C7A148-732D-4A5B-B7F1-6BA15320A863}"/>
    <hyperlink ref="V434" r:id="rId904" xr:uid="{E19C095C-BD10-43DE-9031-7AFBB7584E01}"/>
    <hyperlink ref="V640" r:id="rId905" xr:uid="{0EA6333B-4DF8-4B19-A2E0-20DB4102AB5E}"/>
    <hyperlink ref="V511" r:id="rId906" xr:uid="{4DA425FB-4682-4D60-8DEE-D20696DC13D0}"/>
    <hyperlink ref="V419" r:id="rId907" xr:uid="{12B536B5-1678-46A3-A3B2-9153D4D56AFF}"/>
    <hyperlink ref="V422" r:id="rId908" xr:uid="{0880447E-9C83-48E9-AABA-F8F073E0B7D6}"/>
    <hyperlink ref="V504" r:id="rId909" xr:uid="{1A76D060-23CD-41B1-95CB-AE2569881BD3}"/>
    <hyperlink ref="V337" r:id="rId910" xr:uid="{4F298306-AD0E-464B-88BF-2791DB1C1D9D}"/>
    <hyperlink ref="V440" r:id="rId911" xr:uid="{D7FE34A5-0D68-4F3D-BE6D-EBC260208D77}"/>
    <hyperlink ref="V415" r:id="rId912" xr:uid="{8EE981FE-BABA-4049-900A-DB59ED9E37E9}"/>
    <hyperlink ref="V371" r:id="rId913" xr:uid="{A57E46C4-FFB9-4E94-B326-9354477AC9C5}"/>
    <hyperlink ref="V662" r:id="rId914" xr:uid="{D0CD3BA9-F4CE-4FA0-87E4-8C1F2B00CAEF}"/>
    <hyperlink ref="V649" r:id="rId915" xr:uid="{D6C3C8DB-517D-419D-9981-DE82F8AD06F5}"/>
    <hyperlink ref="V466" r:id="rId916" xr:uid="{97A03F88-7067-4BFC-B09D-5CC4774C1781}"/>
    <hyperlink ref="V365" r:id="rId917" xr:uid="{E4690836-2C92-418F-BA1B-B72007AC86A8}"/>
    <hyperlink ref="V468" r:id="rId918" xr:uid="{4E3A45F4-29BE-4842-B776-9A0C49181179}"/>
    <hyperlink ref="V541" r:id="rId919" xr:uid="{821C642A-57AC-45FA-BBF6-E813A32D4784}"/>
    <hyperlink ref="V606" r:id="rId920" xr:uid="{066B2C2C-E61C-429B-8B29-1DE5AA197CEF}"/>
    <hyperlink ref="V668" r:id="rId921" xr:uid="{16A123DA-017B-45EF-88DD-56BEA60357D8}"/>
    <hyperlink ref="V624" r:id="rId922" xr:uid="{4EBB40A2-3C41-4F4A-B6D9-AF22D5A1782C}"/>
    <hyperlink ref="V340" r:id="rId923" xr:uid="{F8F2D345-D63D-4C30-9F36-DF9D9B4618B4}"/>
    <hyperlink ref="V402" r:id="rId924" xr:uid="{72A25594-7C42-4C42-9B38-12B0E02BBBA8}"/>
    <hyperlink ref="V398" r:id="rId925" xr:uid="{7846D74B-DB77-4B3E-88F3-49B093DF1366}"/>
    <hyperlink ref="V388" r:id="rId926" xr:uid="{9878E024-6CF0-4544-B0E6-C15AD760B133}"/>
    <hyperlink ref="V627" r:id="rId927" xr:uid="{B5C2EFC8-417B-41FF-9A4E-C54E35161B1B}"/>
    <hyperlink ref="V481" r:id="rId928" xr:uid="{13917DEC-D780-4E19-8497-792873BCA14B}"/>
    <hyperlink ref="V449" r:id="rId929" xr:uid="{CBA5E3D4-23E8-4CE3-AB62-5D9BDB3C9837}"/>
    <hyperlink ref="V384" r:id="rId930" xr:uid="{0A4588EE-9895-4A4E-B9D4-C0FFB1D81F06}"/>
    <hyperlink ref="V673" r:id="rId931" xr:uid="{1B3318B5-3B33-4C7D-B2CB-221D715A7D4E}"/>
    <hyperlink ref="V595" r:id="rId932" xr:uid="{036BAB8C-5745-45CC-A7E4-0B3F0CB6E0C2}"/>
    <hyperlink ref="V484" r:id="rId933" xr:uid="{60C46E5B-23CD-4CEC-9338-A11279C5C321}"/>
    <hyperlink ref="V423" r:id="rId934" xr:uid="{17C5711E-9521-4EE3-89B0-7C1BFD392977}"/>
    <hyperlink ref="V680" r:id="rId935" xr:uid="{5342ACA4-E81B-4E14-A4B5-BDA097B874B5}"/>
    <hyperlink ref="V437" r:id="rId936" xr:uid="{C4B9467F-D144-4892-9D78-58461188014F}"/>
    <hyperlink ref="V604" r:id="rId937" xr:uid="{F6023CF0-D9EC-4F0C-B8FD-D574A83C2715}"/>
    <hyperlink ref="V370" r:id="rId938" xr:uid="{B00E943C-86E8-4AE5-A7C1-CCA60203A7B5}"/>
    <hyperlink ref="V518" r:id="rId939" xr:uid="{5B08004C-E838-4EA8-863F-CFA6125F176D}"/>
    <hyperlink ref="V361" r:id="rId940" xr:uid="{0E3C59B0-CC56-4C2A-B9C4-A762976E3784}"/>
    <hyperlink ref="V639" r:id="rId941" xr:uid="{93F22192-37A5-4E1D-A42B-FA16F130A717}"/>
    <hyperlink ref="V638" r:id="rId942" xr:uid="{EC144A29-0F9C-4A55-A9E4-33E4FF551EE7}"/>
    <hyperlink ref="V359" r:id="rId943" xr:uid="{0F176CAB-882E-410D-981D-96D08FD46317}"/>
    <hyperlink ref="V347" r:id="rId944" xr:uid="{DAA7D701-A2DA-4D58-9722-8E7BD8E30FE9}"/>
    <hyperlink ref="V407" r:id="rId945" xr:uid="{16497E26-689B-41AA-A5D1-E4DA98EF287B}"/>
    <hyperlink ref="V583" r:id="rId946" xr:uid="{2379C270-940F-4C8C-B29E-22A769B322B1}"/>
    <hyperlink ref="V357" r:id="rId947" xr:uid="{3AFE0F26-FB08-4B11-9F8B-05E64E5490F1}"/>
    <hyperlink ref="V356" r:id="rId948" xr:uid="{F7EA522E-B4B4-412A-B04B-BC54D642081B}"/>
    <hyperlink ref="V591" r:id="rId949" xr:uid="{5B005CA6-6CCB-4254-B626-169C2C815224}"/>
    <hyperlink ref="V623" r:id="rId950" xr:uid="{DAC05028-01A3-4993-9DB6-37E25B295B86}"/>
    <hyperlink ref="V605" r:id="rId951" xr:uid="{532D8F18-D869-4871-8D92-4C9E16E88815}"/>
    <hyperlink ref="V338" r:id="rId952" xr:uid="{C80BDD14-2DF8-4DBA-80DC-18482080C176}"/>
    <hyperlink ref="V343" r:id="rId953" xr:uid="{22A1D2DB-2789-445E-B18C-6B7DAA50BE1F}"/>
    <hyperlink ref="V625" r:id="rId954" xr:uid="{3AAFA2FF-1FA6-451B-AF7E-C3672976E77C}"/>
    <hyperlink ref="V348" r:id="rId955" xr:uid="{7582A38C-2A1D-4D4A-AB6A-F0A0195E6DC6}"/>
    <hyperlink ref="V443" r:id="rId956" xr:uid="{7B9D14EB-0C47-4559-965C-7A0B83FF32D0}"/>
    <hyperlink ref="V581" r:id="rId957" xr:uid="{0D11ECE2-367C-492D-A700-8121D86D0FAA}"/>
    <hyperlink ref="V467" r:id="rId958" xr:uid="{0143589E-86FC-4CF4-B29D-3FCF0F23E584}"/>
    <hyperlink ref="V362" r:id="rId959" xr:uid="{00D416C5-5E31-4DD5-B65D-9A048EEA6001}"/>
    <hyperlink ref="V431" r:id="rId960" xr:uid="{7336DCCB-08F7-44B3-8254-901F0AC3E24B}"/>
    <hyperlink ref="V428" r:id="rId961" xr:uid="{BFE8F1FA-23FA-4D16-BED4-ACAFAE2BB65D}"/>
    <hyperlink ref="V352" r:id="rId962" xr:uid="{3F57BB65-E2D7-4881-8EC0-8D7BF1F0F818}"/>
    <hyperlink ref="V445" r:id="rId963" xr:uid="{1B7F70AE-465B-4E95-8B8F-1D216EB24B81}"/>
    <hyperlink ref="V414" r:id="rId964" xr:uid="{BE042970-C245-491D-B123-0BBB98772441}"/>
    <hyperlink ref="V465" r:id="rId965" xr:uid="{AF534C28-DD25-49D4-B281-B111E1E999C7}"/>
    <hyperlink ref="V653" r:id="rId966" xr:uid="{A00DAA77-588C-4904-88D0-82157930255D}"/>
    <hyperlink ref="V663" r:id="rId967" xr:uid="{66BAA0C9-3503-44CD-8074-DA09D5181168}"/>
    <hyperlink ref="V358" r:id="rId968" xr:uid="{B62547CB-01A0-4CF1-8EB1-48F37C7D594B}"/>
    <hyperlink ref="V349" r:id="rId969" xr:uid="{9BC39174-851E-4E51-8A8E-D8DC1B9871BC}"/>
    <hyperlink ref="V657" r:id="rId970" xr:uid="{E0C3E915-BAC1-4D31-A815-4B187C327EA5}"/>
    <hyperlink ref="V498" r:id="rId971" xr:uid="{FF1A7486-3137-4688-9B91-71FF17932354}"/>
    <hyperlink ref="V506" r:id="rId972" xr:uid="{8729A578-5102-4F9B-A2C0-C63EC69A1C0E}"/>
    <hyperlink ref="V493" r:id="rId973" xr:uid="{E47BF25B-DB84-4E2C-8C61-C129C8638879}"/>
    <hyperlink ref="V458" r:id="rId974" xr:uid="{6A85709B-0F0B-4259-BCB4-78B63EE46D91}"/>
    <hyperlink ref="V350" r:id="rId975" xr:uid="{B6531404-C1E3-43A0-9BE9-48EB5683E165}"/>
    <hyperlink ref="V383" r:id="rId976" xr:uid="{F9EC42E3-3B71-4AE5-807C-89C0CBF8CA31}"/>
    <hyperlink ref="V661" r:id="rId977" xr:uid="{883B3826-034F-40C6-8F1B-7FD7650B522B}"/>
    <hyperlink ref="V658" r:id="rId978" xr:uid="{8FB19499-41E0-44E6-85A0-418BF14BC969}"/>
    <hyperlink ref="V335" r:id="rId979" xr:uid="{B08451EA-1E60-4CF8-83D7-F0431C478E8F}"/>
    <hyperlink ref="V540" r:id="rId980" xr:uid="{5E15335D-EE2A-426F-BC79-6DCF37B71364}"/>
    <hyperlink ref="V454" r:id="rId981" xr:uid="{C88C98E7-5729-419E-96D4-83139EDF58E0}"/>
    <hyperlink ref="V650" r:id="rId982" xr:uid="{EFF7F006-157A-4FF6-948E-F0E45F68B059}"/>
    <hyperlink ref="V373" r:id="rId983" xr:uid="{C29D6B39-6ACF-44A2-B8B6-C148B0E6B95E}"/>
    <hyperlink ref="V418" r:id="rId984" xr:uid="{46EFD43F-A6BB-44A0-8420-8C8C4D47500E}"/>
    <hyperlink ref="V501" r:id="rId985" xr:uid="{A26A6F88-A43A-4A5D-87F9-340A105FA7B3}"/>
    <hyperlink ref="V502" r:id="rId986" xr:uid="{67679B3A-C97C-49ED-88A8-90428DA6E64A}"/>
    <hyperlink ref="V387" r:id="rId987" xr:uid="{B54C8C63-B6EC-4C0C-95A7-BBA48BA112DC}"/>
    <hyperlink ref="V607" r:id="rId988" xr:uid="{48A27A86-8ED4-43DD-B0F0-E64DE3FC79A6}"/>
    <hyperlink ref="V527" r:id="rId989" xr:uid="{3569479B-B47C-4C5C-8CF2-A07CDEF13C29}"/>
    <hyperlink ref="V475" r:id="rId990" xr:uid="{357F9389-E7C7-481F-8983-FD2F239DCEAC}"/>
    <hyperlink ref="V377" r:id="rId991" xr:uid="{A159CFB0-6905-4279-93BB-318AA28D7009}"/>
    <hyperlink ref="V474" r:id="rId992" xr:uid="{581A3AD6-9C9C-43E8-9D43-0DEA28B44130}"/>
    <hyperlink ref="V404" r:id="rId993" xr:uid="{05A34701-06AC-4FCA-A59B-79FD3EA6DD0A}"/>
    <hyperlink ref="V603" r:id="rId994" xr:uid="{2A1F2D7C-6D6B-4207-8EF9-E6705ABCE098}"/>
    <hyperlink ref="V351" r:id="rId995" xr:uid="{A1C86E41-950F-4ECA-AD95-ECF4ED1BC506}"/>
    <hyperlink ref="V417" r:id="rId996" xr:uid="{0350C73E-6C22-412D-9D2D-58BC86051182}"/>
    <hyperlink ref="V539" r:id="rId997" xr:uid="{0ADB28FF-1D73-43BB-99B8-4F1C02FF86C6}"/>
    <hyperlink ref="V503" r:id="rId998" xr:uid="{8AF4782A-94C1-4F7F-B95B-9FE824729DF6}"/>
    <hyperlink ref="V584" r:id="rId999" xr:uid="{95FCAE68-FCA4-4692-AB57-8B0AF4723C71}"/>
    <hyperlink ref="V386" r:id="rId1000" xr:uid="{EFB9D54E-43C1-45AB-976E-27C8C4CAAA6D}"/>
    <hyperlink ref="V341" r:id="rId1001" xr:uid="{ED255805-AA44-42E6-811B-5E28D70B376A}"/>
    <hyperlink ref="V441" r:id="rId1002" xr:uid="{529C6E6E-5D50-47D9-997A-35FB51EBBD41}"/>
    <hyperlink ref="V346" r:id="rId1003" xr:uid="{6E0E9E59-BB5F-42E2-950A-6BFECB22EA00}"/>
    <hyperlink ref="V390" r:id="rId1004" xr:uid="{2C1E7DBB-96D0-4999-90E4-71B2F03D5CD2}"/>
    <hyperlink ref="V660" r:id="rId1005" xr:uid="{A31B3D71-60A9-4AB9-A0EA-85216B9F9F70}"/>
    <hyperlink ref="V461" r:id="rId1006" xr:uid="{F2066D34-C99F-493D-9249-A761AC5EAFD1}"/>
    <hyperlink ref="V592" r:id="rId1007" xr:uid="{965A0A12-20BD-4AEC-9636-77E6CAA57E0A}"/>
    <hyperlink ref="V645" r:id="rId1008" xr:uid="{922BC793-3D51-4B36-9699-C2DB4DC7C227}"/>
    <hyperlink ref="V486" r:id="rId1009" xr:uid="{9DD96C31-6584-430F-B44E-D8E94DEBB863}"/>
    <hyperlink ref="V427" r:id="rId1010" xr:uid="{86CC0713-D1D6-4C5F-8453-038D941A3630}"/>
    <hyperlink ref="V622" r:id="rId1011" xr:uid="{41954DC8-8B2F-4A76-B877-F93669FB3723}"/>
    <hyperlink ref="V363" r:id="rId1012" xr:uid="{0FC8DDB6-451B-45AB-96ED-6B5376EF0E08}"/>
    <hyperlink ref="V473" r:id="rId1013" xr:uid="{9A8BE2E2-26AB-452D-BFEB-AC3791ABB4E7}"/>
    <hyperlink ref="V472" r:id="rId1014" xr:uid="{3ECB5D3B-12E4-41CB-B89E-65DDB9848EC5}"/>
    <hyperlink ref="V677" r:id="rId1015" xr:uid="{0B476F85-993C-447B-98DB-F32B89031878}"/>
    <hyperlink ref="V353" r:id="rId1016" xr:uid="{EADE916F-D9E7-4C02-8B75-A497C69F2E6C}"/>
    <hyperlink ref="V494" r:id="rId1017" xr:uid="{B1D2E401-D06F-41F6-BE19-1C7C9E96FB44}"/>
    <hyperlink ref="V400" r:id="rId1018" xr:uid="{3D63095B-6071-46C8-87C5-19E637F5AA68}"/>
    <hyperlink ref="V543" r:id="rId1019" xr:uid="{0CA7C79B-8856-4089-AFCE-341781D150D2}"/>
    <hyperlink ref="V618" r:id="rId1020" xr:uid="{3F36B695-26EE-4161-A0EA-6738D0A7377D}"/>
    <hyperlink ref="V397" r:id="rId1021" xr:uid="{EB259BF2-C897-46DD-A8AF-3559504CC3F5}"/>
    <hyperlink ref="V510" r:id="rId1022" xr:uid="{7A11086D-4702-463A-A9E5-DBED80818460}"/>
    <hyperlink ref="V522" r:id="rId1023" xr:uid="{80E1B3F6-7B62-41DD-A341-DC31543E4E3E}"/>
    <hyperlink ref="V342" r:id="rId1024" xr:uid="{2DDE31D5-27E2-4A67-BB44-86361905533D}"/>
    <hyperlink ref="V332" r:id="rId1025" xr:uid="{6CBA027A-DA18-421D-8E54-D76C2E8EB473}"/>
    <hyperlink ref="V585" r:id="rId1026" xr:uid="{C3A49A4B-3543-4437-B38F-8DCD59ADC5BB}"/>
    <hyperlink ref="V596" r:id="rId1027" xr:uid="{593D6E28-417D-4E46-82BF-A8B66E7AF35B}"/>
    <hyperlink ref="V512" r:id="rId1028" xr:uid="{6A9352E6-8506-4292-99CC-202C4F83E270}"/>
    <hyperlink ref="V634" r:id="rId1029" xr:uid="{0DD5AF60-1079-4EA1-A8E5-7570ADFAA842}"/>
    <hyperlink ref="V635" r:id="rId1030" xr:uid="{5727EC75-089A-4A08-A77A-865D86D5013A}"/>
    <hyperlink ref="V678" r:id="rId1031" xr:uid="{26C3D4A5-4906-4074-B71F-C55EB9D60409}"/>
    <hyperlink ref="V446" r:id="rId1032" xr:uid="{7C992012-2D76-4720-ABA0-CA26B05F8A46}"/>
    <hyperlink ref="V355" r:id="rId1033" xr:uid="{AE91285C-2F49-4DD6-ADA7-DC6D7747482D}"/>
    <hyperlink ref="V406" r:id="rId1034" xr:uid="{457773E1-5CAD-4D00-90E0-1EFA3570D8DC}"/>
    <hyperlink ref="V426" r:id="rId1035" xr:uid="{6AD416F3-CEEB-437B-BEBE-0D355280D892}"/>
    <hyperlink ref="V439" r:id="rId1036" xr:uid="{4E47E5E0-2883-4F54-A8DD-541860B4365C}"/>
    <hyperlink ref="V602" r:id="rId1037" xr:uid="{9A9E82EC-311F-4352-8BDF-57DAE8A595C3}"/>
    <hyperlink ref="V444" r:id="rId1038" xr:uid="{71ADBFC7-37E9-47D5-BE09-C94E1AF007D0}"/>
    <hyperlink ref="V334" r:id="rId1039" xr:uid="{3DEF8752-F442-445F-B9BD-6822C39BDB1C}"/>
    <hyperlink ref="V495" r:id="rId1040" xr:uid="{08BA5720-F49A-4BFA-8BB0-DDEE85031FA3}"/>
    <hyperlink ref="V666" r:id="rId1041" xr:uid="{3274E5A9-34BF-431A-BFA5-52AE22493A2E}"/>
    <hyperlink ref="V515" r:id="rId1042" xr:uid="{9021FEC9-BD7E-465C-9507-89A0DD58E946}"/>
    <hyperlink ref="V586" r:id="rId1043" xr:uid="{F10D198E-3A1C-40C0-ADCC-AA8D64BB1348}"/>
    <hyperlink ref="V667" r:id="rId1044" xr:uid="{88F01ECE-30D6-4102-8C35-3ABC70EAA173}"/>
    <hyperlink ref="V401" r:id="rId1045" xr:uid="{21649926-062D-40C1-80AA-286A48C71DDD}"/>
    <hyperlink ref="V476" r:id="rId1046" xr:uid="{07FD4040-90C7-4A0A-ACA3-B3DD4E413865}"/>
    <hyperlink ref="V408" r:id="rId1047" xr:uid="{0259FF4F-9C17-4E10-A081-155848FE0E60}"/>
    <hyperlink ref="V460" r:id="rId1048" xr:uid="{9458B556-B598-421F-9032-834FF438900E}"/>
    <hyperlink ref="V411" r:id="rId1049" xr:uid="{6BC3E346-7D34-41CB-A48B-6B4A5B51B1C2}"/>
    <hyperlink ref="V336" r:id="rId1050" xr:uid="{B72E62A4-C065-422B-8403-7EA15241D7BC}"/>
    <hyperlink ref="V664" r:id="rId1051" xr:uid="{0FD6BFC1-E44C-4337-AF11-DAD841FA5B95}"/>
    <hyperlink ref="V488" r:id="rId1052" xr:uid="{A4EB76E7-8A32-4AA7-94AF-9A7B9DECBC71}"/>
    <hyperlink ref="V671" r:id="rId1053" xr:uid="{4A53A46D-628E-4C13-A344-E9CD15AEA416}"/>
    <hyperlink ref="V463" r:id="rId1054" xr:uid="{D9731F9F-96C8-4AB3-A165-49BFCEC1B2A0}"/>
    <hyperlink ref="V598" r:id="rId1055" xr:uid="{4395AFE8-27BF-4DDD-B894-C06C9DE73D18}"/>
    <hyperlink ref="V648" r:id="rId1056" xr:uid="{772E6E5F-E60E-4935-8BBB-94425BD6C7CC}"/>
    <hyperlink ref="V448" r:id="rId1057" xr:uid="{F82B8813-5964-4479-82BC-BA085B6AB468}"/>
    <hyperlink ref="V438" r:id="rId1058" xr:uid="{F0C136C1-391E-4F91-9E3A-45BB5B675041}"/>
    <hyperlink ref="V328" r:id="rId1059" xr:uid="{F1F307F9-2578-4E49-B444-87FCDA3409BD}"/>
    <hyperlink ref="V410" r:id="rId1060" xr:uid="{2ABD86F6-8D1A-47A0-A865-02E8A55867A1}"/>
    <hyperlink ref="V590" r:id="rId1061" xr:uid="{14580AF6-44D5-44B6-839E-E35FD7231BBA}"/>
    <hyperlink ref="V369" r:id="rId1062" xr:uid="{AA9E2D7F-2661-4440-9DDE-E748C5056866}"/>
    <hyperlink ref="V505" r:id="rId1063" xr:uid="{00A9B773-4734-449D-A582-F2349F8150A5}"/>
    <hyperlink ref="V499" r:id="rId1064" xr:uid="{FBF170A3-C850-4DEF-A6E5-A35FA43614F3}"/>
    <hyperlink ref="V433" r:id="rId1065" xr:uid="{0F3FB815-C5B7-4C1E-8A52-386BE859F3EC}"/>
    <hyperlink ref="V339" r:id="rId1066" xr:uid="{AE7F64F7-EE9A-4100-B128-AD39DFD36DC6}"/>
    <hyperlink ref="V344" r:id="rId1067" xr:uid="{A325ADC3-6A35-4D52-A837-4851FB0F1025}"/>
    <hyperlink ref="V375" r:id="rId1068" xr:uid="{A7D284E6-AA36-4A4E-9CD9-CB4407375A07}"/>
    <hyperlink ref="V396" r:id="rId1069" xr:uid="{220E1A1A-94B2-4F44-AFAA-005952F2DE20}"/>
    <hyperlink ref="V399" r:id="rId1070" xr:uid="{B790358E-57BB-4354-8FCF-3294E914A54C}"/>
    <hyperlink ref="V616" r:id="rId1071" xr:uid="{D50036C2-1BE6-4C51-82C6-8D6AE792F7A2}"/>
    <hyperlink ref="V601" r:id="rId1072" xr:uid="{8223EC06-1C63-4BBD-94B3-B8AD4BDF95A3}"/>
    <hyperlink ref="V676" r:id="rId1073" xr:uid="{ED60ACD9-C32F-49DC-91A9-54D858913981}"/>
    <hyperlink ref="V345" r:id="rId1074" xr:uid="{C11BA040-6CC8-4336-A57A-B65AD146EE76}"/>
    <hyperlink ref="V382" r:id="rId1075" xr:uid="{7D527197-AB8F-4FDF-A721-5819E4B90996}"/>
    <hyperlink ref="V331" r:id="rId1076" xr:uid="{CCB543C9-1496-4A29-9E57-7F9F75A99C82}"/>
    <hyperlink ref="V380" r:id="rId1077" xr:uid="{4B3918EE-CEEE-4D8E-90C5-1362310652E9}"/>
    <hyperlink ref="V409" r:id="rId1078" xr:uid="{6647E8D3-F05A-49A1-A492-B1FC76187021}"/>
    <hyperlink ref="V513" r:id="rId1079" xr:uid="{77E55D6E-468C-47D8-80ED-DFEFE0E90C42}"/>
    <hyperlink ref="V491" r:id="rId1080" xr:uid="{7200F23A-EEC5-48D3-9389-C06267068209}"/>
    <hyperlink ref="V525" r:id="rId1081" xr:uid="{CFF6268A-73FF-4D60-8C25-9F421FA0F1B6}"/>
    <hyperlink ref="V514" r:id="rId1082" xr:uid="{0138004F-0FDD-434C-9325-BC4353AED5C2}"/>
    <hyperlink ref="V500" r:id="rId1083" xr:uid="{47EDEAA0-9177-4A6D-A44E-A5ED93EF8D68}"/>
    <hyperlink ref="V389" r:id="rId1084" xr:uid="{02DBAA96-C2A5-4068-9618-E479C1C783C2}"/>
    <hyperlink ref="V412" r:id="rId1085" xr:uid="{D57FA9F9-2423-40DF-A218-8B05B4F2F80C}"/>
    <hyperlink ref="V432" r:id="rId1086" xr:uid="{F57B47B3-53B7-413D-A659-DC9464F20DB3}"/>
    <hyperlink ref="V378" r:id="rId1087" xr:uid="{6A87F1AA-F168-4973-B147-4916180AE459}"/>
    <hyperlink ref="V524" r:id="rId1088" xr:uid="{7E4E61EE-B3A6-4156-B492-E5BFE07BD4B2}"/>
    <hyperlink ref="V523" r:id="rId1089" xr:uid="{27E03460-97DB-4FE9-9BB8-D9EC8CBE86A8}"/>
    <hyperlink ref="V517" r:id="rId1090" xr:uid="{078FD05C-3E36-4F35-8C7D-077772C0EC59}"/>
    <hyperlink ref="V521" r:id="rId1091" xr:uid="{E7D58D41-0489-42D4-895F-690EE4553CEB}"/>
    <hyperlink ref="V381" r:id="rId1092" xr:uid="{582C906C-3369-4272-943F-97D71ADCDAEA}"/>
    <hyperlink ref="V497" r:id="rId1093" xr:uid="{6A320EEF-53B9-4C89-AC91-8BA702FFB14C}"/>
    <hyperlink ref="V403" r:id="rId1094" xr:uid="{FABA6A46-E0FC-4DC7-AA71-6688B24BAD99}"/>
    <hyperlink ref="V532" r:id="rId1095" xr:uid="{27E79637-2DE1-49C1-A55D-50D978791223}"/>
    <hyperlink ref="V679" r:id="rId1096" xr:uid="{EF83239C-5407-41ED-B303-B2554E28CF1A}"/>
    <hyperlink ref="V379" r:id="rId1097" xr:uid="{B28DF105-70F7-45D2-B252-01CC2E5A33A3}"/>
    <hyperlink ref="V519" r:id="rId1098" xr:uid="{5F4DF175-DB22-48FD-A30A-1BC6C24671FB}"/>
    <hyperlink ref="V508" r:id="rId1099" xr:uid="{B7038EBF-498B-4161-90E5-2EE49766F924}"/>
    <hyperlink ref="V636" r:id="rId1100" xr:uid="{810BF664-CE3C-4451-B9C9-AABA5A7D94F1}"/>
    <hyperlink ref="V637" r:id="rId1101" xr:uid="{32BC72C8-7C97-44CA-85AF-5EEA370D8609}"/>
    <hyperlink ref="V682" r:id="rId1102" xr:uid="{8BE611EF-4A8D-4825-9353-6BBE8480100C}"/>
    <hyperlink ref="V319" r:id="rId1103" xr:uid="{063EB858-CE19-46CA-8CCB-88D019AEE211}"/>
    <hyperlink ref="V674" r:id="rId1104" xr:uid="{C41CF190-E44B-4A0A-BC57-730CE1E65EF2}"/>
    <hyperlink ref="V643" r:id="rId1105" xr:uid="{03C0EAB2-B916-4FE2-BA49-EA8746FB6B93}"/>
    <hyperlink ref="V644" r:id="rId1106" xr:uid="{B40A3AE0-3EC3-4A50-B11A-1EB87756EFBC}"/>
    <hyperlink ref="V395" r:id="rId1107" xr:uid="{DC5A0688-47F6-4ABA-AE45-B94AA916C795}"/>
    <hyperlink ref="V531" r:id="rId1108" xr:uid="{69BFFB9B-381F-4F86-B195-C6C272CB6188}"/>
    <hyperlink ref="V530" r:id="rId1109" xr:uid="{1D596A37-05D4-4333-B797-A511FB63DCAD}"/>
    <hyperlink ref="V469" r:id="rId1110" xr:uid="{030814F0-AF0D-4D3F-B35A-24BEE497D651}"/>
    <hyperlink ref="V528" r:id="rId1111" xr:uid="{4D9C93C6-CD0A-4D53-8E02-2849C28F5053}"/>
    <hyperlink ref="V325" r:id="rId1112" xr:uid="{01424611-E953-4E5E-A7D4-510A8CE88917}"/>
    <hyperlink ref="V322" r:id="rId1113" xr:uid="{73268DCD-2495-4878-9419-1068AF0548A2}"/>
    <hyperlink ref="V321" r:id="rId1114" xr:uid="{63955C17-E34D-4F7D-A24C-E263AAF87569}"/>
    <hyperlink ref="V394" r:id="rId1115" xr:uid="{0809D899-67FB-4577-803E-E90E8C5912CB}"/>
    <hyperlink ref="V542" r:id="rId1116" xr:uid="{FEA1ED38-BE5B-4EFE-8EA2-7790E428C9B3}"/>
    <hyperlink ref="V533" r:id="rId1117" xr:uid="{F0C34D95-BDFA-4E79-BFFF-D5BA9FFD48B6}"/>
    <hyperlink ref="V471" r:id="rId1118" xr:uid="{52C772D9-87D9-4657-B97C-873CAAD241E5}"/>
    <hyperlink ref="V587" r:id="rId1119" xr:uid="{C2F9A56E-EA21-428F-9F42-FBA1E0318F51}"/>
    <hyperlink ref="V324" r:id="rId1120" xr:uid="{8C021D41-C3B6-41C7-9547-F419C5885778}"/>
    <hyperlink ref="V323" r:id="rId1121" xr:uid="{CC5BFC99-855D-438C-883E-7797ABFAB9E8}"/>
    <hyperlink ref="V391" r:id="rId1122" xr:uid="{592FE45C-F241-486B-8585-529C4143FA3D}"/>
    <hyperlink ref="V451" r:id="rId1123" xr:uid="{38493E14-6BFB-42A2-93C0-DBB48197900A}"/>
    <hyperlink ref="V459" r:id="rId1124" xr:uid="{423C2972-0E71-4383-9398-5FA2E3F195E9}"/>
    <hyperlink ref="V464" r:id="rId1125" xr:uid="{CCD229B4-C126-418E-A799-7285B1A19E3F}"/>
    <hyperlink ref="V329" r:id="rId1126" xr:uid="{FF50F2D7-446A-4B3A-A3FF-5FA97F53CD5E}"/>
    <hyperlink ref="V360" r:id="rId1127" xr:uid="{6F1665DC-3A15-42EF-9EEA-23392A834FF5}"/>
    <hyperlink ref="V330" r:id="rId1128" xr:uid="{3861921A-A375-413C-B92C-59FD1111CD26}"/>
    <hyperlink ref="V608" r:id="rId1129" xr:uid="{05CDA264-2D3B-42E5-9CDD-AB27015F8AE7}"/>
    <hyperlink ref="V656" r:id="rId1130" xr:uid="{BEF8B7E9-7A54-4D5F-AB41-2092485189D5}"/>
    <hyperlink ref="V675" r:id="rId1131" xr:uid="{261F2104-3541-4A7F-9ACF-155AF937CADC}"/>
    <hyperlink ref="V762" r:id="rId1132" xr:uid="{B5427957-8ABC-4FD6-B000-0A23F34D4D93}"/>
    <hyperlink ref="V507" r:id="rId1133" xr:uid="{130DD7C4-503D-420F-AE6B-FC2895A9099D}"/>
    <hyperlink ref="V575" r:id="rId1134" xr:uid="{9E757C0E-21E6-47EE-842F-D8BED6C22424}"/>
    <hyperlink ref="V593" r:id="rId1135" xr:uid="{2B286A00-19B5-42DA-91D0-8359181868F0}"/>
    <hyperlink ref="V785" r:id="rId1136" xr:uid="{4A865101-A8C5-4C94-9AD6-DE3D308E107C}"/>
    <hyperlink ref="V367" r:id="rId1137" xr:uid="{9C610A54-1555-41BB-ABF3-8F1930DB9072}"/>
    <hyperlink ref="V529" r:id="rId1138" xr:uid="{812A8AFA-96CE-4C2B-9C78-16E20ECC30A6}"/>
    <hyperlink ref="V424" r:id="rId1139" xr:uid="{ACB70903-0D3E-4FC6-978C-407DAC5896E9}"/>
    <hyperlink ref="V641" r:id="rId1140" xr:uid="{F247BE16-2759-4B45-B1B3-C1737335E049}"/>
    <hyperlink ref="V405" r:id="rId1141" xr:uid="{31AB917F-6EB1-49BC-AA69-6D0385E46E11}"/>
    <hyperlink ref="V447" r:id="rId1142" xr:uid="{2F63B993-1950-4E56-8D92-08DF552B957B}"/>
    <hyperlink ref="V594" r:id="rId1143" xr:uid="{496CB785-203C-4848-88CF-DDC6C38F3A53}"/>
    <hyperlink ref="V489" r:id="rId1144" xr:uid="{763C2C2E-4C2C-4893-A2FC-CD5C7E1501A2}"/>
    <hyperlink ref="V372" r:id="rId1145" xr:uid="{0F7F4233-2761-486E-B996-6A7DCAF090CE}"/>
    <hyperlink ref="V393" r:id="rId1146" xr:uid="{BB25E721-A485-4CEA-AE09-480E128177E7}"/>
    <hyperlink ref="V797" r:id="rId1147" xr:uid="{CD0D7C19-6789-46B0-9924-C45D22224603}"/>
    <hyperlink ref="V921" r:id="rId1148" xr:uid="{E7DFA7DB-B8EA-495C-9BAB-2968DBA7508B}"/>
    <hyperlink ref="V920" r:id="rId1149" xr:uid="{8F05F668-2C89-4EA7-B84A-AEE6798CCD4F}"/>
    <hyperlink ref="V863" r:id="rId1150" xr:uid="{488AE00D-68DC-419F-BB77-1A181A8F410C}"/>
    <hyperlink ref="V577" r:id="rId1151" xr:uid="{F1F9DCBA-FBBE-48BF-8A11-287DF22A0762}"/>
    <hyperlink ref="V799" r:id="rId1152" xr:uid="{000AA0AB-70B9-4E3D-B8B3-FF5F4026D63F}"/>
    <hyperlink ref="V889" r:id="rId1153" xr:uid="{C3D229A9-91A3-4E6D-8FDF-BC280B2B2096}"/>
    <hyperlink ref="V795" r:id="rId1154" xr:uid="{FE147D29-74ED-4852-943E-92C6460BEB56}"/>
    <hyperlink ref="V740" r:id="rId1155" xr:uid="{BC956CB9-FE04-4ADF-9806-02DB6B785F0E}"/>
    <hyperlink ref="V477" r:id="rId1156" xr:uid="{EC748768-B2AE-450C-B215-AF5BCD2DCBD8}"/>
    <hyperlink ref="V478" r:id="rId1157" xr:uid="{4D8BB5BD-7B94-4A6B-8500-E1C241493AC0}"/>
    <hyperlink ref="V919" r:id="rId1158" xr:uid="{4AADA004-2462-44DA-A2C8-0EC55BC36878}"/>
    <hyperlink ref="V796" r:id="rId1159" xr:uid="{7CF1B27F-7506-4749-AB5E-5E81DA70D81C}"/>
    <hyperlink ref="V326" r:id="rId1160" xr:uid="{349EC8CC-B1D4-4F01-9D5B-BA36077B38C6}"/>
    <hyperlink ref="V578" r:id="rId1161" xr:uid="{146E7F29-CBD2-4A51-BA46-AC2D1AC4EE1B}"/>
    <hyperlink ref="V793" r:id="rId1162" xr:uid="{2C6F7A14-08E4-45A7-8B50-75B50494AD5C}"/>
    <hyperlink ref="V789" r:id="rId1163" xr:uid="{A603E051-7A2A-4796-9382-9D23D1E4CD2A}"/>
    <hyperlink ref="V732" r:id="rId1164" xr:uid="{D9F56AF5-39CF-4556-9D54-404EF9ABADD4}"/>
    <hyperlink ref="V882" r:id="rId1165" xr:uid="{3405A8C1-4486-497D-9407-6542C488AB4A}"/>
    <hyperlink ref="V918" r:id="rId1166" xr:uid="{3191F2CE-0F1A-4FDA-AB34-6F7E6D9BDA9B}"/>
    <hyperlink ref="V766" r:id="rId1167" xr:uid="{223F43A9-BAE9-4C8B-B77C-7C5935A3D064}"/>
    <hyperlink ref="V556" r:id="rId1168" xr:uid="{C0D02AFB-2F3E-427A-8C66-898B28B4D9DB}"/>
    <hyperlink ref="V794" r:id="rId1169" xr:uid="{627F2130-FB13-4D15-8223-EBB6A5600F75}"/>
    <hyperlink ref="V792" r:id="rId1170" xr:uid="{D82B53AA-182C-42D3-BFB0-99E1C0B8EF92}"/>
    <hyperlink ref="V620" r:id="rId1171" xr:uid="{EE4E4A8D-6650-414D-A841-329B8EF3F854}"/>
    <hyperlink ref="V739" r:id="rId1172" xr:uid="{A6123BD7-4CA3-4730-AD10-0FF3B091494D}"/>
    <hyperlink ref="V773" r:id="rId1173" xr:uid="{932A75CD-9F8B-4D68-BAB5-DC5DD62C3E79}"/>
    <hyperlink ref="V709" r:id="rId1174" xr:uid="{CA46A720-5C0F-43B5-84D7-96EF7DB5E1C2}"/>
    <hyperlink ref="V707" r:id="rId1175" xr:uid="{414D8E91-49D7-4AFD-AD60-5F2B35855E26}"/>
    <hyperlink ref="V790" r:id="rId1176" xr:uid="{7627C675-CE3B-4192-81AD-BE7FC91ED73B}"/>
    <hyperlink ref="V769" r:id="rId1177" xr:uid="{B3F813A3-C387-41D6-8D5E-CA390AAE233B}"/>
    <hyperlink ref="V841" r:id="rId1178" xr:uid="{624161C9-6ADC-4D5D-B820-159BE3F04751}"/>
    <hyperlink ref="V903" r:id="rId1179" xr:uid="{ABE6235E-10AC-4A67-96BC-EBBF35FC58C6}"/>
    <hyperlink ref="V912" r:id="rId1180" xr:uid="{F0888838-D205-4850-8BD9-C5ADDEFED1E6}"/>
    <hyperlink ref="V913" r:id="rId1181" xr:uid="{FC7AF0E4-CBFD-40AA-B5BD-84CEA0E4406D}"/>
    <hyperlink ref="V684" r:id="rId1182" xr:uid="{DB614F18-2CBE-400B-94CC-AD8BE706F46C}"/>
    <hyperlink ref="V743" r:id="rId1183" xr:uid="{3C83B5E5-AAE3-4E79-8307-4E30F325B647}"/>
    <hyperlink ref="V705" r:id="rId1184" xr:uid="{0E69A5B2-6DF2-4A65-BEE5-950B89C39B54}"/>
    <hyperlink ref="V704" r:id="rId1185" xr:uid="{92E73FD3-E2F6-4216-A11F-F1A495F34B68}"/>
    <hyperlink ref="V702" r:id="rId1186" xr:uid="{C3730408-5F24-48AA-9483-C1C370BF3FB8}"/>
    <hyperlink ref="V652" r:id="rId1187" xr:uid="{24F6B83D-078C-4D4B-9B99-047A36579EE3}"/>
    <hyperlink ref="V892" r:id="rId1188" xr:uid="{895146A2-43C6-42FF-A649-ADBDF7813567}"/>
    <hyperlink ref="V891" r:id="rId1189" xr:uid="{5E266486-6719-4C91-8865-AF8E0C7A2DB7}"/>
    <hyperlink ref="V576" r:id="rId1190" xr:uid="{4EC8D267-8172-48AA-A61A-773FAC97E040}"/>
    <hyperlink ref="V730" r:id="rId1191" xr:uid="{E3346286-852F-4CF9-9C6C-4F6066B32AB1}"/>
    <hyperlink ref="V731" r:id="rId1192" xr:uid="{A019ABCA-4279-4C6A-B361-4238DBB9ECAC}"/>
    <hyperlink ref="V729" r:id="rId1193" xr:uid="{98F13879-FBC3-478D-BF67-5A57EEC84CDB}"/>
    <hyperlink ref="V728" r:id="rId1194" xr:uid="{775E1642-C56B-43E3-9722-4564C078AFCC}"/>
    <hyperlink ref="V727" r:id="rId1195" xr:uid="{984C35CD-7B7F-4A97-8E71-EAC85A2E4382}"/>
    <hyperlink ref="V716" r:id="rId1196" xr:uid="{2C971862-152A-4ABA-B438-46E6253A84CC}"/>
    <hyperlink ref="V751" r:id="rId1197" xr:uid="{784AB556-3F2B-4085-B3FC-3976C50665E0}"/>
    <hyperlink ref="V749" r:id="rId1198" xr:uid="{BC4772D7-06DB-4142-8640-917B855534CB}"/>
    <hyperlink ref="V750" r:id="rId1199" xr:uid="{F5DE4217-B438-4635-8512-9C7CDBF573F0}"/>
    <hyperlink ref="V693" r:id="rId1200" xr:uid="{D8603813-F056-483D-B3DD-9BC0A969B602}"/>
    <hyperlink ref="V692" r:id="rId1201" xr:uid="{C85CDB5B-31BC-4F3B-AA77-5A3288F62CE0}"/>
    <hyperlink ref="V691" r:id="rId1202" xr:uid="{8DB3AFDA-40AF-4468-80B6-6C8EF0DDAA71}"/>
    <hyperlink ref="V690" r:id="rId1203" xr:uid="{DE7F6A5E-5035-4429-BC42-9343FDECCC1C}"/>
    <hyperlink ref="V689" r:id="rId1204" xr:uid="{653E6A4F-9C7A-4549-851B-6BB4C3454989}"/>
    <hyperlink ref="V800" r:id="rId1205" xr:uid="{BC47CF5A-D7EB-41DB-A58E-6BA24105B7FA}"/>
    <hyperlink ref="V767" r:id="rId1206" xr:uid="{57881898-0A27-4031-99C8-0CC304AD255A}"/>
    <hyperlink ref="V788" r:id="rId1207" xr:uid="{F434982E-1B1D-407C-9085-D56D793CC125}"/>
    <hyperlink ref="V791" r:id="rId1208" xr:uid="{A344B3B7-2CDF-4C97-9505-66D44EAD159F}"/>
    <hyperlink ref="V706" r:id="rId1209" xr:uid="{D6CD8CB4-A81B-400F-A2C5-C337155BEE62}"/>
    <hyperlink ref="V683" r:id="rId1210" xr:uid="{DE4EAFC0-CC15-4C64-9D41-AEAE2FA992DE}"/>
    <hyperlink ref="V697" r:id="rId1211" xr:uid="{3216BFE1-F13F-4E99-BD2C-EBE2FC33D4B7}"/>
    <hyperlink ref="V654" r:id="rId1212" xr:uid="{B7DB613C-0897-4979-9428-548598A5935E}"/>
    <hyperlink ref="V696" r:id="rId1213" xr:uid="{8CED330A-F7E1-493F-9189-F961BDE43176}"/>
    <hyperlink ref="V695" r:id="rId1214" xr:uid="{D1BD7ADE-549A-4B21-A886-112FD7BC984B}"/>
    <hyperlink ref="V694" r:id="rId1215" xr:uid="{5E80553E-ADB5-47D6-A01A-DD2286CAEC3B}"/>
    <hyperlink ref="V840" r:id="rId1216" xr:uid="{122A1786-0203-4163-A8B9-DCBE83CF3FA3}"/>
    <hyperlink ref="V781" r:id="rId1217" xr:uid="{67C731C9-6FB1-4316-B73F-06C1B0E12382}"/>
    <hyperlink ref="V748" r:id="rId1218" xr:uid="{62AD6A46-44CB-4C9C-A4F1-A48C271D0F67}"/>
    <hyperlink ref="V456" r:id="rId1219" xr:uid="{FC2204DA-E323-49D5-B793-3B2B203CC034}"/>
    <hyperlink ref="V784" r:id="rId1220" xr:uid="{B68B66C5-B1D9-4403-B967-B2139FD2B0EB}"/>
    <hyperlink ref="V782" r:id="rId1221" xr:uid="{89169174-953C-49AF-8BDA-78DF857BBD93}"/>
    <hyperlink ref="V763" r:id="rId1222" xr:uid="{96024A99-4979-47E7-A16B-1D95293E5332}"/>
    <hyperlink ref="V783" r:id="rId1223" xr:uid="{4DC1EEA1-A6E8-4A88-A244-C689718C54DE}"/>
    <hyperlink ref="V764" r:id="rId1224" xr:uid="{A84D55BF-388D-495B-871D-50A944578EC7}"/>
    <hyperlink ref="V885" r:id="rId1225" xr:uid="{C49284E9-9C8C-403A-BA75-A1D317290F36}"/>
    <hyperlink ref="V765" r:id="rId1226" xr:uid="{A57DBE63-3879-40ED-849B-3A591FF63919}"/>
    <hyperlink ref="V908" r:id="rId1227" xr:uid="{42433ADE-B757-4F92-919D-1315D3B095AA}"/>
    <hyperlink ref="V899" r:id="rId1228" xr:uid="{08B369C2-1763-4751-B296-B9AF56209447}"/>
    <hyperlink ref="V898" r:id="rId1229" xr:uid="{157985AC-55A8-4230-9BE9-FC79F70465F0}"/>
    <hyperlink ref="V897" r:id="rId1230" xr:uid="{5E9326DD-F4DE-49C9-85FB-4F1CF1082A43}"/>
    <hyperlink ref="V896" r:id="rId1231" xr:uid="{19882390-8823-4E53-94BF-56F834B7F0BC}"/>
    <hyperlink ref="V895" r:id="rId1232" xr:uid="{F3757FDD-52E5-462F-84A8-8AA3B5A10686}"/>
    <hyperlink ref="V858" r:id="rId1233" xr:uid="{CE05FB7C-9644-48C6-8DDF-3891D60A4FC8}"/>
    <hyperlink ref="V857" r:id="rId1234" xr:uid="{BA6211B9-AF12-4DC9-8C38-0AD67E4C7EDB}"/>
    <hyperlink ref="V856" r:id="rId1235" xr:uid="{47A1D854-0CD7-40DA-AD76-52EBE13930CA}"/>
    <hyperlink ref="V855" r:id="rId1236" xr:uid="{F0FFDFC0-D5EF-4BE2-A6A1-DDAD164F395F}"/>
    <hyperlink ref="V854" r:id="rId1237" xr:uid="{0569897B-A48A-49B9-A947-3C008C360DDB}"/>
    <hyperlink ref="V839" r:id="rId1238" xr:uid="{71DF2AC3-F191-4498-95C1-1AEC44739BC2}"/>
    <hyperlink ref="V848" r:id="rId1239" xr:uid="{B70BFB7A-EF5F-4FE0-B0E7-A0B3446667BE}"/>
    <hyperlink ref="V808" r:id="rId1240" xr:uid="{50561946-3FAF-4576-B27C-5E2D74A7B2CB}"/>
    <hyperlink ref="V876" r:id="rId1241" xr:uid="{A28D2F0C-9015-40A1-B4FB-0E9E097DECB9}"/>
    <hyperlink ref="V700" r:id="rId1242" xr:uid="{1D4C4B4D-991D-4C0A-9922-EE4CB2B92710}"/>
    <hyperlink ref="V699" r:id="rId1243" xr:uid="{F421E3F0-FE5F-40DD-B4A8-8C21E6ED1E7B}"/>
    <hyperlink ref="V747" r:id="rId1244" xr:uid="{A29021A6-8199-4E02-840B-BC67D649128A}"/>
    <hyperlink ref="V746" r:id="rId1245" xr:uid="{AE9018C6-8976-43D4-9939-9F6E1075C7AB}"/>
    <hyperlink ref="V801" r:id="rId1246" xr:uid="{E0F4E435-94DA-4FD7-9069-A1795721077C}"/>
    <hyperlink ref="V884" r:id="rId1247" xr:uid="{4C1D1759-28A9-4A9F-98BE-BF7199CFF609}"/>
    <hyperlink ref="V888" r:id="rId1248" xr:uid="{D5DD1EE2-BC40-46B5-98C9-022BF1BC3644}"/>
    <hyperlink ref="V880" r:id="rId1249" xr:uid="{0C9EB015-359D-4959-AB87-2FE5AC8EB845}"/>
    <hyperlink ref="V318" r:id="rId1250" xr:uid="{50D135D3-7400-4370-83DF-30D64FBFC102}"/>
    <hyperlink ref="V864" r:id="rId1251" xr:uid="{1DD85AD9-7023-4325-AAFE-9141215F2E78}"/>
    <hyperlink ref="V877" r:id="rId1252" xr:uid="{3AA4786E-4A75-4474-AE22-9FE1AEE9B942}"/>
    <hyperlink ref="V890" r:id="rId1253" xr:uid="{29F23C16-A964-46F9-A7B9-49E543089B17}"/>
    <hyperlink ref="V726" r:id="rId1254" xr:uid="{4ADAFAAF-765E-4721-8E2F-E0E3078EF647}"/>
    <hyperlink ref="V725" r:id="rId1255" xr:uid="{25A58B89-FABB-4374-B39D-0C0B05531999}"/>
    <hyperlink ref="V724" r:id="rId1256" xr:uid="{6342004B-BD0C-496D-ACFB-0B27F5539CF4}"/>
    <hyperlink ref="V718" r:id="rId1257" xr:uid="{4BE48B1D-D45C-4CB6-9F2C-67ACEEC65E09}"/>
    <hyperlink ref="V723" r:id="rId1258" xr:uid="{3821D1A6-FEEF-4C85-B846-1719B6A4FC1E}"/>
    <hyperlink ref="V722" r:id="rId1259" xr:uid="{50B8B494-0C0C-4727-A8AE-D5293CE4FE3C}"/>
    <hyperlink ref="V721" r:id="rId1260" xr:uid="{09B51809-FFDA-4053-B2AE-B0AE26BEE40E}"/>
    <hyperlink ref="V720" r:id="rId1261" xr:uid="{2E76CA80-33E0-4399-BC8A-0F9888DB9252}"/>
    <hyperlink ref="V719" r:id="rId1262" xr:uid="{24A70E19-8A97-46CE-90EF-1DBD70013085}"/>
    <hyperlink ref="V715" r:id="rId1263" xr:uid="{CEAACAB6-4C1D-4A88-B1E2-377EA27B712E}"/>
    <hyperlink ref="V736" r:id="rId1264" xr:uid="{9E965CA7-643B-442B-A100-46CAD5B893F0}"/>
    <hyperlink ref="V803" r:id="rId1265" xr:uid="{6E20B8AE-C1FE-4594-8ED4-78426F54A4D9}"/>
    <hyperlink ref="V744" r:id="rId1266" xr:uid="{252840B9-6F8C-4FF3-AD55-E13072D0BBDD}"/>
    <hyperlink ref="V687" r:id="rId1267" xr:uid="{2ED6DA7B-5E2A-4275-A411-440511E63F4D}"/>
    <hyperlink ref="V686" r:id="rId1268" xr:uid="{2F58754A-A359-4188-B1A2-8E8FBA0287DC}"/>
    <hyperlink ref="V922" r:id="rId1269" xr:uid="{0A24D8B0-FDAE-48A3-9759-5BB813752559}"/>
    <hyperlink ref="V924" r:id="rId1270" xr:uid="{AA02E2FF-88CE-4DC5-A51D-A49621F1DFBF}"/>
    <hyperlink ref="V798" r:id="rId1271" xr:uid="{1748AABE-8387-4DED-8C8D-B089E7C34845}"/>
    <hyperlink ref="V462" r:id="rId1272" xr:uid="{84B5B936-F274-488C-9E1A-12C49B568C27}"/>
    <hyperlink ref="V768" r:id="rId1273" xr:uid="{CEC3715A-656C-4E39-BE01-0ABED4780DD5}"/>
    <hyperlink ref="V878" r:id="rId1274" xr:uid="{8EC41DDA-E62A-4834-8420-B8FB46BD1D1A}"/>
    <hyperlink ref="V685" r:id="rId1275" xr:uid="{72E21F65-21CC-4F41-ADB1-10E071CF3AE8}"/>
    <hyperlink ref="V742" r:id="rId1276" xr:uid="{A130FE67-7A71-4A84-A3D6-A7C347F8D4D1}"/>
    <hyperlink ref="V847" r:id="rId1277" xr:uid="{E3F9D0D0-ABB5-4554-A40A-6AD07EB666D2}"/>
    <hyperlink ref="V490" r:id="rId1278" xr:uid="{297B2A22-F736-4379-954E-8CAAF57695AE}"/>
    <hyperlink ref="V487" r:id="rId1279" xr:uid="{20DFE9CB-15A1-449C-9256-FC1E7DF13131}"/>
    <hyperlink ref="V483" r:id="rId1280" xr:uid="{F4E055E2-9303-47A3-88D0-774B06C2FEFC}"/>
    <hyperlink ref="V482" r:id="rId1281" xr:uid="{A3A982CA-888D-4B91-86DB-353237E01156}"/>
    <hyperlink ref="V619" r:id="rId1282" xr:uid="{F4958DE5-6C9A-4A7B-87F2-8F540FF059E6}"/>
    <hyperlink ref="V672" r:id="rId1283" xr:uid="{231FBE62-2ADD-4DEC-8FEC-C4E95F843196}"/>
    <hyperlink ref="V670" r:id="rId1284" xr:uid="{B6EACCD9-0FC8-4008-8BE3-7BC8156AE574}"/>
    <hyperlink ref="V600" r:id="rId1285" xr:uid="{5A48881C-4241-462D-B802-2C2E5735C357}"/>
    <hyperlink ref="V669" r:id="rId1286" xr:uid="{F01DCDAD-B2E8-4EB8-8007-38F6F1CC9C5B}"/>
    <hyperlink ref="V681" r:id="rId1287" xr:uid="{141033B2-A852-48AE-BF2B-9CCFF2FD75D3}"/>
    <hyperlink ref="V599" r:id="rId1288" xr:uid="{E6DC71A5-EA3B-4835-A663-F7796D5B5589}"/>
    <hyperlink ref="V838" r:id="rId1289" xr:uid="{3417F7FA-86C0-4E59-8C62-F922A5DA6065}"/>
    <hyperlink ref="V837" r:id="rId1290" xr:uid="{157A540E-BB83-4C82-896D-4488EFC151A4}"/>
    <hyperlink ref="V836" r:id="rId1291" xr:uid="{94F3755F-A2AA-4388-8062-DA989A82E862}"/>
    <hyperlink ref="V835" r:id="rId1292" xr:uid="{714A0D38-DB08-43E3-89EC-431D64458579}"/>
    <hyperlink ref="V923" r:id="rId1293" xr:uid="{EADF7A5D-4887-439D-94BB-5CE78C542437}"/>
    <hyperlink ref="V853" r:id="rId1294" xr:uid="{754998D5-52A6-49CB-96DB-9F0DE8BD3D35}"/>
    <hyperlink ref="V852" r:id="rId1295" xr:uid="{AB775E7A-022A-40EE-9535-7BE4D1E2EAB2}"/>
    <hyperlink ref="V851" r:id="rId1296" xr:uid="{3ECABB4A-B21B-4D9B-A59A-1D45712791C6}"/>
    <hyperlink ref="V850" r:id="rId1297" xr:uid="{FF39EA8C-86C3-465B-9FB8-9E91718410C5}"/>
    <hyperlink ref="V849" r:id="rId1298" xr:uid="{B353F93E-3098-4B07-8F4A-74B608A39292}"/>
    <hyperlink ref="V846" r:id="rId1299" xr:uid="{7415F7B5-F4B2-48ED-90E8-08CF4A083C83}"/>
    <hyperlink ref="V845" r:id="rId1300" xr:uid="{295B5887-A164-4398-BB2C-240D2DC34B1E}"/>
    <hyperlink ref="V844" r:id="rId1301" xr:uid="{53A3CA80-AD31-43F1-8E20-1077F9679548}"/>
    <hyperlink ref="V917" r:id="rId1302" xr:uid="{3F0B99C5-3A18-47F9-9F6C-77085B16885D}"/>
    <hyperlink ref="V916" r:id="rId1303" xr:uid="{AF1348B6-F03E-43F3-A9BF-D644CF815354}"/>
    <hyperlink ref="V915" r:id="rId1304" xr:uid="{240CFB5C-197B-406F-BB96-B7EFE36AD26F}"/>
    <hyperlink ref="V893" r:id="rId1305" xr:uid="{E72C86B1-FEFA-465E-8F7D-E4EF224EE00B}"/>
    <hyperlink ref="V909" r:id="rId1306" xr:uid="{6AF4F273-C396-4A36-BD87-F0B5354758DC}"/>
    <hyperlink ref="V320" r:id="rId1307" xr:uid="{42416AFE-0628-46F9-80E7-C08CD552ED47}"/>
    <hyperlink ref="V866" r:id="rId1308" xr:uid="{3216D3FC-5A33-4163-B13F-B5B8DDB184A4}"/>
    <hyperlink ref="V869" r:id="rId1309" xr:uid="{4265BFBB-8C7A-4B71-B6A3-8C694657E304}"/>
    <hyperlink ref="V450" r:id="rId1310" xr:uid="{49A664C9-1572-4B70-AB55-5044346572AC}"/>
    <hyperlink ref="V452" r:id="rId1311" xr:uid="{86456958-9204-454C-85E9-15C4010BB5E1}"/>
    <hyperlink ref="V453" r:id="rId1312" xr:uid="{DB46627D-0911-4281-B078-435E9DF248DC}"/>
    <hyperlink ref="V886" r:id="rId1313" xr:uid="{F3A641F7-5122-4F86-96A3-E3CF71328B97}"/>
    <hyperlink ref="V887" r:id="rId1314" xr:uid="{7DB2C4C0-0402-4743-9D69-D6737850B0AB}"/>
    <hyperlink ref="V914" r:id="rId1315" xr:uid="{E1627220-C33E-4894-A63D-501D6C2D99E5}"/>
    <hyperlink ref="V416" r:id="rId1316" xr:uid="{822A0072-750C-41E1-839A-A9D43379E815}"/>
    <hyperlink ref="V354" r:id="rId1317" xr:uid="{E65124B6-DEFB-4C45-9BFE-7A56A0855290}"/>
    <hyperlink ref="V420" r:id="rId1318" xr:uid="{AB916E63-9911-4993-8FD3-2BC408A1BBA4}"/>
    <hyperlink ref="V366" r:id="rId1319" xr:uid="{94BECD52-B5FD-44DD-A041-F4820386DC3D}"/>
    <hyperlink ref="V368" r:id="rId1320" xr:uid="{A746557D-ACD4-40A2-AFE6-C9340D3C5E01}"/>
    <hyperlink ref="V633" r:id="rId1321" xr:uid="{D73919D6-9E99-4121-BE37-5FD2567B6858}"/>
    <hyperlink ref="V632" r:id="rId1322" xr:uid="{6CB6C6DD-A092-439F-A7ED-95BFBCAEDAEC}"/>
    <hyperlink ref="V617" r:id="rId1323" xr:uid="{9DC95BFF-94C0-4D96-A875-12EF1B91672C}"/>
    <hyperlink ref="V615" r:id="rId1324" xr:uid="{F25B89D3-1EAC-42CE-AE26-DE663A8E9E44}"/>
    <hyperlink ref="V614" r:id="rId1325" xr:uid="{95235193-7189-40FE-B24E-FDA8015CA3EE}"/>
    <hyperlink ref="V621" r:id="rId1326" xr:uid="{1ADBE6E2-58F1-43C3-B89B-808AEDC92CBF}"/>
    <hyperlink ref="V626" r:id="rId1327" xr:uid="{8761779D-DF68-4368-80E1-F00B0E30E8D2}"/>
    <hyperlink ref="V629" r:id="rId1328" xr:uid="{35447B04-9314-4B7E-B1CF-903A6A4496E5}"/>
    <hyperlink ref="V631" r:id="rId1329" xr:uid="{996F1663-22BE-4B8F-B9CC-F113D8EA139B}"/>
    <hyperlink ref="V613" r:id="rId1330" xr:uid="{8F43A98C-54D8-4992-96AE-E7B85CBEB7FA}"/>
    <hyperlink ref="V612" r:id="rId1331" xr:uid="{C5E5AA9D-A06E-4B74-9351-8589E0B01C4D}"/>
    <hyperlink ref="V588" r:id="rId1332" xr:uid="{9FF37EEA-952B-44E9-A59C-362EE8A7CC27}"/>
    <hyperlink ref="V611" r:id="rId1333" xr:uid="{059D8103-8CC7-427B-BEC3-CF61B1ABC786}"/>
    <hyperlink ref="V610" r:id="rId1334" xr:uid="{F981FBB7-B6D2-4C4C-9CEF-C9BD56392ABB}"/>
    <hyperlink ref="V609" r:id="rId1335" xr:uid="{5969F9D5-4067-45EB-B2DF-7B0EA04A447A}"/>
    <hyperlink ref="V589" r:id="rId1336" xr:uid="{3874BC28-39EB-45DE-A873-EC00829C0433}"/>
    <hyperlink ref="V333" r:id="rId1337" xr:uid="{4E74646A-2619-4002-8002-BC04C1058288}"/>
    <hyperlink ref="V580" r:id="rId1338" xr:uid="{826EA8F0-8101-47FD-8A6F-751A63D481DC}"/>
    <hyperlink ref="V480" r:id="rId1339" xr:uid="{71199913-1E8A-4795-A596-6C6F33D849F8}"/>
    <hyperlink ref="V479" r:id="rId1340" xr:uid="{C81DAE41-1125-467C-B24B-DAFFCE045FA8}"/>
    <hyperlink ref="V429" r:id="rId1341" xr:uid="{BBC68584-31B3-4187-B085-A60C04656434}"/>
    <hyperlink ref="V435" r:id="rId1342" xr:uid="{728ABA00-74F4-48E9-803D-8016A06E7102}"/>
    <hyperlink ref="V665" r:id="rId1343" xr:uid="{2499BD1A-215F-4900-8E0B-408351A5D9DE}"/>
    <hyperlink ref="V659" r:id="rId1344" xr:uid="{21B0EDE0-F31E-444F-8D1D-0C26477F1FD9}"/>
    <hyperlink ref="V651" r:id="rId1345" xr:uid="{32778DA7-D270-4A75-9368-DA1695819955}"/>
    <hyperlink ref="V425" r:id="rId1346" xr:uid="{E551EF2D-7598-4C5E-91B9-73E3BAEBE78A}"/>
    <hyperlink ref="V597" r:id="rId1347" xr:uid="{B30BA3F2-9232-4190-A198-6549075BD642}"/>
    <hyperlink ref="V392" r:id="rId1348" xr:uid="{BEF03992-09C8-49BF-8FC0-FF310A9F7FE8}"/>
    <hyperlink ref="V879" r:id="rId1349" xr:uid="{F0CB5A7B-2458-488E-9E76-7EF2F4DCC95A}"/>
    <hyperlink ref="V745" r:id="rId1350" xr:uid="{4CD068BD-EB4F-4866-9728-6EBF5FE002E5}"/>
    <hyperlink ref="V698" r:id="rId1351" xr:uid="{F0AF7DD7-51D0-4259-B7F7-62B4ED59658C}"/>
    <hyperlink ref="V703" r:id="rId1352" xr:uid="{34155F36-8458-4573-A3D9-595F7413314C}"/>
    <hyperlink ref="V647" r:id="rId1353" xr:uid="{F7B4BC0C-5A89-43E1-B07A-FED60977283D}"/>
    <hyperlink ref="V776" r:id="rId1354" xr:uid="{8BA1239A-A03E-4E92-AC4B-BD1EE2792F0D}"/>
    <hyperlink ref="V777" r:id="rId1355" xr:uid="{AE39AEFB-713E-40B6-BEF3-927C4AE5B7F1}"/>
    <hyperlink ref="V778" r:id="rId1356" xr:uid="{34AC0E73-3D01-4613-BE42-0067BA3B8E06}"/>
    <hyperlink ref="V779" r:id="rId1357" xr:uid="{96C7C2C8-2CEC-4EEB-B097-D8335370E596}"/>
    <hyperlink ref="V787" r:id="rId1358" xr:uid="{10BFE0C2-8590-451B-AC27-07AC6752CEBB}"/>
    <hyperlink ref="V734" r:id="rId1359" xr:uid="{9F304240-2C0A-425B-BE4D-130A7A0739A7}"/>
    <hyperlink ref="V814" r:id="rId1360" xr:uid="{C412F40E-3892-4911-9280-D4002D439963}"/>
    <hyperlink ref="V813" r:id="rId1361" xr:uid="{3058DA50-6B84-4067-8A48-75F73296B1C0}"/>
    <hyperlink ref="V812" r:id="rId1362" xr:uid="{3E6C9092-0AF8-47EE-A754-7D7AAA19D2D5}"/>
    <hyperlink ref="V811" r:id="rId1363" xr:uid="{3223CC31-EB7B-4F4F-8B98-B5519A9EDB32}"/>
    <hyperlink ref="V810" r:id="rId1364" xr:uid="{59E9A6AD-1F54-4FD2-BB27-EDC5ECF0EF88}"/>
    <hyperlink ref="V809" r:id="rId1365" xr:uid="{B5D95173-FF5D-49D7-BFF7-9899E41E9CB1}"/>
    <hyperlink ref="V911" r:id="rId1366" xr:uid="{09C003E1-5C8E-4084-AE4E-B585CB8E3106}"/>
    <hyperlink ref="V842" r:id="rId1367" xr:uid="{E4A22E05-C337-4FFA-9DC1-06562226A7FE}"/>
    <hyperlink ref="V910" r:id="rId1368" xr:uid="{FA462FFD-7EEA-4962-8F36-10917C79885C}"/>
    <hyperlink ref="V843" r:id="rId1369" xr:uid="{1E67AF29-14FD-44E9-89F1-8502057F36F6}"/>
    <hyperlink ref="V579" r:id="rId1370" xr:uid="{A8D7FFC6-BEC1-493F-8C06-DF1B5EECF4DE}"/>
    <hyperlink ref="V733" r:id="rId1371" xr:uid="{2254A8B4-DD67-425A-8900-B7F2126C90E6}"/>
    <hyperlink ref="V904" r:id="rId1372" xr:uid="{DD5BD8B6-B562-48D1-BEA1-7D87AEF11B5A}"/>
    <hyperlink ref="V902" r:id="rId1373" xr:uid="{77CFF625-16DC-493C-A112-B923A2C27F9C}"/>
    <hyperlink ref="V786" r:id="rId1374" xr:uid="{CBB450B2-4F3E-4907-BF04-E2696B7D07D0}"/>
    <hyperlink ref="V509" r:id="rId1375" xr:uid="{ACA6AD81-5DC8-4991-B698-6CA2AEF245F5}"/>
    <hyperlink ref="V868" r:id="rId1376" xr:uid="{7F308FF3-7E88-4DD7-ACE6-143659B76A20}"/>
    <hyperlink ref="V873" r:id="rId1377" xr:uid="{E04F4BF0-8CFB-49FB-ACCA-5F3735B412C9}"/>
    <hyperlink ref="V865" r:id="rId1378" xr:uid="{D09B23FE-3743-432F-94CF-3869BAD0F82E}"/>
    <hyperlink ref="V874" r:id="rId1379" xr:uid="{7E6B2D58-6C1C-4245-A6BE-9535D9F910A4}"/>
    <hyperlink ref="V872" r:id="rId1380" xr:uid="{991482CE-CD7A-4506-8F86-A9818F33048F}"/>
    <hyperlink ref="V871" r:id="rId1381" xr:uid="{C74D5E02-23AB-4F8C-9C76-04FCD52A00AE}"/>
    <hyperlink ref="V870" r:id="rId1382" xr:uid="{60026DD7-6377-4C41-8BFD-B727E505F0AB}"/>
    <hyperlink ref="V867" r:id="rId1383" xr:uid="{6DA27A0C-63AE-4D26-B17B-8F90F9AC730A}"/>
    <hyperlink ref="V374" r:id="rId1384" xr:uid="{03BF1E9E-FC7C-4C8E-AD85-F17BE5B1D2D4}"/>
    <hyperlink ref="V875" r:id="rId1385" xr:uid="{C5E6B7E7-DE94-42C2-A5D8-DF3D9B4CC947}"/>
    <hyperlink ref="V900" r:id="rId1386" xr:uid="{B007A42E-0EB8-4901-89CF-036F84D6AB3A}"/>
    <hyperlink ref="V824" r:id="rId1387" xr:uid="{24AFD7DF-DCFD-46BE-95AF-C54C6BC42050}"/>
    <hyperlink ref="V823" r:id="rId1388" xr:uid="{9D065DAE-FAED-47A1-B313-C83803C3214C}"/>
    <hyperlink ref="V822" r:id="rId1389" xr:uid="{D4984C28-B7D9-439E-A775-235685F68407}"/>
    <hyperlink ref="V821" r:id="rId1390" xr:uid="{7BA03047-ADB2-456A-A369-227E55B2A735}"/>
    <hyperlink ref="V819" r:id="rId1391" xr:uid="{B5C88253-08D4-422D-86F8-5B50257EA6F2}"/>
    <hyperlink ref="V818" r:id="rId1392" xr:uid="{68982A7E-4C5F-4A8D-97A0-AF3AC8052628}"/>
    <hyperlink ref="V816" r:id="rId1393" xr:uid="{3F02BFF0-227E-4A9C-BA1F-BB826ABE7E4C}"/>
    <hyperlink ref="V815" r:id="rId1394" xr:uid="{B7627BA9-A486-4CE6-857D-9A290FDF76C2}"/>
    <hyperlink ref="V817" r:id="rId1395" xr:uid="{46F28744-7364-408D-B433-A814D55A577F}"/>
    <hyperlink ref="V833" r:id="rId1396" xr:uid="{5CDD5E35-FF2A-44BE-A5C7-F8AF81F2F6EC}"/>
    <hyperlink ref="V832" r:id="rId1397" xr:uid="{178CB4F1-27EC-4988-8A5F-AD30576E3C28}"/>
    <hyperlink ref="V831" r:id="rId1398" xr:uid="{24A5DB78-C59E-49EF-9C18-05A5E030D2ED}"/>
    <hyperlink ref="V830" r:id="rId1399" xr:uid="{B3420B69-845F-4C14-9BAB-C8A29EC23EF2}"/>
    <hyperlink ref="V829" r:id="rId1400" xr:uid="{EA5CD80C-A129-43C1-B9B8-474FE57E3924}"/>
    <hyperlink ref="V828" r:id="rId1401" xr:uid="{49D3D579-E112-4F64-8725-9E0A69734C3F}"/>
    <hyperlink ref="V827" r:id="rId1402" xr:uid="{6C13EDDD-16B2-45E8-86BE-C2DC7932610C}"/>
    <hyperlink ref="V826" r:id="rId1403" xr:uid="{F9C23D3B-5A47-4151-9074-37323283CC83}"/>
    <hyperlink ref="V825" r:id="rId1404" xr:uid="{8F9E5DD4-3A20-4B93-BE88-0AEFDDFC4A94}"/>
    <hyperlink ref="V820" r:id="rId1405" xr:uid="{70DA4AF2-7A72-467A-B657-1ADD1DEE2660}"/>
    <hyperlink ref="V834" r:id="rId1406" xr:uid="{4FC6EBCB-771C-4382-908F-6A12D205AEA4}"/>
    <hyperlink ref="V534" r:id="rId1407" xr:uid="{3F10A5A3-4795-40F1-A536-6DA47CBAD666}"/>
    <hyperlink ref="V547" r:id="rId1408" xr:uid="{69B23436-D375-432D-8F3F-1E7970FD8663}"/>
    <hyperlink ref="V546" r:id="rId1409" xr:uid="{33BA18DC-AC9F-4E83-B76D-D560288ABD9D}"/>
    <hyperlink ref="V545" r:id="rId1410" xr:uid="{FF25F03E-B095-4A96-A7F6-FB6D403C3249}"/>
    <hyperlink ref="V544" r:id="rId1411" xr:uid="{6E1057A4-A0FF-4B6A-97DE-72A81BF00C6A}"/>
    <hyperlink ref="V538" r:id="rId1412" xr:uid="{45837D6F-939E-49B6-8102-C2023F852408}"/>
    <hyperlink ref="V537" r:id="rId1413" xr:uid="{C02FC9CF-149D-43AF-B9B0-8F190D999533}"/>
    <hyperlink ref="V536" r:id="rId1414" xr:uid="{023D81C2-3FE2-44A4-AFBA-AA9AEA8CB7A5}"/>
    <hyperlink ref="V535" r:id="rId1415" xr:uid="{25B36C4C-8B3F-4EEF-BB2F-3C733040BF29}"/>
    <hyperlink ref="V548" r:id="rId1416" xr:uid="{F8B1CD0C-2F67-433D-BB4B-5547D77187B4}"/>
    <hyperlink ref="V492" r:id="rId1417" xr:uid="{BBF017F2-E6CB-46D4-B117-2CD4735E4CD4}"/>
    <hyperlink ref="V442" r:id="rId1418" xr:uid="{970CCE83-E7E8-4DAC-B363-085D40BD7E3F}"/>
    <hyperlink ref="V760" r:id="rId1419" xr:uid="{B351B647-8CE1-4F29-9052-1ECB2C86DDC1}"/>
    <hyperlink ref="V759" r:id="rId1420" xr:uid="{E4A2FE9E-E295-4572-8E3D-3CD40525C6BD}"/>
    <hyperlink ref="V758" r:id="rId1421" xr:uid="{86C36D0D-CBCA-4FA7-ADD5-46EDC2C22998}"/>
    <hyperlink ref="V757" r:id="rId1422" xr:uid="{199627FA-41E2-429A-9FB7-AA3457DE9CE6}"/>
    <hyperlink ref="V555" r:id="rId1423" xr:uid="{15E5B565-9705-497B-BE3F-67AC9051704F}"/>
    <hyperlink ref="V554" r:id="rId1424" xr:uid="{4FCBBCF5-AEC2-49F1-B7AC-8B30FAC4C02E}"/>
    <hyperlink ref="V553" r:id="rId1425" xr:uid="{7A89902A-E1AE-433E-B24B-4994D8DBC29D}"/>
    <hyperlink ref="V552" r:id="rId1426" xr:uid="{09C06222-6810-4965-82B9-36EE2F694FFF}"/>
    <hyperlink ref="V551" r:id="rId1427" xr:uid="{6172EF46-A497-44DD-BA80-3EE0C0891CF1}"/>
    <hyperlink ref="V550" r:id="rId1428" xr:uid="{943B19C8-551B-4310-915F-DD96EE4CBDA7}"/>
    <hyperlink ref="V549" r:id="rId1429" xr:uid="{07E84614-1A19-4F75-91D6-26A3601A60F4}"/>
    <hyperlink ref="V774" r:id="rId1430" xr:uid="{6E35CD7A-90C0-470D-8ECE-3E1ADED7C92F}"/>
    <hyperlink ref="V775" r:id="rId1431" xr:uid="{76EDEB22-E2EB-4ADF-9C0A-A048D301B1F8}"/>
    <hyperlink ref="V780" r:id="rId1432" xr:uid="{B27EF185-8832-433D-B4C1-EA54246F3A50}"/>
    <hyperlink ref="V642" r:id="rId1433" xr:uid="{4BD55AF8-706C-40A1-8AEF-BAEFFEC52CF4}"/>
    <hyperlink ref="V646" r:id="rId1434" xr:uid="{7CD58B8F-7AFF-41EB-BC38-3D8D49EF89DE}"/>
    <hyperlink ref="V881" r:id="rId1435" xr:uid="{EAC69BB4-746E-41D1-9044-E4B3029DB5E3}"/>
    <hyperlink ref="V894" r:id="rId1436" xr:uid="{154DE090-52A7-4B3C-8C3D-CBB55982D778}"/>
    <hyperlink ref="V901" r:id="rId1437" xr:uid="{1270F5EC-4D11-47D0-ADA4-0938D4E53DE8}"/>
    <hyperlink ref="V907" r:id="rId1438" xr:uid="{1DBB2273-E514-4889-8E7C-F0D86E30425C}"/>
    <hyperlink ref="V906" r:id="rId1439" xr:uid="{9F896771-A227-4F52-A986-2C52877C9BE6}"/>
    <hyperlink ref="V905" r:id="rId1440" xr:uid="{7FF78A4D-11C1-4DD7-8F5E-BE62B0C1CFAA}"/>
    <hyperlink ref="V806" r:id="rId1441" xr:uid="{D26F8C6B-0823-40B5-8016-9309F0A8040E}"/>
    <hyperlink ref="V741" r:id="rId1442" xr:uid="{BB62041D-1E9C-46A1-A079-C6BA61B7B314}"/>
    <hyperlink ref="V807" r:id="rId1443" xr:uid="{E15FB7B2-4FF0-433E-8BD1-7F6F06E8B055}"/>
    <hyperlink ref="V860" r:id="rId1444" xr:uid="{3CF5F324-A372-491D-BAE0-496D813DE88F}"/>
    <hyperlink ref="V859" r:id="rId1445" xr:uid="{B7CA2D41-F3B4-4CB1-89F7-74BFD9497B7D}"/>
    <hyperlink ref="V861" r:id="rId1446" xr:uid="{7D8C2B5A-685F-463E-90EF-6F9E90CE535D}"/>
    <hyperlink ref="V862" r:id="rId1447" xr:uid="{533F72C8-889B-4E29-BAA2-7A1BBAE0CCB3}"/>
    <hyperlink ref="V770" r:id="rId1448" xr:uid="{482CD91A-8087-4CCD-9D3C-7B4EE0FDD21C}"/>
    <hyperlink ref="V752" r:id="rId1449" xr:uid="{08363867-D926-4019-8BB8-42C2EFB5DE16}"/>
    <hyperlink ref="V761" r:id="rId1450" xr:uid="{A3712BD0-19D5-47C7-8A43-36CE93E5FB66}"/>
    <hyperlink ref="V771" r:id="rId1451" xr:uid="{111F1380-0E18-46C8-9F1F-6A9B95B71A47}"/>
    <hyperlink ref="V772" r:id="rId1452" xr:uid="{0F871295-1E4E-4467-B269-603B70574892}"/>
    <hyperlink ref="V802" r:id="rId1453" xr:uid="{EA1042CE-CFC6-4E7F-A074-ECB5EE9D8459}"/>
    <hyperlink ref="V804" r:id="rId1454" xr:uid="{6CA7E4E0-BEC6-4A60-97C4-65115EEB489C}"/>
    <hyperlink ref="V805" r:id="rId1455" xr:uid="{C122B530-A8FE-4D68-87B7-FE4989608A99}"/>
    <hyperlink ref="V713" r:id="rId1456" xr:uid="{DC054C26-C8C6-44C8-987B-8BFE173859C9}"/>
    <hyperlink ref="V712" r:id="rId1457" xr:uid="{A4BB7219-DD5E-4D20-8D3A-52A2ADCD69AB}"/>
    <hyperlink ref="V711" r:id="rId1458" xr:uid="{712FA467-8360-42E1-A101-30575285C264}"/>
    <hyperlink ref="V710" r:id="rId1459" xr:uid="{DE02953C-B272-45DE-9C90-964920EEBFDB}"/>
    <hyperlink ref="V708" r:id="rId1460" xr:uid="{7C32DC28-26DB-4A73-B6A7-56AF38D97FB9}"/>
    <hyperlink ref="V688" r:id="rId1461" xr:uid="{576D81EC-97FF-4930-9F18-2CE58C3FA127}"/>
    <hyperlink ref="V562" r:id="rId1462" xr:uid="{B84C35DC-4A88-4BD6-A976-0B2D988BE3C4}"/>
    <hyperlink ref="V561" r:id="rId1463" xr:uid="{0A05AF55-7836-4E14-9DDB-A67C66D3E832}"/>
    <hyperlink ref="V560" r:id="rId1464" xr:uid="{0F27AA53-0641-4998-8621-E3B9B79A9876}"/>
    <hyperlink ref="V559" r:id="rId1465" xr:uid="{637F4CB0-7FE1-4A2B-8666-4EDADB6A9201}"/>
    <hyperlink ref="V558" r:id="rId1466" xr:uid="{2828FF26-BFDF-4406-A146-72D8992F7701}"/>
    <hyperlink ref="V557" r:id="rId1467" xr:uid="{F6472CF1-2CB1-45F5-BAD0-4791F54582D4}"/>
    <hyperlink ref="V738" r:id="rId1468" xr:uid="{8D95EBE3-34FF-4BE3-9746-4DD5CE8F6DDC}"/>
    <hyperlink ref="V714" r:id="rId1469" xr:uid="{7D0DA673-D1E0-4F28-AB6F-6272648971CD}"/>
    <hyperlink ref="V569" r:id="rId1470" xr:uid="{5A6ADF91-C972-4F49-BA43-8A43BDEDB266}"/>
    <hyperlink ref="V568" r:id="rId1471" xr:uid="{818D2708-054D-493B-9685-17A9927D6C2C}"/>
    <hyperlink ref="V567" r:id="rId1472" xr:uid="{E08D8931-6B87-45BE-8395-7F5F31A043CA}"/>
    <hyperlink ref="V566" r:id="rId1473" xr:uid="{118434CD-93E9-46C1-99C0-6D6589CEB4DB}"/>
    <hyperlink ref="V565" r:id="rId1474" xr:uid="{7B731523-D21A-46DD-B040-B2C942DB8EE8}"/>
    <hyperlink ref="V564" r:id="rId1475" xr:uid="{22B4FD80-7509-4153-91AB-9F959BB5D3FB}"/>
    <hyperlink ref="V563" r:id="rId1476" xr:uid="{BA824F97-B6CD-4FC6-948E-58909DF214E7}"/>
    <hyperlink ref="V574" r:id="rId1477" xr:uid="{1244D230-9B6E-4385-874C-4C847F9EC626}"/>
    <hyperlink ref="V573" r:id="rId1478" xr:uid="{5D3A5662-4487-48BF-997C-E5FB8DA0AD4F}"/>
    <hyperlink ref="V572" r:id="rId1479" xr:uid="{258929D2-148D-4E53-BB57-65181E541922}"/>
    <hyperlink ref="V571" r:id="rId1480" xr:uid="{AF2EA789-19C0-46F9-8255-F82A25079CA1}"/>
    <hyperlink ref="V570" r:id="rId1481" xr:uid="{7D260100-3CE8-490A-8DAC-3E31AE1AEB7E}"/>
    <hyperlink ref="V496" r:id="rId1482" xr:uid="{F7C25944-3D5A-4F50-81E5-45D836A3763A}"/>
    <hyperlink ref="W424:W924" r:id="rId1483" display="http://transparencia.comitan.gob.mx/ART85/XXVII/DESARROLLO_URBANO/OFICIO_XXVII_2022.pdf" xr:uid="{A19C0EE4-4DC7-433E-AA61-A7968844D588}"/>
    <hyperlink ref="V954" r:id="rId1484" xr:uid="{F905CBCD-7BED-4827-B636-90218219087D}"/>
    <hyperlink ref="V970" r:id="rId1485" xr:uid="{C1A10593-58A1-4BE9-9C89-619D7F40F43F}"/>
    <hyperlink ref="V955" r:id="rId1486" xr:uid="{29CA7AD5-AC7B-4A7C-AC84-2285FED6B77D}"/>
    <hyperlink ref="V978" r:id="rId1487" xr:uid="{94D1F775-CC6F-49CE-BCFD-B236AB3CFAC0}"/>
    <hyperlink ref="V964" r:id="rId1488" xr:uid="{331614B9-6D1B-41EE-AE40-AD5BD2C887AE}"/>
    <hyperlink ref="V977" r:id="rId1489" xr:uid="{AD01C269-22EA-47DA-9141-33F664C40B7E}"/>
    <hyperlink ref="V935" r:id="rId1490" xr:uid="{BBC32DEC-8196-4F8D-8E28-C7E7D435C135}"/>
    <hyperlink ref="V945" r:id="rId1491" xr:uid="{98EF2007-E143-4156-A440-B065E11889B7}"/>
    <hyperlink ref="V934" r:id="rId1492" xr:uid="{C9F39E9A-5575-4C2E-A35B-4C47C27C3503}"/>
    <hyperlink ref="V930" r:id="rId1493" xr:uid="{DBF87AD9-9143-487C-B40D-98E7ED22E88C}"/>
    <hyperlink ref="V933" r:id="rId1494" xr:uid="{BA52287C-CF3B-4853-82B4-E37A34592B4D}"/>
    <hyperlink ref="V931" r:id="rId1495" xr:uid="{28B675E2-C412-47B9-AD44-B5CB90FF503F}"/>
    <hyperlink ref="V971" r:id="rId1496" xr:uid="{977C17D7-B51B-4938-AD28-602880B5A4BA}"/>
    <hyperlink ref="V972" r:id="rId1497" xr:uid="{1BC16345-9282-4DFE-8002-761DF849BD51}"/>
    <hyperlink ref="V942" r:id="rId1498" xr:uid="{4879E98E-B71B-49F5-B071-9D2C99AFE927}"/>
    <hyperlink ref="V960" r:id="rId1499" xr:uid="{793A7CAF-2BA5-4FE4-92FF-0BB518A37B7F}"/>
    <hyperlink ref="V973" r:id="rId1500" xr:uid="{C12890E4-ACEB-4AF7-BECD-21973EAEA329}"/>
    <hyperlink ref="V944" r:id="rId1501" xr:uid="{E8D8219D-AAF1-4568-8DF8-B15F6E81AD4D}"/>
    <hyperlink ref="V968" r:id="rId1502" xr:uid="{F81D8FDF-4A3D-4A64-89F4-F3EE46474985}"/>
    <hyperlink ref="V957" r:id="rId1503" xr:uid="{96D677AE-6222-4500-A73B-7AB1AABD6C0A}"/>
    <hyperlink ref="V976" r:id="rId1504" xr:uid="{BAF99419-7E24-4BB3-A494-51D4C1EEBC19}"/>
    <hyperlink ref="V975" r:id="rId1505" xr:uid="{8A68F631-C12A-438E-8AE5-51D6E48BB4E7}"/>
    <hyperlink ref="V969" r:id="rId1506" xr:uid="{52870DDE-5693-42B8-B624-76E0BB193C75}"/>
    <hyperlink ref="V929" r:id="rId1507" xr:uid="{6F24DC6F-83D8-4E77-AA15-CD533E88B21A}"/>
    <hyperlink ref="V937" r:id="rId1508" xr:uid="{7221150B-57CB-4282-A317-744D6AE4EAF4}"/>
    <hyperlink ref="V932" r:id="rId1509" xr:uid="{6BC97C78-60CB-49D2-AC52-5E3CB8F92868}"/>
    <hyperlink ref="V967" r:id="rId1510" xr:uid="{CFF15080-0185-458A-AB72-BBC91AA046EB}"/>
    <hyperlink ref="V956" r:id="rId1511" xr:uid="{9B6626E3-4AD2-469B-B5BB-AD28E15F39C9}"/>
    <hyperlink ref="V928" r:id="rId1512" xr:uid="{EC6414FD-2F81-417B-AD5C-DAEDD11D987B}"/>
    <hyperlink ref="V948" r:id="rId1513" xr:uid="{9238DFE8-6E49-4352-8F83-D8BA16478C7B}"/>
    <hyperlink ref="V965" r:id="rId1514" xr:uid="{BA39A36E-0814-42C7-A7DC-D43EBDEFB52C}"/>
    <hyperlink ref="V962" r:id="rId1515" xr:uid="{851524CC-4358-45BE-9AF2-EB2BDC45E65B}"/>
    <hyperlink ref="V963" r:id="rId1516" xr:uid="{24AA973B-46F9-4588-9C8A-5CF7BCA629B3}"/>
    <hyperlink ref="V961" r:id="rId1517" xr:uid="{C7CA1D6D-6F04-43BE-8EED-18846293E7DC}"/>
    <hyperlink ref="V953" r:id="rId1518" xr:uid="{630D3D82-453B-4FB0-BAC2-3732E73D8866}"/>
    <hyperlink ref="V941" r:id="rId1519" xr:uid="{683444E2-62F5-4B17-8D47-1BD95D19437F}"/>
    <hyperlink ref="W935:W981" r:id="rId1520" display="http://transparencia.comitan.gob.mx/ART85/XXVII/DESARROLLO_URBANO/OFICIO_XXVII_2022.pdf" xr:uid="{DFFD99E7-14EC-431D-9456-CEF27800BC5A}"/>
    <hyperlink ref="X424:X981" r:id="rId1521" display="http://transparencia.comitan.gob.mx/ART85/XXVII/DESARROLLO_URBANO/OF.XXVII1_2021-2024.pdf" xr:uid="{68795EEC-95E6-4F28-A2CA-4982A3108D88}"/>
    <hyperlink ref="Z424" r:id="rId1522" xr:uid="{B1E74C57-FA46-41D6-9E0E-7D39C07C47A9}"/>
    <hyperlink ref="Z425" r:id="rId1523" xr:uid="{D0300919-2EE4-461E-A27E-84202E01A569}"/>
    <hyperlink ref="Z426" r:id="rId1524" xr:uid="{8453EA09-B094-46B0-9C59-AE30C2033571}"/>
    <hyperlink ref="Z427" r:id="rId1525" xr:uid="{DE340E84-D335-4CF5-A6FB-C776C22AC2B9}"/>
    <hyperlink ref="Z428" r:id="rId1526" xr:uid="{3A62BADF-69D0-48C7-B276-7F68F6FEB2BA}"/>
    <hyperlink ref="Z430" r:id="rId1527" xr:uid="{4A1D325E-FDCA-4C97-8EDD-2980BBFD64D1}"/>
    <hyperlink ref="Z431" r:id="rId1528" xr:uid="{3E4D3040-9093-4AEA-9B24-65E4A32B3422}"/>
    <hyperlink ref="Z432" r:id="rId1529" xr:uid="{5B9DEC84-8D60-47B2-846E-720D957D84F0}"/>
    <hyperlink ref="Z433" r:id="rId1530" xr:uid="{C8EA1056-0471-4C49-890A-84DE229CC062}"/>
    <hyperlink ref="Z434" r:id="rId1531" xr:uid="{E4A80BED-2FFD-4CF1-85E9-0221F7674D04}"/>
    <hyperlink ref="Z436" r:id="rId1532" xr:uid="{E28FDCD7-2699-490F-99B4-A5E1EC5A0FB7}"/>
    <hyperlink ref="Z437" r:id="rId1533" xr:uid="{0E6507A6-2336-473E-A3FE-A57239ECFEC3}"/>
    <hyperlink ref="Z438" r:id="rId1534" xr:uid="{5C4635E0-57DB-483F-B42F-FEB8B9CEEB1E}"/>
    <hyperlink ref="Z439" r:id="rId1535" xr:uid="{715A99E0-CCB8-413E-9C43-A936378B8A4D}"/>
    <hyperlink ref="Z440" r:id="rId1536" xr:uid="{E6B3BB5D-FCA6-41CE-A359-071920D4FE5F}"/>
    <hyperlink ref="Z441" r:id="rId1537" xr:uid="{160C7533-97B1-44AF-B2BC-F5C7FD61FD6E}"/>
    <hyperlink ref="Z442" r:id="rId1538" xr:uid="{B4BD4900-21CD-4CCF-B6A4-92D9DEE9CC2A}"/>
    <hyperlink ref="Z443" r:id="rId1539" xr:uid="{951FD35C-2693-4D86-9744-B8CE81AB7A04}"/>
    <hyperlink ref="Z444" r:id="rId1540" xr:uid="{1EA0A3EB-44EC-4472-83E3-85CA958706BB}"/>
    <hyperlink ref="Z445" r:id="rId1541" xr:uid="{15A4B49A-69FE-4F70-9D97-D6AF76D99283}"/>
    <hyperlink ref="Z446" r:id="rId1542" xr:uid="{0E33D6B6-0F62-40A5-98E0-6FA89F9104E9}"/>
    <hyperlink ref="Z447" r:id="rId1543" xr:uid="{4E8C8115-DB9C-44CA-A876-EE1C439C780B}"/>
    <hyperlink ref="Z448" r:id="rId1544" xr:uid="{73346693-4ED7-42F7-8358-86F2EFD2D16B}"/>
    <hyperlink ref="Z449" r:id="rId1545" xr:uid="{7FA0B925-8BED-41F0-ABF7-FE30F5BB1193}"/>
    <hyperlink ref="Z451" r:id="rId1546" xr:uid="{F9ECF2A7-7909-457E-931A-5CBA2F14C457}"/>
    <hyperlink ref="Z454" r:id="rId1547" xr:uid="{50A4BF86-4862-467B-8460-41B6CE9ED15F}"/>
    <hyperlink ref="Z455" r:id="rId1548" xr:uid="{111D7F2B-AA51-47B4-890D-A4103891B717}"/>
    <hyperlink ref="Z457" r:id="rId1549" xr:uid="{7F2C7429-72E2-4981-86A2-844CB9316168}"/>
    <hyperlink ref="Z458" r:id="rId1550" xr:uid="{9826CBC0-2138-4068-8400-B9433211E8B4}"/>
    <hyperlink ref="Z459" r:id="rId1551" xr:uid="{D8798EBE-B7AA-4528-A1C9-B8CD33B40A6F}"/>
    <hyperlink ref="Z460" r:id="rId1552" xr:uid="{79F01CEE-9F93-4930-B360-51CCC8F26843}"/>
    <hyperlink ref="Z461" r:id="rId1553" xr:uid="{1803594A-16CD-48B9-83BF-9C8148BFCD5B}"/>
    <hyperlink ref="Z463" r:id="rId1554" xr:uid="{2675EEE2-1796-442B-8E38-38D75F9ADE0D}"/>
    <hyperlink ref="Z464" r:id="rId1555" xr:uid="{7A407EAF-9A56-456E-A48A-E7B9F491DEDB}"/>
    <hyperlink ref="Z465" r:id="rId1556" xr:uid="{1E657F7A-5715-48C4-9372-8F7BCEFE01B5}"/>
    <hyperlink ref="Z466" r:id="rId1557" xr:uid="{75E4A356-04A5-423A-AA77-E5DB2F31C5B4}"/>
    <hyperlink ref="Z467" r:id="rId1558" xr:uid="{D6A0EF42-A55A-4869-B9A8-60866176DC9D}"/>
    <hyperlink ref="Z468" r:id="rId1559" xr:uid="{EC960E1C-6D4F-4BEC-BF35-FFDF01A62606}"/>
    <hyperlink ref="Z469" r:id="rId1560" xr:uid="{D875E0C6-75B5-4CBD-8575-1AB12F282942}"/>
    <hyperlink ref="Z470" r:id="rId1561" xr:uid="{F60D4148-FAAC-42E7-B53C-272715BFA29D}"/>
    <hyperlink ref="Z471" r:id="rId1562" xr:uid="{A875A644-848C-4A04-9CA1-61CD509A5595}"/>
    <hyperlink ref="Z472" r:id="rId1563" xr:uid="{EA84A40F-D442-47ED-8B55-4BC61606071E}"/>
    <hyperlink ref="Z473" r:id="rId1564" xr:uid="{BEA7CD99-D0FE-4815-9649-E28A4064440A}"/>
    <hyperlink ref="Z474" r:id="rId1565" xr:uid="{BEF013D5-E161-4928-AB13-4713707C91C6}"/>
    <hyperlink ref="Z475" r:id="rId1566" xr:uid="{6813D8D2-6F2E-4F62-9A21-BE4F749BE1DE}"/>
    <hyperlink ref="Z476" r:id="rId1567" xr:uid="{500FFDF6-A4B2-4EA1-AA87-F98C2C73307B}"/>
    <hyperlink ref="Z477" r:id="rId1568" xr:uid="{4111FBC6-E7B9-441F-AC03-57CE1F60D189}"/>
    <hyperlink ref="Z478" r:id="rId1569" xr:uid="{0A5DB13E-1DD0-4216-A4FF-78937EE66C19}"/>
    <hyperlink ref="Z328" r:id="rId1570" xr:uid="{C74744EA-2853-477C-AD69-609251755C9B}"/>
    <hyperlink ref="Z327" r:id="rId1571" xr:uid="{21BFD498-EF52-4A86-B0D0-4E02B1789FAA}"/>
    <hyperlink ref="Z326" r:id="rId1572" xr:uid="{30948415-7498-4E0B-9A21-ADECAEDB65F8}"/>
    <hyperlink ref="Z325" r:id="rId1573" xr:uid="{E191D73A-22E6-41B0-8186-7D5CB00FE2A3}"/>
    <hyperlink ref="Z321" r:id="rId1574" xr:uid="{4F9A2342-35DE-4634-A714-B969F1EAE55D}"/>
    <hyperlink ref="Z322" r:id="rId1575" xr:uid="{D2ED285D-A13E-4949-9182-A160ABE81823}"/>
    <hyperlink ref="Z323" r:id="rId1576" xr:uid="{43864262-C88F-47E3-9DA9-02227A8EF850}"/>
    <hyperlink ref="Z324" r:id="rId1577" xr:uid="{8BEA4034-4ED0-4470-A1AA-AAA38EF1FCE0}"/>
    <hyperlink ref="Z319" r:id="rId1578" xr:uid="{5A879D27-083D-4C57-9247-611847537350}"/>
    <hyperlink ref="Z409" r:id="rId1579" xr:uid="{9FB47A82-DBD5-4741-9B73-C6EC3F98E3F2}"/>
    <hyperlink ref="Z410" r:id="rId1580" xr:uid="{068C0738-4257-49F0-B524-E2DA024FBAC0}"/>
    <hyperlink ref="Z411" r:id="rId1581" xr:uid="{BB6B1A1F-772B-4348-8320-68A2818F1188}"/>
    <hyperlink ref="Z412" r:id="rId1582" xr:uid="{1D2A87A7-BF58-430B-9066-27A51F73DE86}"/>
    <hyperlink ref="Z413" r:id="rId1583" xr:uid="{55AE2672-2E1C-407F-9051-1B945D60C886}"/>
    <hyperlink ref="Z414" r:id="rId1584" xr:uid="{8C1B0762-A7D8-4FDA-A0CD-03A015E7F549}"/>
    <hyperlink ref="Z408" r:id="rId1585" xr:uid="{36ADD1FC-1E57-489B-B7BF-83893E0FF255}"/>
    <hyperlink ref="Z415" r:id="rId1586" xr:uid="{1E2CB43F-E0D2-4751-B666-2BD96B899C92}"/>
    <hyperlink ref="Z416" r:id="rId1587" xr:uid="{504DCF03-928A-42D7-8238-E5DEC0767CA7}"/>
    <hyperlink ref="Z417" r:id="rId1588" xr:uid="{A401CB10-D9D3-4D0F-83D3-B333E2E58C7D}"/>
    <hyperlink ref="Z418" r:id="rId1589" xr:uid="{685031C7-7D6B-4FAA-AC70-72916CD03B8E}"/>
    <hyperlink ref="Z419" r:id="rId1590" xr:uid="{2884898E-3D2F-4648-8C3F-1DEEF524E9F6}"/>
    <hyperlink ref="Z420" r:id="rId1591" xr:uid="{9DF85CCB-C4B7-4B88-BC5E-C0632003089A}"/>
    <hyperlink ref="Z421" r:id="rId1592" xr:uid="{97BB0614-9923-4597-A976-84AA6F05BECB}"/>
    <hyperlink ref="Z362" r:id="rId1593" xr:uid="{6C9599A9-48F8-477A-8C45-57876C55DED5}"/>
    <hyperlink ref="Z359" r:id="rId1594" xr:uid="{DD0FF460-BE04-4F66-B74F-5AE59F76EDF1}"/>
    <hyperlink ref="Z361" r:id="rId1595" xr:uid="{DB1F263B-0CD0-48A1-A374-FBC413442538}"/>
    <hyperlink ref="Z356" r:id="rId1596" xr:uid="{A0F8DF71-7BA6-4A2E-940D-43C317A7E194}"/>
    <hyperlink ref="Z357" r:id="rId1597" xr:uid="{2DDFFC6C-641A-4CE7-80FB-359E025AEB13}"/>
    <hyperlink ref="Z360" r:id="rId1598" xr:uid="{CFFEEB64-E95A-4957-AB2D-7F21FC97FA23}"/>
    <hyperlink ref="Z351" r:id="rId1599" xr:uid="{29B70861-1211-4E53-9CCF-11A26156CB6A}"/>
    <hyperlink ref="Z404" r:id="rId1600" xr:uid="{1D039630-5294-489E-BFB1-4527438637CA}"/>
    <hyperlink ref="Z405" r:id="rId1601" xr:uid="{111711DF-2AB0-4DF3-B253-25A22BEBC530}"/>
    <hyperlink ref="Z406" r:id="rId1602" xr:uid="{058CD6F7-CD46-4D95-BBBC-EF1CD6FC7031}"/>
    <hyperlink ref="Z407" r:id="rId1603" xr:uid="{16005DD7-26E4-4939-B425-24D962A867B1}"/>
    <hyperlink ref="Z355" r:id="rId1604" xr:uid="{AE22B6F2-CDA7-4A0C-8249-6D96D7B052EB}"/>
    <hyperlink ref="Z354" r:id="rId1605" xr:uid="{085D9008-DF2C-47EE-B77B-2FA3D2857EF0}"/>
    <hyperlink ref="Z352" r:id="rId1606" xr:uid="{011DCCF8-8FA7-47EC-AF26-27675C0054C7}"/>
    <hyperlink ref="Z353" r:id="rId1607" xr:uid="{5245F827-7350-4CF4-B91E-72C34A144085}"/>
    <hyperlink ref="Z423" r:id="rId1608" xr:uid="{3594D189-5A53-479A-873B-8251D33A77D5}"/>
    <hyperlink ref="Z422" r:id="rId1609" xr:uid="{F7B42A04-F422-4A44-BB74-E233A66D7BB0}"/>
    <hyperlink ref="Z336" r:id="rId1610" xr:uid="{5C744B48-30B7-4F79-86A9-FE8A92D3A134}"/>
    <hyperlink ref="Z337" r:id="rId1611" xr:uid="{73C3698C-3376-4C93-8CF3-4AFAE6D2CCA8}"/>
    <hyperlink ref="Z338" r:id="rId1612" xr:uid="{2FA4699F-4E7E-4238-BA69-57DFB54CE1CF}"/>
    <hyperlink ref="Z339" r:id="rId1613" xr:uid="{E2124985-94EB-4693-BEA6-D302C977C590}"/>
    <hyperlink ref="Z342" r:id="rId1614" xr:uid="{30733EBE-2D7D-4F51-AD83-683A86E06310}"/>
    <hyperlink ref="Z343" r:id="rId1615" xr:uid="{640FEC94-CFE1-442E-AA93-1B529EFDD377}"/>
    <hyperlink ref="Z344" r:id="rId1616" xr:uid="{D63969BA-5A45-4CBA-B184-7BD98AEC27DA}"/>
    <hyperlink ref="Z345" r:id="rId1617" xr:uid="{7867CF30-66E9-40FE-96FA-2CFE409ADFCD}"/>
    <hyperlink ref="Z331" r:id="rId1618" xr:uid="{A83AA5F6-DC7B-439A-945C-106AF51E3C8E}"/>
    <hyperlink ref="Z340" r:id="rId1619" xr:uid="{DCBF9F50-FD76-4323-9C05-1835A48F4F38}"/>
    <hyperlink ref="Z341" r:id="rId1620" xr:uid="{70C34984-D02B-4681-B77F-DDB56F5E473E}"/>
    <hyperlink ref="Z329" r:id="rId1621" xr:uid="{FDCD55CE-8D47-4857-B51D-1B7BA57C157C}"/>
    <hyperlink ref="Z330" r:id="rId1622" xr:uid="{393BB345-0897-4FE7-8F21-AAAA08A0A8F1}"/>
    <hyperlink ref="Z581" r:id="rId1623" xr:uid="{651235F1-69D3-442E-9311-F73E76CF0616}"/>
    <hyperlink ref="Z582" r:id="rId1624" xr:uid="{4D132E8C-FFD2-4926-AAA7-FF1F5770D033}"/>
    <hyperlink ref="Z583" r:id="rId1625" xr:uid="{BF75C9E5-5067-42F0-8070-91F83713D652}"/>
    <hyperlink ref="Z585" r:id="rId1626" xr:uid="{854CC0FB-EC6A-4E83-BA4C-5825E2C13FEC}"/>
    <hyperlink ref="Z591" r:id="rId1627" xr:uid="{4A6A08B3-8945-4538-9AB9-2279605D597B}"/>
    <hyperlink ref="Z380" r:id="rId1628" xr:uid="{89BD0742-7B49-46D8-A7E7-38C8C0843786}"/>
    <hyperlink ref="Z381" r:id="rId1629" xr:uid="{2ACD17BE-EF8B-45F4-B2D0-26BDABC590E4}"/>
    <hyperlink ref="Z382" r:id="rId1630" xr:uid="{11324E75-E69C-48FF-B3B2-41BA94D72B58}"/>
    <hyperlink ref="Z347" r:id="rId1631" xr:uid="{CDC0E653-8433-4179-854C-71EA55618A07}"/>
    <hyperlink ref="Z348" r:id="rId1632" xr:uid="{2981E2D2-8522-4AE0-9B05-3D4D7EA5EA33}"/>
    <hyperlink ref="Z349" r:id="rId1633" xr:uid="{C1485C15-E563-4669-992B-342977A495C2}"/>
    <hyperlink ref="Z350" r:id="rId1634" xr:uid="{BD1A8D15-E0A3-4C58-8ECC-44FFB449AB18}"/>
    <hyperlink ref="Z378" r:id="rId1635" xr:uid="{9A02FF56-2D31-421F-B635-42B89EC2E8B1}"/>
    <hyperlink ref="Z346" r:id="rId1636" xr:uid="{D4CB5461-DAAC-4265-8E08-54190F1AA775}"/>
    <hyperlink ref="Z358" r:id="rId1637" xr:uid="{16875AA2-A12F-4FAE-8AE2-4A6C9FD04E49}"/>
    <hyperlink ref="Z363" r:id="rId1638" xr:uid="{D481A1FE-16F9-4D5E-8D22-D8FA63A6437A}"/>
    <hyperlink ref="Z364" r:id="rId1639" xr:uid="{51B2E15E-1D80-47DC-B13A-BF2EC368AB85}"/>
    <hyperlink ref="Z365" r:id="rId1640" xr:uid="{BC797216-41BF-4F6A-ABE2-E7C5771B762E}"/>
    <hyperlink ref="Z366" r:id="rId1641" xr:uid="{9E435600-2CE0-4C1C-A4D6-1ECCB7A3BC48}"/>
    <hyperlink ref="Z368" r:id="rId1642" xr:uid="{4162CF64-93D8-4C78-A0F0-4E2B98457932}"/>
    <hyperlink ref="Z633" r:id="rId1643" xr:uid="{7A302E21-49AF-4B5E-9715-F7E22C0E1F16}"/>
    <hyperlink ref="Z632" r:id="rId1644" xr:uid="{9F1C6B3A-6931-403B-831F-86E940B57245}"/>
    <hyperlink ref="Z617" r:id="rId1645" xr:uid="{D8FA6ADF-87C9-42E9-A868-1B2BCF8D3615}"/>
    <hyperlink ref="Z615" r:id="rId1646" xr:uid="{0294AA85-3781-40BB-8F90-BD187AB4CF73}"/>
    <hyperlink ref="Z614" r:id="rId1647" xr:uid="{7E26F06F-27F1-451C-B2E0-3708525B0B7B}"/>
    <hyperlink ref="Z621" r:id="rId1648" xr:uid="{7352D40B-F3D7-4452-A317-4C905319CC0A}"/>
    <hyperlink ref="Z626" r:id="rId1649" xr:uid="{71FCCCB5-826A-40E0-8092-5536D6EC3296}"/>
    <hyperlink ref="Z627" r:id="rId1650" xr:uid="{A25709AC-FCF9-49AE-934F-2F07FD4F8F13}"/>
    <hyperlink ref="Z628" r:id="rId1651" xr:uid="{475BB334-FDF7-4F4B-8DC8-4A9D5F73281D}"/>
    <hyperlink ref="Z629" r:id="rId1652" xr:uid="{4C4E6799-D62C-49CB-AD61-8D1DA6190859}"/>
    <hyperlink ref="Z630" r:id="rId1653" xr:uid="{5E039DDA-D2D6-422E-B05D-9E4CA12BA357}"/>
    <hyperlink ref="Z631" r:id="rId1654" xr:uid="{0D3F798D-DC25-4377-9E3D-ED9FDE8B24BC}"/>
    <hyperlink ref="Z613" r:id="rId1655" xr:uid="{99532633-919C-467B-8BDC-186269055562}"/>
    <hyperlink ref="Z612" r:id="rId1656" xr:uid="{904D0856-7F04-482D-8EDC-6488E30EA6AE}"/>
    <hyperlink ref="Z611" r:id="rId1657" xr:uid="{21390441-9C2D-40B3-BDB7-877BA24C2F70}"/>
    <hyperlink ref="Z610" r:id="rId1658" xr:uid="{89520729-6DF5-44CE-9748-82C94E4B34B3}"/>
    <hyperlink ref="Z609" r:id="rId1659" xr:uid="{A7AC860E-D901-465F-9A8A-96A2CBD84C86}"/>
    <hyperlink ref="Z589" r:id="rId1660" xr:uid="{BD51409B-FBBF-4BB8-B6EB-4F8BCAE6948A}"/>
    <hyperlink ref="Z588" r:id="rId1661" xr:uid="{E7DC2530-A0CA-428F-9FED-808C91D9F80B}"/>
    <hyperlink ref="Z586" r:id="rId1662" xr:uid="{5FD8C0A4-775D-433C-93BC-B18FFD579616}"/>
    <hyperlink ref="Z584" r:id="rId1663" xr:uid="{EB2E8C47-D6A8-4E25-97CB-E91B0B349493}"/>
    <hyperlink ref="Z335" r:id="rId1664" xr:uid="{50E3DE05-5B0A-49B8-8859-7E976C846325}"/>
    <hyperlink ref="Z334" r:id="rId1665" xr:uid="{16154718-8003-4AA8-83B1-5589F5B76082}"/>
    <hyperlink ref="Z332" r:id="rId1666" xr:uid="{3B4BE951-053E-46B6-9ADD-6C0F7BA8AB64}"/>
    <hyperlink ref="Z333" r:id="rId1667" xr:uid="{D07CDF28-F65E-4C0C-8F37-7A629CF12A79}"/>
    <hyperlink ref="Z580" r:id="rId1668" xr:uid="{73EB0872-01C4-4397-BE87-9D8D5ACB4AC3}"/>
    <hyperlink ref="Z480" r:id="rId1669" xr:uid="{6327D919-C14A-4EF7-8D5F-D29D92801D7F}"/>
    <hyperlink ref="Z479" r:id="rId1670" xr:uid="{30D46DE4-F5D0-410E-97C5-DC1E7B3D8002}"/>
    <hyperlink ref="Z429" r:id="rId1671" xr:uid="{F3E40D33-7BD1-4E16-B847-1F8EB5E4285A}"/>
    <hyperlink ref="Z435" r:id="rId1672" xr:uid="{660C5095-A5E5-473C-AD33-14206FAD9571}"/>
    <hyperlink ref="Z665" r:id="rId1673" xr:uid="{7562D30A-13C0-444E-93B1-C45559AE1207}"/>
    <hyperlink ref="Z664" r:id="rId1674" xr:uid="{D87E5D32-9B58-4B0B-BB1B-9AB2F3D05F2F}"/>
    <hyperlink ref="Z663" r:id="rId1675" xr:uid="{BF28CE68-A589-4D17-9EFF-4B9AEC44EA57}"/>
    <hyperlink ref="Z662" r:id="rId1676" xr:uid="{627909B4-4362-42B4-AC11-4780AEFA689D}"/>
    <hyperlink ref="Z657" r:id="rId1677" xr:uid="{2BFDE3EA-4727-430E-BA4F-92946E49D509}"/>
    <hyperlink ref="Z658" r:id="rId1678" xr:uid="{D1E2455C-5A10-4117-99A3-B5D94061E3EA}"/>
    <hyperlink ref="Z659" r:id="rId1679" xr:uid="{B0FA576C-5F3D-49D6-BAD9-E7F2552F95A5}"/>
    <hyperlink ref="Z660" r:id="rId1680" xr:uid="{A40CCE9D-4B0D-4D83-86F5-756111BC8A06}"/>
    <hyperlink ref="Z661" r:id="rId1681" xr:uid="{1B4AEF26-988B-4577-99C0-A02CEBB52809}"/>
    <hyperlink ref="Z650" r:id="rId1682" xr:uid="{1CE5AA11-9193-4064-8BBC-D3577C28D1AB}"/>
    <hyperlink ref="Z651" r:id="rId1683" xr:uid="{5756206C-ADBE-40E3-8D3C-EEA4644DD90E}"/>
    <hyperlink ref="Z656" r:id="rId1684" xr:uid="{F0E3F1D5-96A9-4752-B975-9426CDA40232}"/>
    <hyperlink ref="Z653" r:id="rId1685" xr:uid="{FB0B855B-67CC-479C-801C-260252C02992}"/>
    <hyperlink ref="Z618" r:id="rId1686" xr:uid="{3DE90593-190C-4021-A6A7-F82A37540132}"/>
    <hyperlink ref="Z619" r:id="rId1687" xr:uid="{C9882A6E-3BF0-43E9-A00E-E4F50E6BE4C2}"/>
    <hyperlink ref="Z622" r:id="rId1688" xr:uid="{5622CD34-372F-4C05-96E2-789A6DACAD7E}"/>
    <hyperlink ref="Z623" r:id="rId1689" xr:uid="{1D5672D9-20CD-4AD5-B436-075FE2FB66D1}"/>
    <hyperlink ref="Z625" r:id="rId1690" xr:uid="{FFEC927F-E784-4613-818B-D41A881720DB}"/>
    <hyperlink ref="Z624" r:id="rId1691" xr:uid="{3284D7CD-65B7-4E53-AB37-9D7C9959B923}"/>
    <hyperlink ref="Z605" r:id="rId1692" xr:uid="{2B4B91C3-717B-4D5F-B868-C8D30CD34F23}"/>
    <hyperlink ref="Z606" r:id="rId1693" xr:uid="{6E04D049-89FD-4FD8-8BD3-2A2146832BF2}"/>
    <hyperlink ref="Z607" r:id="rId1694" xr:uid="{495956BB-82CC-44CB-91C3-CE44FCAD9BB8}"/>
    <hyperlink ref="Z608" r:id="rId1695" xr:uid="{2DFB28BD-EFD2-4BA3-953D-8CCB859B8944}"/>
    <hyperlink ref="Z603" r:id="rId1696" xr:uid="{D28744BF-E4A4-4BF6-9FF7-DFE1B67664DA}"/>
    <hyperlink ref="Z604" r:id="rId1697" xr:uid="{A43E6BDD-2F9A-456F-89A7-0975BAE9647D}"/>
    <hyperlink ref="Z762" r:id="rId1698" xr:uid="{AC83AEBF-47E1-46D8-827C-660C10F0DB56}"/>
    <hyperlink ref="Z590" r:id="rId1699" xr:uid="{FBA49C42-D135-467D-9177-CDEB5D74AF07}"/>
    <hyperlink ref="Z594" r:id="rId1700" xr:uid="{D126775A-A781-4618-88BC-FE44B174D2F5}"/>
    <hyperlink ref="Z595" r:id="rId1701" xr:uid="{67873C89-CEFA-4B74-A93D-74D20FC7EA0E}"/>
    <hyperlink ref="Z596" r:id="rId1702" xr:uid="{57AD8A72-1269-4969-83DC-CB5A924275F6}"/>
    <hyperlink ref="Z592" r:id="rId1703" xr:uid="{2693BB82-6EDC-4B19-A0A3-18DB5EC136FA}"/>
    <hyperlink ref="Z597" r:id="rId1704" xr:uid="{158938C2-F474-4911-9EAE-C7BB06ED5F70}"/>
    <hyperlink ref="Z602" r:id="rId1705" xr:uid="{5E84108E-2233-468D-95C9-39ED8CFFA0DF}"/>
    <hyperlink ref="Z598" r:id="rId1706" xr:uid="{5EEEB7D1-FBB7-4527-9789-D423B92A5E1C}"/>
    <hyperlink ref="Z599" r:id="rId1707" xr:uid="{8B29A57A-D2FD-41F3-9715-6024A06B81A6}"/>
    <hyperlink ref="Z681" r:id="rId1708" xr:uid="{E59E6476-7D86-49A5-A2C2-4D9EB2327AD0}"/>
    <hyperlink ref="Z669" r:id="rId1709" xr:uid="{5E6B8F5F-B3F3-4A36-A294-D22741791679}"/>
    <hyperlink ref="Z600" r:id="rId1710" xr:uid="{E8BDF2BB-E492-433C-9F66-D2046C8C9411}"/>
    <hyperlink ref="Z670" r:id="rId1711" xr:uid="{35102C8B-AD64-4B20-A8B9-0777CED98445}"/>
    <hyperlink ref="Z671" r:id="rId1712" xr:uid="{C4483219-88F2-45A1-BB6C-6703FC7FE0C6}"/>
    <hyperlink ref="Z672" r:id="rId1713" xr:uid="{EC0A767C-3C01-4C62-B0FC-6FDC80C0A770}"/>
    <hyperlink ref="Z673" r:id="rId1714" xr:uid="{F4A64FB1-EEA0-4F0D-A2F5-9DF8CCB906FB}"/>
    <hyperlink ref="Z674" r:id="rId1715" xr:uid="{DFFA0F9E-7258-4F2E-A1E7-70986565F6F8}"/>
    <hyperlink ref="Z675" r:id="rId1716" xr:uid="{BFDA79A7-8F4C-48A1-A1D1-2020FCC4AD10}"/>
    <hyperlink ref="Z676" r:id="rId1717" xr:uid="{E08A3D60-4BA0-415B-B49D-2C26847DA105}"/>
    <hyperlink ref="Z678" r:id="rId1718" xr:uid="{BF5E3BB4-6467-4D27-B008-AFA24034E0B2}"/>
    <hyperlink ref="Z679" r:id="rId1719" xr:uid="{FAA36365-5AD1-4108-A059-038DBB2A4DD3}"/>
    <hyperlink ref="Z680" r:id="rId1720" xr:uid="{767ED4D9-F294-4212-BFAA-B6D8DDDFBB2E}"/>
    <hyperlink ref="Z601" r:id="rId1721" xr:uid="{C7D4C590-6D56-498F-8500-AB5BC42ADE55}"/>
    <hyperlink ref="Z616" r:id="rId1722" xr:uid="{9793719A-E293-4787-A279-CDF0AE1B34C8}"/>
    <hyperlink ref="Z587" r:id="rId1723" xr:uid="{0DC98FE3-D122-4CD5-B252-1A9D4BF90811}"/>
    <hyperlink ref="Z682" r:id="rId1724" xr:uid="{6A3CE211-B528-4A46-A03A-6740C58A6863}"/>
    <hyperlink ref="Z635" r:id="rId1725" xr:uid="{34D3682E-9685-481F-B608-C19490175EF1}"/>
    <hyperlink ref="Z636" r:id="rId1726" xr:uid="{A987FEF0-2A10-4ABF-9B54-DD24186852F9}"/>
    <hyperlink ref="Z637" r:id="rId1727" xr:uid="{C39532BB-88A6-4915-A2D7-1ACB89FE17CF}"/>
    <hyperlink ref="Z638" r:id="rId1728" xr:uid="{EE4728B5-AF6D-49B6-8D37-B25C3BD86C4B}"/>
    <hyperlink ref="Z639" r:id="rId1729" xr:uid="{28CFBA3C-7825-4866-B447-51288995935C}"/>
    <hyperlink ref="Z640" r:id="rId1730" xr:uid="{D47C2F33-6D5D-40C0-AE79-868C50A4212D}"/>
    <hyperlink ref="Z641" r:id="rId1731" xr:uid="{3004560B-8366-4AA7-93B7-726F11DE7354}"/>
    <hyperlink ref="Z643" r:id="rId1732" xr:uid="{BBA9ECBB-7243-40D3-861B-7E62C96F8BE0}"/>
    <hyperlink ref="Z644" r:id="rId1733" xr:uid="{FC8353BE-3BC0-4CFA-80C8-4C7C7052BC7E}"/>
    <hyperlink ref="Z645" r:id="rId1734" xr:uid="{AD11E49F-8029-4867-AF28-A5C267F4EE3F}"/>
    <hyperlink ref="Z648" r:id="rId1735" xr:uid="{BAAFA3DD-5594-4198-A609-663B931595D4}"/>
    <hyperlink ref="Z649" r:id="rId1736" xr:uid="{3BB0B178-B390-41B4-8F84-844A79F832F2}"/>
    <hyperlink ref="Z401" r:id="rId1737" xr:uid="{3DC8AF2E-0E2B-4E60-80C1-6303E104E64E}"/>
    <hyperlink ref="Z402" r:id="rId1738" xr:uid="{00F1F881-88F8-4C75-ABFD-A26E495FEB19}"/>
    <hyperlink ref="Z403" r:id="rId1739" xr:uid="{41DB807A-EAFF-49DA-A43A-3F48A5F1454A}"/>
    <hyperlink ref="Z398" r:id="rId1740" xr:uid="{BB47A5C3-19F5-43DC-9F07-4BDB6EA693F7}"/>
    <hyperlink ref="Z399" r:id="rId1741" xr:uid="{71057C04-BFB1-49D2-A544-A4F75962BA2F}"/>
    <hyperlink ref="Z400" r:id="rId1742" xr:uid="{CCE7AE13-DA1C-431C-97E4-95A118A60BAB}"/>
    <hyperlink ref="Z396" r:id="rId1743" xr:uid="{46139E00-E4D2-49CA-9B1C-87FC5C509EC5}"/>
    <hyperlink ref="Z397" r:id="rId1744" xr:uid="{326A3B21-403E-418B-9A57-D9D0DEC019A6}"/>
    <hyperlink ref="Z395" r:id="rId1745" xr:uid="{75BE9778-A4D4-4BD4-9F9C-CD1A10C94DA8}"/>
    <hyperlink ref="Z394" r:id="rId1746" xr:uid="{E8898F63-2772-42A0-93B1-8E133916532A}"/>
    <hyperlink ref="Z393" r:id="rId1747" xr:uid="{F6C83DB9-B159-4855-B6CF-749DF044EE2C}"/>
    <hyperlink ref="Z390" r:id="rId1748" xr:uid="{DC79F788-5A76-4BDB-9B20-A50FF042220A}"/>
    <hyperlink ref="Z391" r:id="rId1749" xr:uid="{8FE7E310-7CA4-469D-A578-BE9B3FEDE5E3}"/>
    <hyperlink ref="Z392" r:id="rId1750" xr:uid="{A9D59419-E03B-44EB-97DE-EFE8EA89CD9A}"/>
    <hyperlink ref="Z389" r:id="rId1751" xr:uid="{5C616CA0-B79F-455F-B6E1-11849A5491FA}"/>
    <hyperlink ref="Z634" r:id="rId1752" xr:uid="{A9B16906-C0AC-46EB-9478-F4EE46667A94}"/>
    <hyperlink ref="Z666" r:id="rId1753" xr:uid="{D52B00A1-ED19-44C0-92DD-15F03622A70D}"/>
    <hyperlink ref="Z667" r:id="rId1754" xr:uid="{D3253AF9-D016-4BE1-AEED-F4925086D620}"/>
    <hyperlink ref="Z668" r:id="rId1755" xr:uid="{F90CDD00-6EA8-44F5-B224-C268FED40CFF}"/>
    <hyperlink ref="Z677" r:id="rId1756" xr:uid="{1C0E2132-0C4D-45BC-A55F-61A435E22A0E}"/>
    <hyperlink ref="Z386" r:id="rId1757" xr:uid="{15C73A60-1C40-4CAD-8197-82DAA3958BF6}"/>
    <hyperlink ref="Z387" r:id="rId1758" xr:uid="{9EB25C18-6317-4A15-B472-B53439CA5DA6}"/>
    <hyperlink ref="Z388" r:id="rId1759" xr:uid="{354C934E-6943-4BF3-8E80-66720AEC1B1A}"/>
    <hyperlink ref="Z383" r:id="rId1760" xr:uid="{6DD98784-B574-48D9-8608-F49F8F5B0BED}"/>
    <hyperlink ref="Z384" r:id="rId1761" xr:uid="{574AA95A-5725-4E31-93BB-6092AED0BD74}"/>
    <hyperlink ref="Z385" r:id="rId1762" xr:uid="{AB6B1062-8EDB-4B19-A991-9D8F5A68E6EB}"/>
    <hyperlink ref="Z375" r:id="rId1763" xr:uid="{D1857F40-1BD6-4EFA-A4BD-5CE93C70AFBC}"/>
    <hyperlink ref="Z376" r:id="rId1764" xr:uid="{AFCB6988-7AF6-47FE-B943-75FBA219AE44}"/>
    <hyperlink ref="Z377" r:id="rId1765" xr:uid="{FBE00BD0-CBE3-427E-850A-C676446E02CB}"/>
    <hyperlink ref="Z379" r:id="rId1766" xr:uid="{FE69972F-4F3D-4C32-A8A9-CB56848EB2D6}"/>
    <hyperlink ref="Z369" r:id="rId1767" xr:uid="{EF3C3D1B-EA7F-4FE4-B8F4-0A7FEF5C5CD5}"/>
    <hyperlink ref="Z372" r:id="rId1768" xr:uid="{8A1D02A2-06B6-4C4B-8A4C-23C83270BF3E}"/>
    <hyperlink ref="Z373" r:id="rId1769" xr:uid="{D14E5289-66BB-4C4B-A699-66310841FDDF}"/>
    <hyperlink ref="Z370" r:id="rId1770" xr:uid="{5E780E2D-1767-4C6F-80F3-6F62791EAF61}"/>
    <hyperlink ref="Z371" r:id="rId1771" xr:uid="{E0595803-73D8-48DE-A767-497BA50C885D}"/>
    <hyperlink ref="Z481" r:id="rId1772" xr:uid="{46DB8ED5-C89E-43D3-BA37-3750BEB5CABB}"/>
    <hyperlink ref="Z482" r:id="rId1773" xr:uid="{72D1C8F4-DACD-4627-A30F-C0120D6A9EA5}"/>
    <hyperlink ref="Z483" r:id="rId1774" xr:uid="{F63EB918-4B32-44C3-A500-8BC03A2F08D4}"/>
    <hyperlink ref="Z484" r:id="rId1775" xr:uid="{EC67F396-1F99-4D45-A7CD-0DB368CD0E7E}"/>
    <hyperlink ref="Z485" r:id="rId1776" xr:uid="{492DB86D-0D95-45C3-B7DD-E532351CD291}"/>
    <hyperlink ref="Z486" r:id="rId1777" xr:uid="{F88888F8-1C5F-47FC-B16C-8243F2951E55}"/>
    <hyperlink ref="Z487" r:id="rId1778" xr:uid="{42D12909-D970-4B29-B598-8C3A7258257A}"/>
    <hyperlink ref="Z488" r:id="rId1779" xr:uid="{EF98B7CE-B414-40B3-B3E9-1C8EC95832CD}"/>
    <hyperlink ref="Z489" r:id="rId1780" xr:uid="{6F8106B8-5EEB-4134-B9CD-34B2F849AF55}"/>
    <hyperlink ref="Z490" r:id="rId1781" xr:uid="{3F736530-6F1F-435F-9416-1172DD484B8C}"/>
    <hyperlink ref="Z491" r:id="rId1782" xr:uid="{5CBE5BD3-C5AE-4CDB-9C0F-1BBAA8FE43EF}"/>
    <hyperlink ref="Z492" r:id="rId1783" xr:uid="{4E9ED21E-F0DE-403C-85B8-2C79D0883C02}"/>
    <hyperlink ref="Z493" r:id="rId1784" xr:uid="{05FCB0D8-2799-4D4C-9A96-AF21F02FC6E5}"/>
    <hyperlink ref="Z494" r:id="rId1785" xr:uid="{ECC0F6A4-C99D-4BE3-AD78-6F2F35AB9F0E}"/>
    <hyperlink ref="Z495" r:id="rId1786" xr:uid="{38CFBEC5-29CE-4A08-9AA2-757DD5B6A7E6}"/>
    <hyperlink ref="Z496" r:id="rId1787" xr:uid="{1AF9FF14-5AA9-4F6B-BBCF-3C43E74CD00A}"/>
    <hyperlink ref="Z497" r:id="rId1788" xr:uid="{2C5B93B6-BC04-42AA-B552-DF7DCF904156}"/>
    <hyperlink ref="Z498" r:id="rId1789" xr:uid="{E30D4D96-D935-44F1-B8DA-0CE692AD3947}"/>
    <hyperlink ref="Z499" r:id="rId1790" xr:uid="{42B24FAE-BFE5-42A9-9A5A-E99173338B6B}"/>
    <hyperlink ref="Z500" r:id="rId1791" xr:uid="{8E8E1D2A-747F-4193-B7D9-63361E68138D}"/>
    <hyperlink ref="Z501" r:id="rId1792" xr:uid="{8B1D333F-A0F9-4A60-93DC-852CED01E50A}"/>
    <hyperlink ref="Z502" r:id="rId1793" xr:uid="{7D623323-4823-48D9-BDAC-79BB50E1906D}"/>
    <hyperlink ref="Z503" r:id="rId1794" xr:uid="{4B9E6168-8CC5-4796-B53D-AEC94E79869A}"/>
    <hyperlink ref="Z504" r:id="rId1795" xr:uid="{C608F867-333C-491C-BC3F-FDA5A25E89CA}"/>
    <hyperlink ref="Z505" r:id="rId1796" xr:uid="{20B35AB0-499A-421E-9A53-31D665ACAE54}"/>
    <hyperlink ref="Z506" r:id="rId1797" xr:uid="{AED294D3-F0B1-45A9-928E-D3BB0371D5B0}"/>
    <hyperlink ref="Z507" r:id="rId1798" xr:uid="{3D25D963-07EB-477D-815F-CD6F6ED92B3E}"/>
    <hyperlink ref="Z508" r:id="rId1799" xr:uid="{396A85D9-4C42-44D9-A758-8A3705F9F9A2}"/>
    <hyperlink ref="Z509" r:id="rId1800" xr:uid="{DF27599E-038B-443B-BECD-135446541C6F}"/>
    <hyperlink ref="Z510" r:id="rId1801" xr:uid="{DBB45D3A-ECEC-4198-9B87-A679A6BE2CB7}"/>
    <hyperlink ref="Z511" r:id="rId1802" xr:uid="{140D3CE5-015C-4D09-8C03-65A9B8F48651}"/>
    <hyperlink ref="Z512" r:id="rId1803" xr:uid="{3FF9C17C-454F-45B4-8AED-403D394208E6}"/>
    <hyperlink ref="Z513" r:id="rId1804" xr:uid="{55CCDF77-5DFD-4683-9F79-2866ED0FB952}"/>
    <hyperlink ref="Z514" r:id="rId1805" xr:uid="{2AB55322-19C8-40C9-9415-DB6AB2FC3788}"/>
    <hyperlink ref="Z515" r:id="rId1806" xr:uid="{F0C4F5CE-A4BF-4BB6-8F06-124303D763CE}"/>
    <hyperlink ref="Z516" r:id="rId1807" xr:uid="{846751E7-534E-4DD0-BEDE-F74FF144C31E}"/>
    <hyperlink ref="Z517" r:id="rId1808" xr:uid="{7747F694-916B-4CDA-90FD-F3DD5030D281}"/>
    <hyperlink ref="Z518" r:id="rId1809" xr:uid="{2FF96740-3DBE-4F6E-9CA8-0549F3B28F35}"/>
    <hyperlink ref="Z519" r:id="rId1810" xr:uid="{07888C9F-624F-4B8E-B05D-3A9F4570C84F}"/>
    <hyperlink ref="Z521" r:id="rId1811" xr:uid="{4BC4766B-728F-4D82-81DD-E4EB4BDA8113}"/>
    <hyperlink ref="Z522" r:id="rId1812" xr:uid="{2B2C8A47-5A81-4644-96E8-FA0768A17B2A}"/>
    <hyperlink ref="Z523" r:id="rId1813" xr:uid="{4F6AC454-661A-4EAB-A273-8E9B1C046CD1}"/>
    <hyperlink ref="Z524" r:id="rId1814" xr:uid="{340ACB62-4AAD-46BD-BCCD-A20976144792}"/>
    <hyperlink ref="Z525" r:id="rId1815" xr:uid="{36D794C6-5725-4A2A-8627-F5169F240FAE}"/>
    <hyperlink ref="Z526" r:id="rId1816" xr:uid="{D1194A7A-031B-4D9F-B4D4-FD15A0D20450}"/>
    <hyperlink ref="Z527" r:id="rId1817" xr:uid="{7EE4EFB0-C365-4A0B-B111-7201B1948A89}"/>
    <hyperlink ref="Z528" r:id="rId1818" xr:uid="{FD6B00C7-B56F-4DF0-8696-A8ABB7913651}"/>
    <hyperlink ref="Z529" r:id="rId1819" xr:uid="{6254CE49-9BB9-4E90-9C5F-B967C8A0436A}"/>
    <hyperlink ref="Z530" r:id="rId1820" xr:uid="{CC4B712D-074B-45FF-91F5-4F65A5480348}"/>
    <hyperlink ref="Z531" r:id="rId1821" xr:uid="{66DCCE24-4B9D-405E-B80E-970DFF3B6CD4}"/>
    <hyperlink ref="Z532" r:id="rId1822" xr:uid="{C9823E84-D970-42B3-B97E-E245CA77B543}"/>
    <hyperlink ref="Z533" r:id="rId1823" xr:uid="{2871F1C3-4A71-41BC-80E8-121E216E4856}"/>
    <hyperlink ref="Z534" r:id="rId1824" xr:uid="{512CD14C-FDA4-45C9-8A8E-3BC966D2074E}"/>
    <hyperlink ref="Z535" r:id="rId1825" xr:uid="{EB5DD4A0-E531-4E29-AF9C-ABDACC46A9C5}"/>
    <hyperlink ref="Z536" r:id="rId1826" xr:uid="{CE5CB5BB-7DD6-443E-950A-FE0680B4B2D6}"/>
    <hyperlink ref="Z537" r:id="rId1827" xr:uid="{B1D08FF1-D16F-429D-9D61-237976161B5C}"/>
    <hyperlink ref="Z538" r:id="rId1828" xr:uid="{737BF3A7-73C3-4493-8556-2FF0E75290E8}"/>
    <hyperlink ref="Z539" r:id="rId1829" xr:uid="{8ED6FC78-A0F9-4445-B90D-FF65B1256360}"/>
    <hyperlink ref="Z540" r:id="rId1830" xr:uid="{D054C272-B344-4ED0-9C97-7EC986E2CC0C}"/>
    <hyperlink ref="Z541" r:id="rId1831" xr:uid="{5B0C27D3-226F-4CE5-BDC5-D737EBBDB203}"/>
    <hyperlink ref="Z542" r:id="rId1832" xr:uid="{FA47160D-8E10-4F54-B7A6-2B6F7778A9B8}"/>
    <hyperlink ref="Z543" r:id="rId1833" xr:uid="{8D370B48-5774-4925-8FD5-5F31B2B2AEC4}"/>
    <hyperlink ref="Z544" r:id="rId1834" xr:uid="{849067F8-EA85-4161-A613-B50994006712}"/>
    <hyperlink ref="Z545" r:id="rId1835" xr:uid="{872FA4EC-2272-480E-BE20-0AE82996A2FB}"/>
    <hyperlink ref="Z546" r:id="rId1836" xr:uid="{D95BDD0C-2C7A-40F9-90BB-37C6180E647A}"/>
    <hyperlink ref="Z547" r:id="rId1837" xr:uid="{FFE466BC-97FD-43A9-ACAC-2DF9C4986BEA}"/>
    <hyperlink ref="Z548" r:id="rId1838" xr:uid="{61EF3A5B-C7CB-40A5-8101-179B249F51A5}"/>
    <hyperlink ref="Z549" r:id="rId1839" xr:uid="{F08E5DAC-69C1-45BC-82EA-C7E460E2F748}"/>
    <hyperlink ref="Z550" r:id="rId1840" xr:uid="{14E99056-17BE-46E4-B37B-F80683C64DB7}"/>
    <hyperlink ref="Z551" r:id="rId1841" xr:uid="{21FA7952-0087-4FC6-A739-EEA469AE5073}"/>
    <hyperlink ref="Z552" r:id="rId1842" xr:uid="{EDE17955-ACF2-4950-9F66-716B8BEE00CC}"/>
    <hyperlink ref="Z553" r:id="rId1843" xr:uid="{A56B6169-AABD-44C6-9D1D-8C1C845CFDD2}"/>
    <hyperlink ref="Z554" r:id="rId1844" xr:uid="{9DE271CD-7E2F-4285-8FBF-B71B6A6B119F}"/>
    <hyperlink ref="Z555" r:id="rId1845" xr:uid="{C3C1E7C2-94AF-4A52-B0C6-829178E82979}"/>
    <hyperlink ref="Z757" r:id="rId1846" xr:uid="{B23C1EE9-27A3-41A1-B61F-A7E26061CA70}"/>
    <hyperlink ref="Z758" r:id="rId1847" xr:uid="{7D773509-CD36-4EA8-9FF8-2EF03B9F5C36}"/>
    <hyperlink ref="Z759" r:id="rId1848" xr:uid="{5C4D82BC-656A-4291-9A12-8E842B40D277}"/>
    <hyperlink ref="Z760" r:id="rId1849" xr:uid="{181A64BA-5D10-4013-BC6D-1C749CCF3505}"/>
    <hyperlink ref="Z761" r:id="rId1850" xr:uid="{B38A2DA6-1B76-450B-A54C-0D0684556EE3}"/>
    <hyperlink ref="Z752" r:id="rId1851" xr:uid="{B54BC462-7607-431A-A56A-9329ADE31D6A}"/>
    <hyperlink ref="Z753" r:id="rId1852" xr:uid="{12BBFFAD-C1BF-4295-8BB6-F68B0442DBF0}"/>
    <hyperlink ref="Z754" r:id="rId1853" xr:uid="{EB6F7B41-B612-4C76-9069-5D7755927CA1}"/>
    <hyperlink ref="Z755" r:id="rId1854" xr:uid="{806C64C1-EB1C-40B0-8497-8ADA388BE7D1}"/>
    <hyperlink ref="Z756" r:id="rId1855" xr:uid="{F4FBDD32-B47C-4525-A220-351C299716EC}"/>
    <hyperlink ref="Z688" r:id="rId1856" xr:uid="{8D92F5AA-81D3-496C-A60C-0C017F7546FE}"/>
    <hyperlink ref="Z689" r:id="rId1857" xr:uid="{EFC7C2BD-DAA7-45E8-92E1-908EDE3EDDC0}"/>
    <hyperlink ref="Z690" r:id="rId1858" xr:uid="{1B02F4C7-D774-42B3-90BC-33FF3DED699E}"/>
    <hyperlink ref="Z691" r:id="rId1859" xr:uid="{55AC0E90-098E-4694-A0F3-E3DE93FCFEDA}"/>
    <hyperlink ref="Z692" r:id="rId1860" xr:uid="{87DD751D-80CD-46A5-8D95-F165713E4E12}"/>
    <hyperlink ref="Z693" r:id="rId1861" xr:uid="{CADF6A20-C0FF-434C-AE5A-F20A68D000C7}"/>
    <hyperlink ref="Z694" r:id="rId1862" xr:uid="{E65A6C31-AA92-40A5-9FB5-A9D460F2352E}"/>
    <hyperlink ref="Z695" r:id="rId1863" xr:uid="{87DE8BA4-DCB1-45E2-AB64-39F917043DB7}"/>
    <hyperlink ref="Z696" r:id="rId1864" xr:uid="{4A53D7F0-EB41-45F6-B1AF-43593C859FA9}"/>
    <hyperlink ref="Z654" r:id="rId1865" xr:uid="{800F66C1-1AF5-4EDD-8976-83A95392A78B}"/>
    <hyperlink ref="Z655" r:id="rId1866" xr:uid="{C52496EC-AE3D-4ADC-ABC4-8748C66F32E5}"/>
    <hyperlink ref="Z697" r:id="rId1867" xr:uid="{C197E4A9-1E0C-4702-ABD3-EA477DFC5B7F}"/>
    <hyperlink ref="Z683" r:id="rId1868" xr:uid="{11A612F1-CB51-458B-BF29-09B92D9D3C0B}"/>
    <hyperlink ref="Z743" r:id="rId1869" xr:uid="{B3BA0F6B-0A43-4337-9907-437B9495AF75}"/>
    <hyperlink ref="Z684" r:id="rId1870" xr:uid="{FE6D631F-B1F2-472E-8CB3-AC67B11F9D3B}"/>
    <hyperlink ref="Z685" r:id="rId1871" xr:uid="{044CA8BC-EBEB-4E0B-B637-3E94293ACA6A}"/>
    <hyperlink ref="Z686" r:id="rId1872" xr:uid="{A8FA3C3E-00BD-4E76-899F-5ABA5BD5D3AD}"/>
    <hyperlink ref="Z687" r:id="rId1873" xr:uid="{4E1EE401-7883-4125-8ECC-82BE2F22680D}"/>
    <hyperlink ref="Z744" r:id="rId1874" xr:uid="{2578B38E-F037-41EB-98F7-4AEAC310C185}"/>
    <hyperlink ref="Z745" r:id="rId1875" xr:uid="{7290C4DD-F9AD-4C85-B709-B02D38D7F673}"/>
    <hyperlink ref="Z746" r:id="rId1876" xr:uid="{E596BA7E-9E1F-4CF2-A3D7-441CF1115FEA}"/>
    <hyperlink ref="Z747" r:id="rId1877" xr:uid="{C3F758F3-4BAE-4D0D-A592-2F7539472736}"/>
    <hyperlink ref="Z698" r:id="rId1878" xr:uid="{014CC629-289A-4A57-821A-B1D035D28B66}"/>
    <hyperlink ref="Z699" r:id="rId1879" xr:uid="{183185E4-D064-41BE-8196-A1A556338721}"/>
    <hyperlink ref="Z700" r:id="rId1880" xr:uid="{86DBB5CF-8FBD-4991-9E8F-BC4B3337F2BC}"/>
    <hyperlink ref="Z701" r:id="rId1881" xr:uid="{6D84E6DB-5A26-482D-B3E9-8EAD40301A2D}"/>
    <hyperlink ref="Z702" r:id="rId1882" xr:uid="{24AE0017-A33A-4852-A44B-62BFA8A0FC9F}"/>
    <hyperlink ref="Z703" r:id="rId1883" xr:uid="{A5260F24-D597-4F5E-81B7-3EAE3377BAB0}"/>
    <hyperlink ref="Z704" r:id="rId1884" xr:uid="{0F4854B9-B611-4DBF-B108-72D21A662D35}"/>
    <hyperlink ref="Z705" r:id="rId1885" xr:uid="{434D70A5-2FAA-47A3-9D9B-8CA0C945C58D}"/>
    <hyperlink ref="Z706" r:id="rId1886" xr:uid="{110D38F8-9AC3-4DC6-B3FA-3D2B025BE495}"/>
    <hyperlink ref="Z707" r:id="rId1887" xr:uid="{BC1868FF-16FE-413D-8DAE-969F8F888C5C}"/>
    <hyperlink ref="Z709" r:id="rId1888" xr:uid="{7FF51B71-842A-4816-9A36-3DDF0B4C8CC5}"/>
    <hyperlink ref="Z708" r:id="rId1889" xr:uid="{8B8957B0-FCA9-4620-A9FF-5A8C5B4F67FC}"/>
    <hyperlink ref="Z710" r:id="rId1890" xr:uid="{9BB74DCC-1423-435A-85B5-F7914B28F811}"/>
    <hyperlink ref="Z711" r:id="rId1891" xr:uid="{6F68538E-3884-45FF-A0A8-72181C3AAF50}"/>
    <hyperlink ref="Z712" r:id="rId1892" xr:uid="{EF6E4FB7-E4ED-4CC3-ACD3-4DD9A084B9C5}"/>
    <hyperlink ref="Z713" r:id="rId1893" xr:uid="{266D97E6-1404-4AFC-8BCA-194D7DD350C2}"/>
    <hyperlink ref="Z714" r:id="rId1894" xr:uid="{E96CE6CE-3271-4C36-B9CE-F651CF58BA38}"/>
    <hyperlink ref="Z735" r:id="rId1895" xr:uid="{77A8298A-ED1C-423E-A1D5-2F1E0D66BA42}"/>
    <hyperlink ref="Z737" r:id="rId1896" xr:uid="{291A1E3C-794E-4788-9593-52D80B1F66E4}"/>
    <hyperlink ref="Z738" r:id="rId1897" xr:uid="{CC0DA968-273D-408B-8027-50F3F72A17E6}"/>
    <hyperlink ref="Z557" r:id="rId1898" xr:uid="{1737A00A-5848-410B-801F-705F045AE74B}"/>
    <hyperlink ref="Z558" r:id="rId1899" xr:uid="{D5310E4B-236D-438B-A544-39D9E7F2ECDB}"/>
    <hyperlink ref="Z559" r:id="rId1900" xr:uid="{404C93B7-300C-47E6-A7E2-8E274E8FC12A}"/>
    <hyperlink ref="Z560" r:id="rId1901" xr:uid="{E2B47A33-BD86-4E5F-900C-2261052BBDCE}"/>
    <hyperlink ref="Z561" r:id="rId1902" xr:uid="{DF5328ED-1A28-4620-8D14-4DB60464C2BC}"/>
    <hyperlink ref="Z562" r:id="rId1903" xr:uid="{B2A3135E-6B7D-45B3-B853-0690CF278D00}"/>
    <hyperlink ref="Z563" r:id="rId1904" xr:uid="{4F40535C-F30B-4C3D-8D20-6CDD09F1415D}"/>
    <hyperlink ref="Z564" r:id="rId1905" xr:uid="{200B1C69-8C2F-4874-A193-00BC0B0F1BCB}"/>
    <hyperlink ref="Z565" r:id="rId1906" xr:uid="{0A03751C-0121-477A-AA55-04BB395575A5}"/>
    <hyperlink ref="Z566" r:id="rId1907" xr:uid="{20D16F71-47CA-4C65-A14E-C5AAE2C33C30}"/>
    <hyperlink ref="Z567" r:id="rId1908" xr:uid="{D636BE8F-66BF-451D-A463-FCA6994751C4}"/>
    <hyperlink ref="Z568" r:id="rId1909" xr:uid="{7987FC71-47D8-4B36-B775-1F749102472E}"/>
    <hyperlink ref="Z569" r:id="rId1910" xr:uid="{CBD97643-FB5D-43E0-9478-0DB8E5FFB258}"/>
    <hyperlink ref="Z570" r:id="rId1911" xr:uid="{6B27113B-88B0-435A-941F-C585B28DF65E}"/>
    <hyperlink ref="Z571" r:id="rId1912" xr:uid="{6CB82199-BB12-43D2-8050-0B4978A22971}"/>
    <hyperlink ref="Z572" r:id="rId1913" xr:uid="{F87B13F9-7642-4E0E-BE4B-297BB984138E}"/>
    <hyperlink ref="Z573" r:id="rId1914" xr:uid="{4879D037-F667-40B2-B0B6-AEB5DD56E0A1}"/>
    <hyperlink ref="Z574" r:id="rId1915" xr:uid="{DA5B24F5-4E66-4ED4-A531-3CD14AD5B36D}"/>
    <hyperlink ref="Z575" r:id="rId1916" xr:uid="{EA3FA898-B553-44AD-81FA-C3198C3A7CF4}"/>
    <hyperlink ref="Z593" r:id="rId1917" xr:uid="{473D8CA9-FD3C-4E77-A8D5-5E8317AA088F}"/>
    <hyperlink ref="Z785" r:id="rId1918" xr:uid="{7AA11C62-6377-4A3E-85D8-3582C157D977}"/>
    <hyperlink ref="Z556" r:id="rId1919" xr:uid="{F014F90D-2F31-48CA-8488-F3795D9B0514}"/>
    <hyperlink ref="Z766" r:id="rId1920" xr:uid="{D40FC907-9569-4E2F-AA4C-24BB35442B5F}"/>
    <hyperlink ref="Z794" r:id="rId1921" xr:uid="{F6014486-1853-4A1A-8040-ED41B76D594D}"/>
    <hyperlink ref="Z792" r:id="rId1922" xr:uid="{F416E8BA-C853-4576-B63B-B0426FF220A1}"/>
    <hyperlink ref="Z367" r:id="rId1923" xr:uid="{EB1D05F5-1698-45B3-9EBE-301CACE439F3}"/>
    <hyperlink ref="Z796" r:id="rId1924" xr:uid="{63FA8DC7-5D8A-416C-9F00-55E1BB565D40}"/>
    <hyperlink ref="Z797" r:id="rId1925" xr:uid="{CAEFC662-3A3E-47EF-83B0-38904FC08F60}"/>
    <hyperlink ref="Z863" r:id="rId1926" xr:uid="{BF8AB4E8-E6A5-4A1D-A756-6605E9F4452E}"/>
    <hyperlink ref="Z740" r:id="rId1927" xr:uid="{1E93555D-B989-48E6-8CC8-AA24A3600D6D}"/>
    <hyperlink ref="Z795" r:id="rId1928" xr:uid="{78BAC14A-6260-4BE0-88F4-FC4070281470}"/>
    <hyperlink ref="Z889" r:id="rId1929" xr:uid="{1C93D97D-CD25-45EB-9D26-4E6BF7A5C211}"/>
    <hyperlink ref="Z799" r:id="rId1930" xr:uid="{2495C7C1-7EC1-4401-9B85-792E9F0B3AE5}"/>
    <hyperlink ref="Z789" r:id="rId1931" xr:uid="{C4E58872-3EE5-4D8F-9F2F-03B3F3804881}"/>
    <hyperlink ref="Z793" r:id="rId1932" xr:uid="{A2BEBE71-01C4-4B69-BE14-D74F2AB26B48}"/>
    <hyperlink ref="Z882" r:id="rId1933" xr:uid="{5C423A71-D3A3-4574-95CA-6233D6140333}"/>
    <hyperlink ref="Z791" r:id="rId1934" xr:uid="{82C69D77-2227-4875-A1C2-244228A6252D}"/>
    <hyperlink ref="Z788" r:id="rId1935" xr:uid="{C3FF62C0-C4E0-444D-8479-309CC3DB347C}"/>
    <hyperlink ref="Z767" r:id="rId1936" xr:uid="{032A7042-DFF0-4534-A68A-81FF2ACCAE01}"/>
    <hyperlink ref="Z800" r:id="rId1937" xr:uid="{06182A5C-FF34-4D48-9525-CBE8816132F5}"/>
    <hyperlink ref="Z879" r:id="rId1938" xr:uid="{384CF09B-27F5-4313-B8E3-517A9DAF6BA4}"/>
    <hyperlink ref="Z765" r:id="rId1939" xr:uid="{59064D05-80F5-4F05-B670-93D12F3AE707}"/>
    <hyperlink ref="Z885" r:id="rId1940" xr:uid="{495D73E0-B24C-491D-9F06-1C606DDB631E}"/>
    <hyperlink ref="Z764" r:id="rId1941" xr:uid="{6894ED74-13A3-46F1-9DBD-833875602602}"/>
    <hyperlink ref="Z783" r:id="rId1942" xr:uid="{761CA192-FAEC-4904-B0A4-0F963AC270C7}"/>
    <hyperlink ref="Z763" r:id="rId1943" xr:uid="{9DB66B19-F08B-466C-A999-9990B140688C}"/>
    <hyperlink ref="Z782" r:id="rId1944" xr:uid="{C4219213-7738-4E57-9882-AF6766ED8D92}"/>
    <hyperlink ref="Z784" r:id="rId1945" xr:uid="{319B9D96-1E8A-49C3-BE77-CDDBA0959ED9}"/>
    <hyperlink ref="Z456" r:id="rId1946" xr:uid="{9015194A-A490-4454-81E3-98E93798CA7F}"/>
    <hyperlink ref="Z748" r:id="rId1947" xr:uid="{1510176A-7414-4C44-A44C-C16484CF5D12}"/>
    <hyperlink ref="Z781" r:id="rId1948" xr:uid="{2968E7AF-D973-46B8-A437-77527D7B1E8F}"/>
    <hyperlink ref="Z876" r:id="rId1949" xr:uid="{1FA3FACB-295E-486D-95AC-8AE53030B0B8}"/>
    <hyperlink ref="Z808" r:id="rId1950" xr:uid="{CDB6C92A-8228-455A-98CB-0FD07EA51E58}"/>
    <hyperlink ref="Z769" r:id="rId1951" xr:uid="{2C265C7B-7E56-4412-BBC0-990CB4C29822}"/>
    <hyperlink ref="Z620" r:id="rId1952" xr:uid="{4263828A-D4F0-4BBF-BC2A-CDA19F805A65}"/>
    <hyperlink ref="Z790" r:id="rId1953" xr:uid="{ECBD51A3-9132-43E9-896A-2A79A86C68CF}"/>
    <hyperlink ref="Z750" r:id="rId1954" xr:uid="{176A92B2-5BA1-4C1C-9A67-D9C312DA5349}"/>
    <hyperlink ref="Z749" r:id="rId1955" xr:uid="{9160E34B-8038-4A9B-9C9D-207E6E731A1C}"/>
    <hyperlink ref="Z751" r:id="rId1956" xr:uid="{BB4E3191-B1B7-4358-AF7D-07CE3558C73C}"/>
    <hyperlink ref="Z716" r:id="rId1957" xr:uid="{B3CEDDD7-BA4B-46B6-9D28-BC5D5BB7D931}"/>
    <hyperlink ref="Z717" r:id="rId1958" xr:uid="{CDBF4CDC-B1C3-420D-8F1A-481A06703A63}"/>
    <hyperlink ref="Z715" r:id="rId1959" xr:uid="{0A473D3E-8F0F-475B-84D2-2DD7B367DF76}"/>
    <hyperlink ref="Z719" r:id="rId1960" xr:uid="{59CCF542-D9BF-433C-A20A-5CFB4EB9F63F}"/>
    <hyperlink ref="Z720" r:id="rId1961" xr:uid="{981675A8-4170-4F78-91B2-D675514F9DF8}"/>
    <hyperlink ref="Z721" r:id="rId1962" xr:uid="{F54BE3DB-422C-4757-8A6C-385F8E93EA62}"/>
    <hyperlink ref="Z722" r:id="rId1963" xr:uid="{73A43354-1FE5-47DE-A31F-66932FBE4196}"/>
    <hyperlink ref="Z723" r:id="rId1964" xr:uid="{4778653A-4EF6-4BD0-898F-B1960C13F71B}"/>
    <hyperlink ref="Z718" r:id="rId1965" xr:uid="{D94EB0DC-5BFE-4BA8-BCBE-6EE6E266EC20}"/>
    <hyperlink ref="Z724" r:id="rId1966" xr:uid="{4D9A4DF0-7456-4F9C-AA68-87B1D41D8B02}"/>
    <hyperlink ref="Z725" r:id="rId1967" xr:uid="{E360B8BE-F2F0-4F72-8A34-2293784BDF4E}"/>
    <hyperlink ref="Z726" r:id="rId1968" xr:uid="{0734ABE7-A024-4F3A-82B3-7CD891E41348}"/>
    <hyperlink ref="Z727" r:id="rId1969" xr:uid="{44C67362-14FC-4336-B4A5-E0867F535B12}"/>
    <hyperlink ref="Z728" r:id="rId1970" xr:uid="{D4D33032-19E2-4FCD-90C4-16961234F1D2}"/>
    <hyperlink ref="Z729" r:id="rId1971" xr:uid="{830DB9B2-A771-4EC0-9A5A-6F9E540FFA00}"/>
    <hyperlink ref="Z731" r:id="rId1972" xr:uid="{6AFA8708-9113-41A1-9AA8-6F194282F0C5}"/>
    <hyperlink ref="Z730" r:id="rId1973" xr:uid="{45E0D10F-34E8-4B9B-AC1E-D02E4C7D7C0D}"/>
    <hyperlink ref="Z576" r:id="rId1974" xr:uid="{E4B77681-F00F-4B6D-AEBF-824934B8C2BA}"/>
    <hyperlink ref="Z732" r:id="rId1975" xr:uid="{944DD329-8177-43F0-89E3-467F39AC316A}"/>
    <hyperlink ref="Z577" r:id="rId1976" xr:uid="{725DB2D8-02AF-47B4-BEBF-AE3A71890EFE}"/>
    <hyperlink ref="Z578" r:id="rId1977" xr:uid="{1B0A49ED-B7BB-46A8-9060-C5734D79567E}"/>
    <hyperlink ref="Z579" r:id="rId1978" xr:uid="{61CBA2C8-3484-4B89-A64D-495EC431E6FD}"/>
    <hyperlink ref="Z733" r:id="rId1979" xr:uid="{501DC41B-AFEF-467F-9AB0-65BE22B5631D}"/>
    <hyperlink ref="Z734" r:id="rId1980" xr:uid="{3CB87B75-742B-4CB6-9AD6-15BA33D41F72}"/>
    <hyperlink ref="Z787" r:id="rId1981" xr:uid="{EA7CCD98-94C8-4F8A-AA47-375D6582BFB8}"/>
    <hyperlink ref="Z779" r:id="rId1982" xr:uid="{AEEE3230-8FD8-46D1-8008-359682131B6C}"/>
    <hyperlink ref="Z778" r:id="rId1983" xr:uid="{BF3DB2A8-D6D5-4482-ACB8-2E05B2260F32}"/>
    <hyperlink ref="Z777" r:id="rId1984" xr:uid="{890A502F-5E32-4081-B708-81C99904A6A1}"/>
    <hyperlink ref="Z776" r:id="rId1985" xr:uid="{81BDF2A2-0B92-475C-AA8C-A8FE3ABC16CC}"/>
    <hyperlink ref="Z647" r:id="rId1986" xr:uid="{28623553-3C4F-4E21-8530-10AE490A2775}"/>
    <hyperlink ref="Z908" r:id="rId1987" xr:uid="{30A79B6C-1F8D-49BA-8E0E-11A1979015E1}"/>
    <hyperlink ref="Z902" r:id="rId1988" xr:uid="{7E09D645-0E26-4976-B91A-CB819720826C}"/>
    <hyperlink ref="Z904" r:id="rId1989" xr:uid="{F50111A7-04D3-4553-AD6D-EC905B191114}"/>
    <hyperlink ref="Z905" r:id="rId1990" xr:uid="{02786CFF-573A-4EBE-B8ED-E5409C46079C}"/>
    <hyperlink ref="Z906" r:id="rId1991" xr:uid="{BE1CCA57-B7B1-4AF2-B666-11E847BE4CF0}"/>
    <hyperlink ref="Z907" r:id="rId1992" xr:uid="{06B63D86-0D4B-4124-9C74-96A202E90E9E}"/>
    <hyperlink ref="Z901" r:id="rId1993" xr:uid="{9B0F30CC-2257-4277-BBB9-37F538672A62}"/>
    <hyperlink ref="Z894" r:id="rId1994" xr:uid="{403D16A8-30A3-4650-9283-9ADC8B271AE8}"/>
    <hyperlink ref="Z881" r:id="rId1995" xr:uid="{BE650742-4456-4B02-B8ED-12AE6B941BEB}"/>
    <hyperlink ref="Z646" r:id="rId1996" xr:uid="{6609770F-9572-47D0-AACB-AF9D5F853E47}"/>
    <hyperlink ref="Z642" r:id="rId1997" xr:uid="{8A57C9FC-FD63-4F55-9C26-EEDFD21367AC}"/>
    <hyperlink ref="Z780" r:id="rId1998" xr:uid="{19377917-0D8C-4B52-8580-60BDDF69927B}"/>
    <hyperlink ref="Z775" r:id="rId1999" xr:uid="{3E3D5911-DCD2-432D-B663-F7EE263CC68C}"/>
    <hyperlink ref="Z774" r:id="rId2000" xr:uid="{7319E990-DEFA-4118-8B9A-041DF2996D33}"/>
    <hyperlink ref="Z770" r:id="rId2001" xr:uid="{AC9692F6-8A05-4A90-B5CB-502F04AAE778}"/>
    <hyperlink ref="Z862" r:id="rId2002" xr:uid="{89457CB6-7022-49C1-BB4E-73E4B31774E0}"/>
    <hyperlink ref="Z861" r:id="rId2003" xr:uid="{FD31646D-D203-4D06-BA56-FF7F70BC8244}"/>
    <hyperlink ref="Z859" r:id="rId2004" xr:uid="{DAAA4B46-5FCE-4EBE-8474-6806A7690F63}"/>
    <hyperlink ref="Z860" r:id="rId2005" xr:uid="{6FC25AAB-D937-42B5-9058-08C146264DA6}"/>
    <hyperlink ref="Z807" r:id="rId2006" xr:uid="{AE9E2C1F-03E8-4893-8E2A-8D4D12934AD2}"/>
    <hyperlink ref="Z741" r:id="rId2007" xr:uid="{EF6E898E-1A1F-4ED8-9DAD-C4278DC2C9E5}"/>
    <hyperlink ref="Z806" r:id="rId2008" xr:uid="{76207E04-66EF-48B0-BF8C-5D5E0A899264}"/>
    <hyperlink ref="Z805" r:id="rId2009" xr:uid="{2E0E8628-A036-41CD-A5AB-9193F5F2F458}"/>
    <hyperlink ref="Z804" r:id="rId2010" xr:uid="{FCD81884-C069-498A-9BAF-77E1D2DA9F4E}"/>
    <hyperlink ref="Z802" r:id="rId2011" xr:uid="{18730FE2-A426-4182-972F-E8707B472494}"/>
    <hyperlink ref="Z772" r:id="rId2012" xr:uid="{E968FE6E-8E75-4B4D-8FEC-BBC5817756CB}"/>
    <hyperlink ref="Z771" r:id="rId2013" xr:uid="{D37D7B71-7CCA-43C6-8F39-5BF0F5CC62E1}"/>
    <hyperlink ref="Z773" r:id="rId2014" xr:uid="{0A88A47C-9C77-4D07-B08E-6866E0BF4E01}"/>
    <hyperlink ref="Z803" r:id="rId2015" xr:uid="{19233CBC-32F9-430B-BDF1-D9E3DEAD6999}"/>
    <hyperlink ref="Z736" r:id="rId2016" xr:uid="{6DA930C1-8F8F-49DA-9FA8-B6D6677976C0}"/>
    <hyperlink ref="Z890" r:id="rId2017" xr:uid="{EE1891EC-9B71-442E-A323-0FD388C37AD5}"/>
    <hyperlink ref="Z877" r:id="rId2018" xr:uid="{B8B90491-F72E-4DE8-933F-6EA9DFFE9AA0}"/>
    <hyperlink ref="Z864" r:id="rId2019" xr:uid="{D369E357-01DD-49B0-9A25-6C3DD5052A79}"/>
    <hyperlink ref="Z318" r:id="rId2020" xr:uid="{8AF28B16-AE4E-47A7-ABB7-03AA4670D4A2}"/>
    <hyperlink ref="Z880" r:id="rId2021" xr:uid="{2FDBB87A-A6C8-425E-B9CC-A295CF1156F2}"/>
    <hyperlink ref="Z888" r:id="rId2022" xr:uid="{EE8A4F58-F675-4C71-A344-746F4D608A82}"/>
    <hyperlink ref="Z884" r:id="rId2023" xr:uid="{810281A6-997C-43F2-B367-AF5837D0C033}"/>
    <hyperlink ref="Z801" r:id="rId2024" xr:uid="{8EAD3C39-B21D-45C2-ABCA-FE753111C390}"/>
    <hyperlink ref="Z887" r:id="rId2025" xr:uid="{C9251DDD-3A82-43B8-9657-1A7B7D68E738}"/>
    <hyperlink ref="Z886" r:id="rId2026" xr:uid="{262E961B-0009-4D03-A200-129FEB26A56E}"/>
    <hyperlink ref="Z453" r:id="rId2027" xr:uid="{3E2B0581-2FB1-4DA6-A9BF-22C5829F35F6}"/>
    <hyperlink ref="Z452" r:id="rId2028" xr:uid="{DB1A2BA2-2D26-453F-98D8-CA27F19DF935}"/>
    <hyperlink ref="Z450" r:id="rId2029" xr:uid="{6902E52A-A8FC-4D28-9517-EDB1C9892027}"/>
    <hyperlink ref="Z786" r:id="rId2030" xr:uid="{27AE9F98-CD5B-4809-92F9-AD36073A9F1E}"/>
    <hyperlink ref="Z891" r:id="rId2031" xr:uid="{DFD0E4A7-4960-4836-B91E-49C459A9A893}"/>
    <hyperlink ref="Z892" r:id="rId2032" xr:uid="{D44FD7D5-BA87-4C89-9C23-B31AFD7961BE}"/>
    <hyperlink ref="Z652" r:id="rId2033" xr:uid="{17A2EB7E-1530-4EBE-907C-25A16F2E7FA1}"/>
    <hyperlink ref="Z878" r:id="rId2034" xr:uid="{E60CDF63-AE2D-40AC-8F23-F1DBAFF599E0}"/>
    <hyperlink ref="Z768" r:id="rId2035" xr:uid="{5DD35315-30AA-4A28-90B5-EEE3C6B66CFF}"/>
    <hyperlink ref="Z462" r:id="rId2036" xr:uid="{156C1AA5-C4E1-408E-A78E-E9B3720DD1CD}"/>
    <hyperlink ref="Z798" r:id="rId2037" xr:uid="{573F2CB5-3706-4F10-90EE-E46BB4A831DC}"/>
    <hyperlink ref="Z924" r:id="rId2038" xr:uid="{2B1A702B-91C0-4107-98B4-27124EE62950}"/>
    <hyperlink ref="Z922" r:id="rId2039" xr:uid="{3EC2CBBA-B6A6-44FE-93F2-010751C0A13D}"/>
    <hyperlink ref="Z913" r:id="rId2040" xr:uid="{FCCF2D48-3F42-4856-A66E-4CE810F5796B}"/>
    <hyperlink ref="Z912" r:id="rId2041" xr:uid="{4AF9E19A-69BA-4935-B4AE-E1F97F308B34}"/>
    <hyperlink ref="Z903" r:id="rId2042" xr:uid="{E8E453A3-ED07-4E82-A5E9-D67262600E91}"/>
    <hyperlink ref="Z739" r:id="rId2043" xr:uid="{6406A94F-5D70-47C8-9FD2-45DC2BEF5D8E}"/>
    <hyperlink ref="Z374" r:id="rId2044" xr:uid="{E58D2F85-75AF-4564-AEFA-F395D864D628}"/>
    <hyperlink ref="Z875" r:id="rId2045" xr:uid="{A1ADDBCA-83BB-447B-8DB1-B3096944B60E}"/>
    <hyperlink ref="Z867" r:id="rId2046" xr:uid="{9D0FECF7-C044-4C84-88B3-9C7D03632CD5}"/>
    <hyperlink ref="Z870" r:id="rId2047" xr:uid="{668E2DD3-E2BA-46A8-B68C-3D4F35A33540}"/>
    <hyperlink ref="Z871" r:id="rId2048" xr:uid="{274C8CC1-AB03-42E3-A85C-728D9C954ED1}"/>
    <hyperlink ref="Z872" r:id="rId2049" xr:uid="{50E4F6F7-E5C9-440F-B4F3-6934FD50E4A1}"/>
    <hyperlink ref="Z874" r:id="rId2050" xr:uid="{BC54E70A-20CA-46AC-A154-ED213E59D223}"/>
    <hyperlink ref="Z865" r:id="rId2051" xr:uid="{C0689484-03C8-461E-B793-4B004DEB6969}"/>
    <hyperlink ref="Z873" r:id="rId2052" xr:uid="{537E5C3E-B13C-47DF-B5B1-393F205A36DB}"/>
    <hyperlink ref="Z868" r:id="rId2053" xr:uid="{394DC1AF-99B0-4CE5-8EE2-0A9C0204EBEE}"/>
    <hyperlink ref="Z869" r:id="rId2054" xr:uid="{B18092B1-DFB8-4097-9778-8A9CE8B4AB17}"/>
    <hyperlink ref="Z866" r:id="rId2055" xr:uid="{744E51A0-A192-48F5-9A5A-9843C7D18B0C}"/>
    <hyperlink ref="Z320" r:id="rId2056" xr:uid="{0A71EB3C-9F83-4732-AAAF-C744FFF9BA05}"/>
    <hyperlink ref="Z909" r:id="rId2057" xr:uid="{1BE28DA8-18A5-42A9-A7AB-481F1B2A5DA3}"/>
    <hyperlink ref="Z893" r:id="rId2058" xr:uid="{4FF2333C-4297-4C67-92D4-1D607FB47B95}"/>
    <hyperlink ref="Z742" r:id="rId2059" xr:uid="{3814667F-22E0-4B3B-B982-419FB5113A11}"/>
    <hyperlink ref="Z914" r:id="rId2060" xr:uid="{EF1C13DE-CB9A-4030-A019-38EFE7C73428}"/>
    <hyperlink ref="Z915" r:id="rId2061" xr:uid="{C3FC1907-C7B1-4E7C-8454-637767D41248}"/>
    <hyperlink ref="Z916" r:id="rId2062" xr:uid="{3A17F62D-3BEF-47B9-8A54-638E10AFACD0}"/>
    <hyperlink ref="Z917" r:id="rId2063" xr:uid="{490763E6-BE61-4182-9067-6F72FF724BB6}"/>
    <hyperlink ref="Z918" r:id="rId2064" xr:uid="{D961F1D4-6CD7-4121-A964-D52CE634A99F}"/>
    <hyperlink ref="Z919" r:id="rId2065" xr:uid="{78E27523-38D6-41BE-A2B3-DC8AE7608344}"/>
    <hyperlink ref="Z920" r:id="rId2066" xr:uid="{5C2066F9-0A93-4C25-A61C-0F1839EF33FE}"/>
    <hyperlink ref="Z921" r:id="rId2067" xr:uid="{DDBE65B1-5402-41C5-A950-3EA42AB0CEA3}"/>
    <hyperlink ref="Z923" r:id="rId2068" xr:uid="{229045D5-2C9E-4446-83DB-63C2C538B9A6}"/>
    <hyperlink ref="Z835" r:id="rId2069" xr:uid="{EDD6575A-F0BE-4201-8312-1E2C69CC5065}"/>
    <hyperlink ref="Z836" r:id="rId2070" xr:uid="{ADC04ACB-5FF2-43D5-AE9C-E03A67DB1D2C}"/>
    <hyperlink ref="Z837" r:id="rId2071" xr:uid="{E56C6335-71A9-4BF9-86BF-78351BECE0AB}"/>
    <hyperlink ref="Z838" r:id="rId2072" xr:uid="{83E3C541-EC3E-4F80-87A3-85D2AED8E18E}"/>
    <hyperlink ref="Z839" r:id="rId2073" xr:uid="{C8AE9326-B58B-4C31-B3C3-326E7E4B123F}"/>
    <hyperlink ref="Z840" r:id="rId2074" xr:uid="{8F462C94-F6FA-4D83-A2D9-206D39279B53}"/>
    <hyperlink ref="Z841" r:id="rId2075" xr:uid="{DA27EA36-6E9C-444C-AD29-553C8B05BE8F}"/>
    <hyperlink ref="Z842" r:id="rId2076" xr:uid="{D2663D96-0192-44CA-9267-9837B0AF9A46}"/>
    <hyperlink ref="Z843" r:id="rId2077" xr:uid="{9B2A080E-29B1-4912-B667-D593536945CA}"/>
    <hyperlink ref="Z844" r:id="rId2078" xr:uid="{D5156D07-0918-47A5-AE7C-7CAE5E548A65}"/>
    <hyperlink ref="Z845" r:id="rId2079" xr:uid="{04F28E80-9E0A-4998-A622-62DCD08305BA}"/>
    <hyperlink ref="Z846" r:id="rId2080" xr:uid="{8C2EDCD0-0A9A-4361-A9F1-31D6678880C8}"/>
    <hyperlink ref="Z847" r:id="rId2081" xr:uid="{5071EDD4-DAD8-4F36-B308-6B829F8C596D}"/>
    <hyperlink ref="Z848" r:id="rId2082" xr:uid="{4622FEAC-D196-4F00-A9E8-38C1FBB37802}"/>
    <hyperlink ref="Z849" r:id="rId2083" xr:uid="{BB7A2514-68CA-4EA2-8ADA-A27AA4A4B7D0}"/>
    <hyperlink ref="Z850" r:id="rId2084" xr:uid="{D2E6358D-AFC8-4253-BB6E-856B9D8BDDF6}"/>
    <hyperlink ref="Z851" r:id="rId2085" xr:uid="{461D8D59-0837-4593-8CDB-0C955F0DC946}"/>
    <hyperlink ref="Z852" r:id="rId2086" xr:uid="{D93E51C9-AE09-4FFF-B3E3-0060ABD0A53C}"/>
    <hyperlink ref="Z853" r:id="rId2087" xr:uid="{C707B107-EB75-41CC-8244-2D782D7F6971}"/>
    <hyperlink ref="Z854" r:id="rId2088" xr:uid="{93417B00-F073-4C2B-BBF4-C9303C37AEE0}"/>
    <hyperlink ref="Z855" r:id="rId2089" xr:uid="{F9644430-4FEE-4AB8-816A-BD448DFA62B5}"/>
    <hyperlink ref="Z856" r:id="rId2090" xr:uid="{B08D570F-45EE-4C3C-82B2-B7202089780B}"/>
    <hyperlink ref="Z857" r:id="rId2091" xr:uid="{5B287CAE-0D0D-45CB-B4F8-B921F183E05C}"/>
    <hyperlink ref="Z858" r:id="rId2092" xr:uid="{A2538109-6A34-4540-9F90-3921303B51AF}"/>
    <hyperlink ref="Z895" r:id="rId2093" xr:uid="{2DDEFC53-E2A1-4301-AC6B-55B46E83BC20}"/>
    <hyperlink ref="Z896" r:id="rId2094" xr:uid="{EFE44BBA-B06F-474A-B7BA-95297779C5E2}"/>
    <hyperlink ref="Z897" r:id="rId2095" xr:uid="{DEF4D727-FF48-45F4-99AD-4DD9980B91A2}"/>
    <hyperlink ref="Z898" r:id="rId2096" xr:uid="{5090FF70-7FC3-4164-953F-4A99600F0E18}"/>
    <hyperlink ref="Z899" r:id="rId2097" xr:uid="{AF807E57-2AF1-40BE-B162-F1DC9492286B}"/>
    <hyperlink ref="Z900" r:id="rId2098" xr:uid="{04C791A7-5510-4837-9400-76228FF957E6}"/>
    <hyperlink ref="Z910" r:id="rId2099" xr:uid="{6006D69F-324E-41C4-9C41-C12059E0FFC2}"/>
    <hyperlink ref="Z911" r:id="rId2100" xr:uid="{D50D5262-B80B-42EC-8FF5-A6644178E37B}"/>
    <hyperlink ref="Z809" r:id="rId2101" xr:uid="{8CC1AAF1-77DB-44A1-8F7F-0896265EA29D}"/>
    <hyperlink ref="Z810" r:id="rId2102" xr:uid="{DF1D6BDA-A7D3-4084-8825-5262DB943009}"/>
    <hyperlink ref="Z811" r:id="rId2103" xr:uid="{13D1C9CC-A21B-4B23-9980-4752DF117FE4}"/>
    <hyperlink ref="Z812" r:id="rId2104" xr:uid="{0F266F36-A0EA-4B31-BAE5-0BE977E46661}"/>
    <hyperlink ref="Z813" r:id="rId2105" xr:uid="{72183157-EE26-4679-8DAA-57D94178B053}"/>
    <hyperlink ref="Z814" r:id="rId2106" xr:uid="{4FAAEF12-117B-46E0-A967-9EB4DD9EA319}"/>
    <hyperlink ref="Z815" r:id="rId2107" xr:uid="{759A07B3-FF9D-4339-A567-573AC7F4AC38}"/>
    <hyperlink ref="Z816" r:id="rId2108" xr:uid="{B58FB6F7-E9E2-4668-ADB8-E771F94D500E}"/>
    <hyperlink ref="Z817" r:id="rId2109" xr:uid="{54EE82B0-5DF4-44C9-8979-CD9D95F70CAA}"/>
    <hyperlink ref="Z818" r:id="rId2110" xr:uid="{CCCA8A58-3203-4155-A06F-1D08486A8A0B}"/>
    <hyperlink ref="Z819" r:id="rId2111" xr:uid="{9FEB48BD-B176-4342-AA96-78818533D3EB}"/>
    <hyperlink ref="Z820" r:id="rId2112" xr:uid="{D0B5681F-95DF-4A9F-9371-A870C4ECD932}"/>
    <hyperlink ref="Z821" r:id="rId2113" xr:uid="{D3A59F64-1996-4684-B806-F26F9B0020D9}"/>
    <hyperlink ref="Z822" r:id="rId2114" xr:uid="{A894D925-34C1-4A25-BF09-C733395ECB8E}"/>
    <hyperlink ref="Z823" r:id="rId2115" xr:uid="{77064181-CB1F-4985-ADE6-960E110463F5}"/>
    <hyperlink ref="Z824" r:id="rId2116" xr:uid="{2517B96B-A32E-4207-8DA6-812F48B1F09A}"/>
    <hyperlink ref="Z825" r:id="rId2117" xr:uid="{1DB408CC-0AC1-4D01-AE16-5B842826FC35}"/>
    <hyperlink ref="Z826" r:id="rId2118" xr:uid="{B4659BD0-25ED-40BE-A4C6-4A4B7758DDE5}"/>
    <hyperlink ref="Z827" r:id="rId2119" xr:uid="{C9CC03DC-680B-4DED-BF43-AA86CE9A6215}"/>
    <hyperlink ref="Z828" r:id="rId2120" xr:uid="{3B238E32-A219-44D7-B482-FBC81E989FD6}"/>
    <hyperlink ref="Z829" r:id="rId2121" xr:uid="{92119D83-8196-4FBC-AAEE-7AF4C45FE3EC}"/>
    <hyperlink ref="Z830" r:id="rId2122" xr:uid="{80F25DE9-C321-4EC9-BCC9-4F3428009C8E}"/>
    <hyperlink ref="Z831" r:id="rId2123" xr:uid="{7F976435-446C-44AF-A0F5-919B55486F40}"/>
    <hyperlink ref="Z832" r:id="rId2124" xr:uid="{4E45C252-581E-4849-BD68-9EA8A7B0CFD6}"/>
    <hyperlink ref="Z833" r:id="rId2125" xr:uid="{50942BED-0AC8-4748-BB0F-587790171E24}"/>
    <hyperlink ref="Z834" r:id="rId2126" xr:uid="{5CCE3719-4004-43C1-BACD-05EAED7B6D2D}"/>
    <hyperlink ref="Z935" r:id="rId2127" xr:uid="{397B0698-48DB-40CA-B455-31A8ADF579B6}"/>
    <hyperlink ref="Z962" r:id="rId2128" xr:uid="{7DBD2A7E-9D7F-4AD8-895E-29EF5E7D98A2}"/>
    <hyperlink ref="Z970" r:id="rId2129" xr:uid="{8C0C3A4F-F6CE-4A9B-91D2-4FEB7CD84AE1}"/>
    <hyperlink ref="Z972" r:id="rId2130" xr:uid="{1B008786-4632-42AA-B66A-31FB02346A74}"/>
    <hyperlink ref="Z973" r:id="rId2131" xr:uid="{F378CC4C-96E7-4C7F-8457-E3A557CF9B89}"/>
    <hyperlink ref="Z969" r:id="rId2132" xr:uid="{D53A3239-B134-4140-9B09-A904ADEFCABE}"/>
    <hyperlink ref="Z961" r:id="rId2133" xr:uid="{CC078291-5CA6-46F7-B6E6-5F102F416924}"/>
    <hyperlink ref="Z934" r:id="rId2134" xr:uid="{C915E71D-327D-46BE-8186-72C8B4713295}"/>
    <hyperlink ref="Z931" r:id="rId2135" xr:uid="{9BE41668-ECEC-48F3-84AA-61CF44D7B572}"/>
    <hyperlink ref="Z929" r:id="rId2136" xr:uid="{EAF6FA53-DF38-4319-B534-DA58A183649C}"/>
    <hyperlink ref="Z930" r:id="rId2137" xr:uid="{664D5AEF-1B3F-4DF2-AC1F-FF3A31FC2354}"/>
    <hyperlink ref="Z964" r:id="rId2138" xr:uid="{DF10A9F6-D285-45F8-AC11-B0E01E349387}"/>
    <hyperlink ref="Z967" r:id="rId2139" xr:uid="{42092E25-B80D-4E6E-8E41-157603180DE8}"/>
    <hyperlink ref="Z942" r:id="rId2140" xr:uid="{0B545E00-2514-4939-BE6C-355F526664F9}"/>
    <hyperlink ref="Z933" r:id="rId2141" xr:uid="{63DDA410-A129-48D0-AA45-73CA6EDBF50B}"/>
    <hyperlink ref="Z928" r:id="rId2142" xr:uid="{D5094732-65DA-4DDC-BC9F-E1CF7660A5F5}"/>
    <hyperlink ref="Z932" r:id="rId2143" xr:uid="{3A241558-81AC-4D1A-93DA-B83A9B9EFE62}"/>
    <hyperlink ref="Z945" r:id="rId2144" xr:uid="{C85DF8DE-4A18-41AA-9FAE-3D4E30D630C1}"/>
    <hyperlink ref="Z971" r:id="rId2145" xr:uid="{442D2F8A-D768-4C0D-9F9D-5970AFF2E0D4}"/>
    <hyperlink ref="Z975" r:id="rId2146" xr:uid="{BC2E6AAA-FA3E-461A-833E-19ED10F14003}"/>
    <hyperlink ref="Z976" r:id="rId2147" xr:uid="{769DB6F4-03C6-4D58-AC66-43557E9D5AA5}"/>
    <hyperlink ref="Z977" r:id="rId2148" xr:uid="{216D2625-721D-4712-A7D0-02F524E458F7}"/>
    <hyperlink ref="Z978" r:id="rId2149" xr:uid="{14155296-680A-4A32-B58C-B0BB192E40FA}"/>
    <hyperlink ref="Z968" r:id="rId2150" xr:uid="{E33B1902-DDAB-44BD-9C58-FEC48FCC9979}"/>
    <hyperlink ref="Z944" r:id="rId2151" xr:uid="{3BC152A8-47DB-4B18-A1B5-8CC0B6EC9A90}"/>
    <hyperlink ref="Z956" r:id="rId2152" xr:uid="{3606CDE3-ED9D-4A14-97B0-659905DFB72B}"/>
    <hyperlink ref="Z953" r:id="rId2153" xr:uid="{CE97D038-DC17-4485-B2B7-CBEA9EFC56FC}"/>
    <hyperlink ref="Z941" r:id="rId2154" xr:uid="{5185FA2E-71DE-4631-A0D7-3668DA95F8C2}"/>
    <hyperlink ref="Z965" r:id="rId2155" xr:uid="{AB4A03B7-A088-442B-9F08-51EA90A8CB10}"/>
    <hyperlink ref="Z957" r:id="rId2156" xr:uid="{D1112081-8309-4861-A542-5C504D6963BA}"/>
    <hyperlink ref="Z954" r:id="rId2157" xr:uid="{91EC2154-54F2-4B78-BD93-3322A917006A}"/>
    <hyperlink ref="Z937" r:id="rId2158" xr:uid="{D3BEDC41-2089-4576-B8C6-B35B8B8C7B6C}"/>
    <hyperlink ref="Z955" r:id="rId2159" xr:uid="{6AC75ED5-AC67-4FBE-A285-8CDF16ED85AF}"/>
    <hyperlink ref="Z963" r:id="rId2160" xr:uid="{E830B581-6493-40AC-9A09-0F79A7924954}"/>
    <hyperlink ref="Z960" r:id="rId2161" xr:uid="{5CDB6217-8B69-40F4-A88A-3C22FBBBB73E}"/>
    <hyperlink ref="Z948" r:id="rId2162" xr:uid="{BA795836-65A8-4AD7-9EC9-F6C6F969086E}"/>
    <hyperlink ref="S1013" r:id="rId2163" xr:uid="{DDC62CDE-989B-4116-91DC-C0191F2DB2A3}"/>
    <hyperlink ref="S1007" r:id="rId2164" xr:uid="{6051A6D4-58EF-4798-88DC-9250247B91A0}"/>
    <hyperlink ref="S1014" r:id="rId2165" xr:uid="{79F0F33B-3ED6-4C4D-99A5-DEF75245BE29}"/>
    <hyperlink ref="S1008" r:id="rId2166" xr:uid="{B7D96B03-C395-404B-A64D-135D04A4F780}"/>
    <hyperlink ref="S1015" r:id="rId2167" xr:uid="{0BEC8D4C-B35D-44D3-ACDE-89240985F9F4}"/>
    <hyperlink ref="S1009" r:id="rId2168" xr:uid="{3E7A41E5-48D6-465B-A68F-9484725F8DE6}"/>
    <hyperlink ref="S1017" r:id="rId2169" xr:uid="{982B2FBE-99CA-467C-9487-E8B7C17C31E2}"/>
    <hyperlink ref="S998" r:id="rId2170" xr:uid="{F27D60C5-DAA5-48FB-A528-BA7142135410}"/>
    <hyperlink ref="S1018" r:id="rId2171" xr:uid="{BF453D53-8BD8-4259-AE34-6AE877DE4BF2}"/>
    <hyperlink ref="S1001" r:id="rId2172" xr:uid="{85E43B24-9F6F-428F-870B-3B08738578D5}"/>
    <hyperlink ref="S988" r:id="rId2173" xr:uid="{7828EBAC-FF9E-4936-A218-9C60D94BB6E5}"/>
    <hyperlink ref="S1010" r:id="rId2174" xr:uid="{0E5F0D68-A18B-404D-B9E6-931D9D0F04D2}"/>
    <hyperlink ref="S990" r:id="rId2175" xr:uid="{ADE65AEE-006F-41C8-A40C-019836AAC123}"/>
    <hyperlink ref="S1020" r:id="rId2176" xr:uid="{3190F3BB-764B-4A68-AF03-C4791CDAC0DA}"/>
    <hyperlink ref="S1016" r:id="rId2177" xr:uid="{ABADAC4C-6E85-42D7-B481-3BB373A798FD}"/>
    <hyperlink ref="S997" r:id="rId2178" xr:uid="{502FC9A3-DB8B-456B-A457-44A3BB083C3E}"/>
    <hyperlink ref="S986" r:id="rId2179" xr:uid="{127B56DB-0CA5-47A4-8618-7420BC8F8657}"/>
    <hyperlink ref="S995" r:id="rId2180" xr:uid="{8CFA6050-E652-4E98-A62C-5E6992EDD1F3}"/>
    <hyperlink ref="S994" r:id="rId2181" xr:uid="{E3EEE3CD-1A42-4910-80E9-60C1342EA66D}"/>
    <hyperlink ref="S1024" r:id="rId2182" xr:uid="{B7F16648-4C47-423B-922B-F7A7003D967E}"/>
    <hyperlink ref="S1004" r:id="rId2183" xr:uid="{FB206940-4F4F-4CDB-B675-A5AE19424664}"/>
    <hyperlink ref="S1023" r:id="rId2184" xr:uid="{3BEE1D77-0F38-4FE3-8D3C-1CFD9F46F080}"/>
    <hyperlink ref="S985" r:id="rId2185" xr:uid="{F1727F07-3543-48C8-AB73-5D4EF31D950D}"/>
    <hyperlink ref="S1027" r:id="rId2186" xr:uid="{749F9C9F-E8F3-4C13-BDD2-9392F9135051}"/>
    <hyperlink ref="S1003" r:id="rId2187" xr:uid="{5D5D37BE-9691-4344-91E0-5A652DE04988}"/>
    <hyperlink ref="S1011" r:id="rId2188" xr:uid="{6FA3BF22-A4D1-4725-B5F9-178A2DA168FB}"/>
    <hyperlink ref="S996" r:id="rId2189" xr:uid="{8F52381F-5767-4F84-9B18-B318EB29C21B}"/>
    <hyperlink ref="S991" r:id="rId2190" xr:uid="{D4689B09-669F-4D00-96B1-EB305FFDE699}"/>
    <hyperlink ref="S999" r:id="rId2191" xr:uid="{F3F444CF-658D-456C-A23F-021DDAD7C244}"/>
    <hyperlink ref="S1000" r:id="rId2192" xr:uid="{C2B557A3-0BDF-4FBB-A47B-280A86937A1C}"/>
    <hyperlink ref="S993" r:id="rId2193" xr:uid="{13E7B687-69F3-45C1-A413-6DB66B0AB190}"/>
    <hyperlink ref="V1008" r:id="rId2194" xr:uid="{87FB5861-538F-4C06-BF5D-AA61FA9BE7AD}"/>
    <hyperlink ref="V1015" r:id="rId2195" xr:uid="{22998CE9-7283-410C-8635-65D1EFC337BB}"/>
    <hyperlink ref="V988" r:id="rId2196" xr:uid="{D2B7B3CC-21CC-4807-AB22-085748BC56A8}"/>
    <hyperlink ref="V1001" r:id="rId2197" xr:uid="{0FBA701A-03ED-4024-A136-D675C8CC1EE1}"/>
    <hyperlink ref="V1014" r:id="rId2198" xr:uid="{A98029F4-B60F-4893-82C1-37DFF2D26AA2}"/>
    <hyperlink ref="V1007" r:id="rId2199" xr:uid="{F651CE6D-DFA9-45EE-8CE0-AB1D1A3A856C}"/>
    <hyperlink ref="V1024" r:id="rId2200" xr:uid="{6799628E-AFC6-4E4B-9DBA-EEFDF14E67F3}"/>
    <hyperlink ref="V998" r:id="rId2201" xr:uid="{7875026F-0C02-453A-BA98-92C06E68A0BB}"/>
    <hyperlink ref="V1021" r:id="rId2202" xr:uid="{AB01F05B-24E4-4DA0-9149-CAD410200422}"/>
    <hyperlink ref="V1018" r:id="rId2203" xr:uid="{45AD4E06-0E8A-4A38-8478-269712B9D3CA}"/>
    <hyperlink ref="V1017" r:id="rId2204" xr:uid="{7FA2F84A-B135-450E-A438-AF0E2AE2B817}"/>
    <hyperlink ref="V990" r:id="rId2205" xr:uid="{0DF0AC3D-56FA-44D8-84BD-93F0D6B98FBA}"/>
    <hyperlink ref="V1013" r:id="rId2206" xr:uid="{8182B4E7-5050-4E6C-800E-451CA9065D21}"/>
    <hyperlink ref="V1010" r:id="rId2207" xr:uid="{F09C20A6-A696-4D0C-AE01-C157DA8744C0}"/>
    <hyperlink ref="V1009" r:id="rId2208" xr:uid="{E89A7ABE-9900-40FD-BC30-B9EFFFB38641}"/>
    <hyperlink ref="V1020" r:id="rId2209" xr:uid="{826D9927-5921-4E8C-9DD3-CFD3D4455A91}"/>
    <hyperlink ref="V1016" r:id="rId2210" xr:uid="{F35CB81B-8AFF-460F-9433-EA41CA1B6E4E}"/>
    <hyperlink ref="V997" r:id="rId2211" xr:uid="{531F44B2-1E72-44DF-8577-1EE488C63240}"/>
    <hyperlink ref="V986" r:id="rId2212" xr:uid="{2A4AF91C-E674-4E14-9726-0C1A1B07E260}"/>
    <hyperlink ref="V995" r:id="rId2213" xr:uid="{51974A13-04BD-4A2C-A095-7A01FF4B3740}"/>
    <hyperlink ref="V994" r:id="rId2214" xr:uid="{7F8E4985-E9CA-49B0-98AB-F34ED0145B5E}"/>
    <hyperlink ref="V1004" r:id="rId2215" xr:uid="{684D2F83-25CC-47EC-8D07-131D54A6EBEC}"/>
    <hyperlink ref="V1023" r:id="rId2216" xr:uid="{AA806933-9195-4057-9EA2-BC6D554BD9B5}"/>
    <hyperlink ref="V985" r:id="rId2217" xr:uid="{E191DF0C-AAE2-4654-9377-46F456AB6FD7}"/>
    <hyperlink ref="V1022" r:id="rId2218" xr:uid="{941FCE26-9150-40A6-8481-62017C7A3C41}"/>
    <hyperlink ref="V1027" r:id="rId2219" xr:uid="{FE2D6792-B057-4EE5-95B2-8D06304BFF1D}"/>
    <hyperlink ref="V1003" r:id="rId2220" xr:uid="{E520C0E9-888A-42CB-A9CF-76C3BD82699C}"/>
    <hyperlink ref="V1011" r:id="rId2221" xr:uid="{6EA867E1-5313-4D99-99C5-ABA1A229B42C}"/>
    <hyperlink ref="V996" r:id="rId2222" xr:uid="{D7145D5D-B3DA-4AC9-BFE0-C802A9A6B8BC}"/>
    <hyperlink ref="V991" r:id="rId2223" xr:uid="{B2875D2B-DA22-4A1F-9933-AE15F43E4DEF}"/>
    <hyperlink ref="V999" r:id="rId2224" xr:uid="{B8BBB633-6F13-4C71-AE13-2C1A4EC97816}"/>
    <hyperlink ref="V1000" r:id="rId2225" xr:uid="{194AED2F-EBFA-4A43-AE24-2E702B0AD4C2}"/>
    <hyperlink ref="V993" r:id="rId2226" xr:uid="{B126AA4F-0580-48D7-90A6-3F5D052B6429}"/>
    <hyperlink ref="W1008" r:id="rId2227" xr:uid="{A94FED06-6B8E-421F-A35C-45D561FA40F8}"/>
    <hyperlink ref="W1009" r:id="rId2228" xr:uid="{70234775-4057-4BF6-BE6B-80EE1E12637D}"/>
    <hyperlink ref="W1013" r:id="rId2229" xr:uid="{EB01C014-535F-4202-80CB-0D81BFC8F35F}"/>
    <hyperlink ref="W1014" r:id="rId2230" xr:uid="{5DEB7227-9411-4248-B7D0-8DDA2EA57574}"/>
    <hyperlink ref="W1015" r:id="rId2231" xr:uid="{10DF93DB-A921-434B-9BDB-D509E16A7EB9}"/>
    <hyperlink ref="W1017" r:id="rId2232" xr:uid="{EE6A3BE9-1ABA-4C4E-B2F2-7F10F9B52E66}"/>
    <hyperlink ref="W1020" r:id="rId2233" xr:uid="{B0D1F963-A033-4DC2-9A8E-5514AFF75918}"/>
    <hyperlink ref="W1021" r:id="rId2234" xr:uid="{87A447F0-BA93-4297-8AA6-56DB87405BD2}"/>
    <hyperlink ref="W1022" r:id="rId2235" xr:uid="{51FE69EA-753E-4D9F-BAF2-D52B6BD2E2A8}"/>
    <hyperlink ref="W1023" r:id="rId2236" xr:uid="{F8D6E94C-5EB0-4127-8B56-3B5836DD82DE}"/>
    <hyperlink ref="W1007" r:id="rId2237" xr:uid="{187125B8-EF2C-43AA-9C9F-D735F035EACB}"/>
    <hyperlink ref="W990" r:id="rId2238" xr:uid="{967C9678-4B40-4F09-BCBB-9DDE74EE440F}"/>
    <hyperlink ref="W1004" r:id="rId2239" xr:uid="{C75D11CD-73AC-4099-AD9C-278EFDD0CC81}"/>
    <hyperlink ref="W1010" r:id="rId2240" xr:uid="{18E07203-3C52-4E62-B6C8-9216CAC8D096}"/>
    <hyperlink ref="W985" r:id="rId2241" xr:uid="{10C2B4E9-6A4B-40A3-86E9-56AB329F8C8B}"/>
    <hyperlink ref="W988" r:id="rId2242" xr:uid="{63091F99-A5A3-482B-8531-DFBF1D3F8461}"/>
    <hyperlink ref="W1001" r:id="rId2243" xr:uid="{5BFFA346-0C3E-43D1-B4E6-6B9F84DBFC26}"/>
    <hyperlink ref="W1003" r:id="rId2244" xr:uid="{84E48A8D-550C-44F9-8520-FA838BFD8F62}"/>
    <hyperlink ref="W1018" r:id="rId2245" xr:uid="{9666B9D6-6CC5-458D-9F08-BE0F3D8AA583}"/>
    <hyperlink ref="W1027" r:id="rId2246" xr:uid="{A0A23DBE-F7D7-4CFF-AB9D-3C37AC0594DE}"/>
    <hyperlink ref="W1024" r:id="rId2247" xr:uid="{A35FB0AF-4E20-4C76-8E3A-C9D58DA7E882}"/>
    <hyperlink ref="W994" r:id="rId2248" xr:uid="{988FF0F8-41FD-4737-BFCA-CD5C3BB07FD4}"/>
    <hyperlink ref="W999" r:id="rId2249" xr:uid="{1EB952D2-10AE-4589-B574-02D31FF508A5}"/>
    <hyperlink ref="W995" r:id="rId2250" xr:uid="{48D88456-C063-426E-AE14-BD766363EB74}"/>
    <hyperlink ref="W986" r:id="rId2251" xr:uid="{C8D70B09-7870-4CD8-9FC1-5489DC04D2FF}"/>
    <hyperlink ref="W997" r:id="rId2252" xr:uid="{2A8A9B74-3185-423B-965E-DCA7DE029AC6}"/>
    <hyperlink ref="W991" r:id="rId2253" xr:uid="{95736ABA-B50F-44D8-AB6A-EC79E79071DB}"/>
    <hyperlink ref="W996" r:id="rId2254" xr:uid="{C280CBB6-EDBB-4DD7-A201-C90A4A1E3783}"/>
    <hyperlink ref="W1011" r:id="rId2255" xr:uid="{B7B4EA11-9477-4B70-909E-4D6809CAA571}"/>
    <hyperlink ref="W1000" r:id="rId2256" xr:uid="{CA1C11C6-BAF0-441D-8DF4-93E1FD7BE9E1}"/>
    <hyperlink ref="W998" r:id="rId2257" xr:uid="{B40A2538-9BDA-4C94-BE65-C45519375B5B}"/>
    <hyperlink ref="W993" r:id="rId2258" xr:uid="{E0F97115-7E27-4E95-A921-990DC87505F3}"/>
    <hyperlink ref="W1016" r:id="rId2259" xr:uid="{DB0D7BE1-34C1-49E1-A596-390C1865DC7E}"/>
    <hyperlink ref="X1008" r:id="rId2260" xr:uid="{65CE181D-3F9D-43FE-9DA2-6A493ABB0D87}"/>
    <hyperlink ref="X1009" r:id="rId2261" xr:uid="{0BF0E365-B832-4474-B724-D60F72BF088E}"/>
    <hyperlink ref="X1013" r:id="rId2262" xr:uid="{87879883-2FFD-430F-ACB9-43EEA156EF19}"/>
    <hyperlink ref="X1014" r:id="rId2263" xr:uid="{84D70997-6268-4963-B809-1BE65D979436}"/>
    <hyperlink ref="X1015" r:id="rId2264" xr:uid="{941C62B7-A1E3-48BA-BC38-EA32637FF642}"/>
    <hyperlink ref="X1017" r:id="rId2265" xr:uid="{B28D2227-00DA-4536-AB96-CA68EC224FE8}"/>
    <hyperlink ref="X1020" r:id="rId2266" xr:uid="{0BC44449-70ED-4DAB-8C88-4663044D4B36}"/>
    <hyperlink ref="X1021" r:id="rId2267" xr:uid="{0B360A18-B0C0-4921-A261-62867F70DC09}"/>
    <hyperlink ref="X1022" r:id="rId2268" xr:uid="{AE97E00E-BD0F-400C-91C3-A295351B7D96}"/>
    <hyperlink ref="X1023" r:id="rId2269" xr:uid="{DE6A9C96-CE58-4C83-A098-99268314FF75}"/>
    <hyperlink ref="X1007" r:id="rId2270" xr:uid="{FC7DF540-D41D-4325-8B7F-AAC84045CF83}"/>
    <hyperlink ref="X990" r:id="rId2271" xr:uid="{E127FA01-5803-47BF-8FF7-2F9798E51208}"/>
    <hyperlink ref="X1004" r:id="rId2272" xr:uid="{959D4FD4-5AE3-4BFF-B956-10AA13680495}"/>
    <hyperlink ref="X1010" r:id="rId2273" xr:uid="{A7FF92B5-8AD5-4CB3-B51F-8C4DE8797076}"/>
    <hyperlink ref="X985" r:id="rId2274" xr:uid="{AF3CD6D1-2104-4235-828A-947FBC882867}"/>
    <hyperlink ref="X988" r:id="rId2275" xr:uid="{96557EBB-F652-48F2-845F-4DA570D1BF0B}"/>
    <hyperlink ref="X1001" r:id="rId2276" xr:uid="{070BB2A1-6B36-4B41-8905-6AE07F96A015}"/>
    <hyperlink ref="X1003" r:id="rId2277" xr:uid="{3DCA9634-D665-4962-859D-19B0649F9967}"/>
    <hyperlink ref="X1018" r:id="rId2278" xr:uid="{F79BBD08-32DC-421E-B178-5769C7B301F1}"/>
    <hyperlink ref="X1027" r:id="rId2279" xr:uid="{2737E6DB-A606-4664-BD70-6729BB656083}"/>
    <hyperlink ref="X1024" r:id="rId2280" xr:uid="{2DD1E8A7-592B-47C9-BF6D-E68126553174}"/>
    <hyperlink ref="X994" r:id="rId2281" xr:uid="{184FA36E-4E2D-4E6D-BD62-72ED3E862D7A}"/>
    <hyperlink ref="X999" r:id="rId2282" xr:uid="{EC9BFA6A-A2AA-4344-9ED4-24DD482B7FBE}"/>
    <hyperlink ref="X995" r:id="rId2283" xr:uid="{56F5E3C9-D066-456B-B789-F50EB03E68B0}"/>
    <hyperlink ref="X986" r:id="rId2284" xr:uid="{0F83C7A4-B92F-4CE9-A37A-5C4EF24117DE}"/>
    <hyperlink ref="X997" r:id="rId2285" xr:uid="{C6D454AB-975C-4E76-B6E5-81446E1D5B6E}"/>
    <hyperlink ref="X991" r:id="rId2286" xr:uid="{6FE3D6F4-FEF0-4570-808C-60000FD25172}"/>
    <hyperlink ref="X996" r:id="rId2287" xr:uid="{3BDA386C-0FF5-4E4D-A699-C2951FDD473E}"/>
    <hyperlink ref="X1011" r:id="rId2288" xr:uid="{A95F332A-8FAA-4B93-82DF-E9532B0DE558}"/>
    <hyperlink ref="X1000" r:id="rId2289" xr:uid="{BCA523B7-9199-4785-8F44-BBEC0BD14466}"/>
    <hyperlink ref="X998" r:id="rId2290" xr:uid="{B0BC6EAB-2C98-489D-B39E-D6165434D4F1}"/>
    <hyperlink ref="X993" r:id="rId2291" xr:uid="{FBA5315E-D5AC-49F2-9502-0ADC4C47FD48}"/>
    <hyperlink ref="X1016" r:id="rId2292" xr:uid="{4325DB65-F095-4F56-B2E0-59D8F8A9A50A}"/>
    <hyperlink ref="Z1008" r:id="rId2293" xr:uid="{BB76D3FB-9A37-4878-9FF7-F27037D7E39C}"/>
    <hyperlink ref="Z1009" r:id="rId2294" xr:uid="{0FC8E27C-4C84-4DDE-A37A-FA343494C409}"/>
    <hyperlink ref="Z1013" r:id="rId2295" xr:uid="{552BCACB-5EA0-4467-B07D-65BA2CBC9CF0}"/>
    <hyperlink ref="Z1014" r:id="rId2296" xr:uid="{0930E30C-3C3D-4C6B-B24E-FEBA61E7A1DF}"/>
    <hyperlink ref="Z1015" r:id="rId2297" xr:uid="{C19F73E0-E87F-40AC-B7FB-C2E81E319F39}"/>
    <hyperlink ref="Z1017" r:id="rId2298" xr:uid="{B5FF8BAC-DB22-46C0-B2E5-0F27872CFD84}"/>
    <hyperlink ref="Z1020" r:id="rId2299" xr:uid="{6D4A691C-6CDE-437A-A774-A7C7481333EC}"/>
    <hyperlink ref="Z1021" r:id="rId2300" xr:uid="{1B813882-FA61-4524-B917-F56651B62103}"/>
    <hyperlink ref="Z1022" r:id="rId2301" xr:uid="{90540005-FADE-492D-95C5-5E42C59CD174}"/>
    <hyperlink ref="Z1023" r:id="rId2302" xr:uid="{04407176-ED39-4FFF-94CD-3C856E7FC38B}"/>
    <hyperlink ref="Z1007" r:id="rId2303" xr:uid="{5C676C6B-5867-43FB-80DB-7B1542561ECF}"/>
    <hyperlink ref="Z990" r:id="rId2304" xr:uid="{F7A33ED9-7B84-4849-ADEB-70C20E94184A}"/>
    <hyperlink ref="Z1004" r:id="rId2305" xr:uid="{18674186-0227-4F47-A4DE-8F968FC1013C}"/>
    <hyperlink ref="Z1010" r:id="rId2306" xr:uid="{929AF2EF-015E-47BA-AB9A-9ECCDFF7B01A}"/>
    <hyperlink ref="Z985" r:id="rId2307" xr:uid="{AE3A0F55-D01A-4F94-997D-286C4B52E0FB}"/>
    <hyperlink ref="Z988" r:id="rId2308" xr:uid="{B01207A2-FFAB-431A-8A8F-499815128CFC}"/>
    <hyperlink ref="Z1001" r:id="rId2309" xr:uid="{870E3D73-B328-4A4D-AD0C-1ACDE2E8132D}"/>
    <hyperlink ref="Z1003" r:id="rId2310" xr:uid="{7764BCD8-C122-4821-BA6E-9CE6DAFAAA91}"/>
    <hyperlink ref="Z1018" r:id="rId2311" xr:uid="{6FC4ABD8-0E43-4265-86B4-A071273CF1EB}"/>
    <hyperlink ref="Z1027" r:id="rId2312" xr:uid="{8903EF94-3B36-4FD2-90A6-7A051717C9BD}"/>
    <hyperlink ref="Z1024" r:id="rId2313" xr:uid="{8E80CF63-CCDC-47EE-BAB9-1D802FCF7256}"/>
    <hyperlink ref="Z994" r:id="rId2314" xr:uid="{CE490665-4394-4D35-8A6F-A42F336C808E}"/>
    <hyperlink ref="Z999" r:id="rId2315" xr:uid="{45990992-92E3-4E4C-B79C-30B428694CD4}"/>
    <hyperlink ref="Z995" r:id="rId2316" xr:uid="{D762CB23-E448-4C71-BAEF-92521A4BEBDA}"/>
    <hyperlink ref="Z986" r:id="rId2317" xr:uid="{C0C9345E-7B67-4C21-AD06-38C5433E6A53}"/>
    <hyperlink ref="Z997" r:id="rId2318" xr:uid="{0505F892-3D9A-41F3-A596-4D01FAFDAAC9}"/>
    <hyperlink ref="Z991" r:id="rId2319" xr:uid="{5843599C-6115-4075-88F7-F0175B52353F}"/>
    <hyperlink ref="Z996" r:id="rId2320" xr:uid="{9E59FFD9-CC8F-423F-8DFD-4344EA6EF6B7}"/>
    <hyperlink ref="Z1011" r:id="rId2321" xr:uid="{301268F8-2284-444B-A113-1E276CAA25BC}"/>
    <hyperlink ref="Z1000" r:id="rId2322" xr:uid="{1CA30166-1612-4AE5-9887-ED68BF78B43A}"/>
    <hyperlink ref="Z998" r:id="rId2323" xr:uid="{23484253-3033-4B20-BB2C-D08042DCF379}"/>
    <hyperlink ref="Z993" r:id="rId2324" xr:uid="{1EAA0D53-71EE-4E78-8866-26646C0D8E8F}"/>
    <hyperlink ref="Z1016" r:id="rId2325" xr:uid="{59196E60-9D5D-40A5-88C8-27100CB57529}"/>
    <hyperlink ref="S1049" r:id="rId2326" xr:uid="{34A57623-DF04-42C7-A9A1-B83D06E1FBF9}"/>
    <hyperlink ref="S1048" r:id="rId2327" xr:uid="{A83ECD73-49B0-49F3-8540-14809595E30F}"/>
    <hyperlink ref="S1045" r:id="rId2328" xr:uid="{06A0ABA3-4285-4920-B684-AC9D53A49044}"/>
    <hyperlink ref="S1047" r:id="rId2329" xr:uid="{61D4D3C1-F864-4E81-A0FE-0DD5BAF5D07A}"/>
    <hyperlink ref="S1044" r:id="rId2330" xr:uid="{5F8E9582-1EA9-46BB-ABA8-29B7B819AC0F}"/>
    <hyperlink ref="S1051" r:id="rId2331" xr:uid="{A8DDD7F5-D0CB-4040-9328-E46A91B6D44E}"/>
    <hyperlink ref="S1053" r:id="rId2332" xr:uid="{A76BEF97-6A80-4C9F-A8A9-6BC38F637735}"/>
    <hyperlink ref="S1036" r:id="rId2333" xr:uid="{513FE10B-484E-4543-9D71-E3847CD8E2FC}"/>
    <hyperlink ref="S1032" r:id="rId2334" xr:uid="{3B04D706-56D8-420C-988F-F8D5243ED57C}"/>
    <hyperlink ref="S1052" r:id="rId2335" xr:uid="{25D42322-8F16-41E8-AC3E-1E135A0C103D}"/>
    <hyperlink ref="S1046" r:id="rId2336" xr:uid="{4E5890D5-FE6B-46AE-811A-A5440A8E65AD}"/>
    <hyperlink ref="S1043" r:id="rId2337" xr:uid="{81D98FD4-98FC-460A-8FA1-CCBD73A39252}"/>
    <hyperlink ref="S1037" r:id="rId2338" xr:uid="{87CFEF4A-C804-44AC-83D2-DDEC4358D623}"/>
    <hyperlink ref="S1034" r:id="rId2339" xr:uid="{966992A1-B5C1-446A-96D6-5BB58D8E9BA0}"/>
    <hyperlink ref="V1049" r:id="rId2340" xr:uid="{8C078FAA-FF97-4214-887A-95D5473A7020}"/>
    <hyperlink ref="V1047" r:id="rId2341" xr:uid="{0FB35D0B-EA89-4739-84AA-E8E96232619A}"/>
    <hyperlink ref="V1052" r:id="rId2342" xr:uid="{7BF9EDB4-7BA5-4B46-8E70-795C46B0B3C3}"/>
    <hyperlink ref="V1045" r:id="rId2343" xr:uid="{2BDFE1A5-C6F1-4FE3-A1A5-97DD1696F7BF}"/>
    <hyperlink ref="V1048" r:id="rId2344" xr:uid="{60961EFE-3C5A-4A40-B170-51C6CD8B572B}"/>
    <hyperlink ref="V1051" r:id="rId2345" xr:uid="{5A8A38DA-34DC-45BA-9238-90BA576A237E}"/>
    <hyperlink ref="V1044" r:id="rId2346" xr:uid="{4EE10490-4B7E-46F8-82C9-80A57A6B8451}"/>
    <hyperlink ref="V1053" r:id="rId2347" xr:uid="{3542403D-72E4-4A6F-9ED2-CA311FE3C851}"/>
    <hyperlink ref="V1036" r:id="rId2348" xr:uid="{F74D90CB-5B89-42AD-8DC7-C3DE872C5376}"/>
    <hyperlink ref="V1050" r:id="rId2349" xr:uid="{7786CCC7-7E24-4181-8283-5995BC692F64}"/>
    <hyperlink ref="V1043" r:id="rId2350" xr:uid="{41AEF5B2-3788-4539-8C2B-287B9F98C3EF}"/>
    <hyperlink ref="V1032" r:id="rId2351" xr:uid="{6F84202C-FB35-442F-964F-A5033D1C50DF}"/>
    <hyperlink ref="V1046" r:id="rId2352" xr:uid="{C827B9AC-1F2B-4F83-8914-9C60B992F7A9}"/>
    <hyperlink ref="V1037" r:id="rId2353" xr:uid="{22D97AF2-58DC-4352-BDC0-D403B2277E22}"/>
    <hyperlink ref="V1034" r:id="rId2354" xr:uid="{6E9E5250-B8F6-4659-96BB-011BA033DFD9}"/>
    <hyperlink ref="W1047" r:id="rId2355" xr:uid="{AB867FD3-8C7E-482E-94B1-6F3BD1861F92}"/>
    <hyperlink ref="W1049" r:id="rId2356" xr:uid="{57CE0E76-3A34-400E-9322-86E9BB5B97B4}"/>
    <hyperlink ref="W1050" r:id="rId2357" xr:uid="{1B5E0B70-776D-46ED-BE6F-2959E182F230}"/>
    <hyperlink ref="W1051" r:id="rId2358" xr:uid="{D0EE13C5-5B39-4BA9-9E1E-410FD45F545A}"/>
    <hyperlink ref="W1044" r:id="rId2359" xr:uid="{FF4B3553-EBA9-446C-839D-09DC0439AAA0}"/>
    <hyperlink ref="W1045" r:id="rId2360" xr:uid="{8D5F5888-7E51-4E2E-9E37-AB606E0C094D}"/>
    <hyperlink ref="W1048" r:id="rId2361" xr:uid="{7D0C1052-CD75-4B0F-BBF2-D076C57F01F1}"/>
    <hyperlink ref="W1043" r:id="rId2362" xr:uid="{7D1A5B80-1559-4F5F-87FA-7C28E605B0A7}"/>
    <hyperlink ref="W1046" r:id="rId2363" xr:uid="{BB0B7868-1E82-4FA6-AA66-7AD66F7ECDD3}"/>
    <hyperlink ref="W1052" r:id="rId2364" xr:uid="{EFE050B2-D6A3-4ADE-987F-529BA4F21ECA}"/>
    <hyperlink ref="W1034" r:id="rId2365" xr:uid="{D7568B27-9AAB-4BBD-B025-7F646BE51E86}"/>
    <hyperlink ref="W1032" r:id="rId2366" xr:uid="{7BDBF2DA-CE7A-42D0-A115-DA132D631FC0}"/>
    <hyperlink ref="W1036" r:id="rId2367" xr:uid="{E94FAE30-7CEE-4ED4-B806-18B16A35D62B}"/>
    <hyperlink ref="W1037" r:id="rId2368" xr:uid="{EC907311-80E1-4715-9B50-7C27F9F599B8}"/>
    <hyperlink ref="W1053" r:id="rId2369" xr:uid="{F763E92D-9EBF-4343-82AB-E0873777588B}"/>
    <hyperlink ref="X1047" r:id="rId2370" xr:uid="{33EAFBEF-00FD-4F5A-9DEF-851D623E291B}"/>
    <hyperlink ref="X1049" r:id="rId2371" xr:uid="{9F831D20-30DA-4510-BE69-70EA9D8B9EEA}"/>
    <hyperlink ref="X1050" r:id="rId2372" xr:uid="{3CAE53E7-99E6-4236-9AEB-D28122B0430B}"/>
    <hyperlink ref="X1051" r:id="rId2373" xr:uid="{75519050-8817-4AB2-82E4-2FBF35FCFB07}"/>
    <hyperlink ref="X1044" r:id="rId2374" xr:uid="{281A4E76-CB91-4D61-BCA7-C4992760AF4C}"/>
    <hyperlink ref="X1045" r:id="rId2375" xr:uid="{3B62459C-0393-44DB-B686-A344F661BF00}"/>
    <hyperlink ref="X1048" r:id="rId2376" xr:uid="{DF79C9BF-FA0B-41A2-BC72-F9E652630F3D}"/>
    <hyperlink ref="X1043" r:id="rId2377" xr:uid="{D01408F2-6579-4641-85C2-8007636011A8}"/>
    <hyperlink ref="X1046" r:id="rId2378" xr:uid="{9DC7558D-376E-4F53-9934-A36B58D510B3}"/>
    <hyperlink ref="X1052" r:id="rId2379" xr:uid="{012D5A6C-0535-4DE0-BC1F-D497E9546517}"/>
    <hyperlink ref="X1034" r:id="rId2380" xr:uid="{5622ECB0-392B-402B-ABE4-5C9824EEBD1A}"/>
    <hyperlink ref="X1032" r:id="rId2381" xr:uid="{BEA8EAB1-923A-4C29-A28F-5E2176DD44DA}"/>
    <hyperlink ref="X1036" r:id="rId2382" xr:uid="{844F36B0-2826-4DED-961F-109424473563}"/>
    <hyperlink ref="X1037" r:id="rId2383" xr:uid="{C85AF8A0-51A4-44CD-B158-EB20570DC94F}"/>
    <hyperlink ref="X1053" r:id="rId2384" xr:uid="{09DD04C3-D852-4629-88FC-4445C10206AA}"/>
    <hyperlink ref="Z1047" r:id="rId2385" xr:uid="{157BB24D-6866-4717-AAB2-F984E162C855}"/>
    <hyperlink ref="Z1049" r:id="rId2386" xr:uid="{D4E59620-9621-448B-B16F-F196B427E32B}"/>
    <hyperlink ref="Z1050" r:id="rId2387" xr:uid="{80552809-3D9E-448A-9194-E997E6C2B13D}"/>
    <hyperlink ref="Z1051" r:id="rId2388" xr:uid="{87A1E9D2-DF9D-41BC-999B-8C6937289176}"/>
    <hyperlink ref="Z1044" r:id="rId2389" xr:uid="{8EEE776A-357B-4A5B-808B-9F2249EAF40E}"/>
    <hyperlink ref="Z1045" r:id="rId2390" xr:uid="{0F9B6AE5-636E-495A-97CA-A24C32B8AB55}"/>
    <hyperlink ref="Z1048" r:id="rId2391" xr:uid="{C8459F77-AE22-4D3F-B1D7-F9F394A8D99F}"/>
    <hyperlink ref="Z1043" r:id="rId2392" xr:uid="{1059AF9A-C5C0-4823-84A1-EB3475A7C88F}"/>
    <hyperlink ref="Z1046" r:id="rId2393" xr:uid="{45AE0E54-F897-4944-BB1A-47280D9D6BD6}"/>
    <hyperlink ref="Z1052" r:id="rId2394" xr:uid="{BF0EE91C-DFCE-4898-ABAF-0159BED301BA}"/>
    <hyperlink ref="Z1034" r:id="rId2395" xr:uid="{2C30AFC9-1F3D-4189-BB4A-528D39247BB0}"/>
    <hyperlink ref="Z1032" r:id="rId2396" xr:uid="{A86361DB-4A20-4A21-B79C-C567ED1BF2B5}"/>
    <hyperlink ref="Z1036" r:id="rId2397" xr:uid="{52B6D75C-E164-415E-8169-582BA8539407}"/>
    <hyperlink ref="Z1037" r:id="rId2398" xr:uid="{0C76F401-ECC9-405A-9B99-50090321CAF9}"/>
    <hyperlink ref="Z1053" r:id="rId2399" xr:uid="{666E3503-FECB-4008-B78E-1C451A68AD11}"/>
    <hyperlink ref="S1059" r:id="rId2400" xr:uid="{D62EBE8C-99EE-4532-93A7-4AC109BC8A6F}"/>
    <hyperlink ref="S1098" r:id="rId2401" xr:uid="{700D7438-35EB-444C-A64C-574991B0342F}"/>
    <hyperlink ref="S1070" r:id="rId2402" xr:uid="{DB0F2ED0-75A8-45E3-B8C5-866ED18D7622}"/>
    <hyperlink ref="S1088" r:id="rId2403" xr:uid="{C4A7E4A9-CAC6-4232-9FA8-A0030ABDC4ED}"/>
    <hyperlink ref="S1063" r:id="rId2404" xr:uid="{88CA7D53-9CF8-43C3-95F4-75974239588D}"/>
    <hyperlink ref="S1130" r:id="rId2405" xr:uid="{1D657B77-9D78-424B-96E7-492A8482467D}"/>
    <hyperlink ref="S1116" r:id="rId2406" xr:uid="{F6018C60-9B11-4F2F-ADFB-308E5F97ACE1}"/>
    <hyperlink ref="S1064" r:id="rId2407" xr:uid="{1E3C0ECC-916E-4125-BCE1-F77DC0D9BF14}"/>
    <hyperlink ref="S1125" r:id="rId2408" xr:uid="{ECF0DA1C-A4AB-433C-9766-DE24A06552D0}"/>
    <hyperlink ref="S1110" r:id="rId2409" xr:uid="{5AA859FF-D0E5-4064-9AB0-91FC38F5D383}"/>
    <hyperlink ref="S1093" r:id="rId2410" xr:uid="{D3318983-F17D-4E5A-89B5-D63F25F7E2A4}"/>
    <hyperlink ref="S1106" r:id="rId2411" xr:uid="{F6A16C5F-EA29-4EEB-AF39-FF800FC581C1}"/>
    <hyperlink ref="S1099" r:id="rId2412" xr:uid="{D83C8819-DD48-40B6-9721-6E2E5CC60FC8}"/>
    <hyperlink ref="S1078" r:id="rId2413" xr:uid="{3CB45426-4680-4371-8818-D48E7BA9E1A7}"/>
    <hyperlink ref="S1092" r:id="rId2414" xr:uid="{7D67E52B-C1EA-4726-B62F-6C08BB986A5A}"/>
    <hyperlink ref="S1107" r:id="rId2415" xr:uid="{9C375EDF-BD1B-46C2-B653-A9F2ADEAC363}"/>
    <hyperlink ref="S1096" r:id="rId2416" xr:uid="{A8A563BB-73E9-4F9F-BB93-E25C0B193D97}"/>
    <hyperlink ref="S1109" r:id="rId2417" xr:uid="{D939A148-0D5C-4E7E-8398-619245F766CA}"/>
    <hyperlink ref="S1124" r:id="rId2418" xr:uid="{C3BA4986-4EA5-444D-B3E9-89C4499399CA}"/>
    <hyperlink ref="S1108" r:id="rId2419" xr:uid="{3F8E0CAA-EB31-4F6F-B5CB-BFF8F24CA21A}"/>
    <hyperlink ref="S1090" r:id="rId2420" xr:uid="{A66E71CD-D608-4A04-B625-08778F37B11E}"/>
    <hyperlink ref="S1073" r:id="rId2421" xr:uid="{9A88E121-8240-40A5-847A-5B989013F42E}"/>
    <hyperlink ref="S1105" r:id="rId2422" xr:uid="{90D1F679-9A42-4E8E-B690-D67200FA0621}"/>
    <hyperlink ref="S1057" r:id="rId2423" xr:uid="{32000089-47F5-4AC5-B1BB-8633718DD0F3}"/>
    <hyperlink ref="S1079" r:id="rId2424" xr:uid="{B0933515-8E05-42D5-BF49-05101CB25183}"/>
    <hyperlink ref="S1095" r:id="rId2425" xr:uid="{F883FC90-59BF-4C93-9E45-DAEAFE355C30}"/>
    <hyperlink ref="S1097" r:id="rId2426" xr:uid="{345C6478-0B0F-4FD8-B959-E66CDF370FD2}"/>
    <hyperlink ref="S1075" r:id="rId2427" xr:uid="{7C2BFBF2-8F4E-4CDF-BA12-863FC4643FBD}"/>
    <hyperlink ref="S1074" r:id="rId2428" xr:uid="{4E9972E1-D355-40C5-B0A3-181D7058DB8F}"/>
    <hyperlink ref="S1087" r:id="rId2429" xr:uid="{B73AC896-1065-45BF-90B0-678A9A5C78A7}"/>
    <hyperlink ref="S1100" r:id="rId2430" xr:uid="{64606D8B-1CF2-44A6-842B-282196F5B546}"/>
    <hyperlink ref="S1102" r:id="rId2431" xr:uid="{6FFD4699-2AFE-4D86-AF99-F8796121A4A0}"/>
    <hyperlink ref="S1091" r:id="rId2432" xr:uid="{FBFF19F4-4C4A-4CA2-9F13-33E0A333033F}"/>
    <hyperlink ref="S1089" r:id="rId2433" xr:uid="{ADE8FF1F-7605-4798-AF16-039721E455C4}"/>
    <hyperlink ref="S1094" r:id="rId2434" xr:uid="{8A7216F0-C0DA-4BE3-8F85-D3BB29D743C1}"/>
    <hyperlink ref="S1121" r:id="rId2435" xr:uid="{3EB2BB1B-B25E-4FDA-A29F-0D909135DDBD}"/>
    <hyperlink ref="S1072" r:id="rId2436" xr:uid="{B52AAFC8-6C52-40FA-BF6B-B3231F41CF72}"/>
    <hyperlink ref="S1123" r:id="rId2437" xr:uid="{357E4422-E205-47C6-8424-D275D6B18A81}"/>
    <hyperlink ref="S1086" r:id="rId2438" xr:uid="{665C7F23-620E-4800-BBA3-CD9B23403237}"/>
    <hyperlink ref="S1103" r:id="rId2439" xr:uid="{7FFB7D19-25F0-40DE-BDF8-3CFD4FA9AB33}"/>
    <hyperlink ref="S1104" r:id="rId2440" xr:uid="{72E5D688-C154-40E8-88AD-8F6AE3C8AFF0}"/>
    <hyperlink ref="S1115" r:id="rId2441" xr:uid="{B0E90846-2794-4010-9255-31146B25118F}"/>
    <hyperlink ref="S1085" r:id="rId2442" xr:uid="{8634D0B3-3720-4753-89F8-FF5A40195306}"/>
    <hyperlink ref="S1069" r:id="rId2443" xr:uid="{D811CC4B-7FE5-42DA-B331-E2B0B5EC4962}"/>
    <hyperlink ref="S1065" r:id="rId2444" xr:uid="{E68D739F-8F34-4519-9E9E-C44643BC6962}"/>
    <hyperlink ref="S1084" r:id="rId2445" xr:uid="{3491E1CB-5044-4AA5-9059-EAE8A671ADE3}"/>
    <hyperlink ref="S1081" r:id="rId2446" xr:uid="{1AAAB6B3-0DC6-4B96-A80A-2DD5BFB32C41}"/>
    <hyperlink ref="S1083" r:id="rId2447" xr:uid="{8CA39F2A-5A35-4B38-81A3-32622A2FDA48}"/>
    <hyperlink ref="S1082" r:id="rId2448" xr:uid="{DB40A5C7-9E67-4CC7-91D3-DEEFA006D58D}"/>
    <hyperlink ref="S1060" r:id="rId2449" xr:uid="{3671C8FE-1C24-4A7A-B0FD-780ECE1D14B5}"/>
    <hyperlink ref="V1122" r:id="rId2450" xr:uid="{632DB48B-DFC8-4F94-A8ED-55F1C33198C6}"/>
    <hyperlink ref="V1068" r:id="rId2451" xr:uid="{0ECCADD2-C0EA-4FF9-8D40-3BB5E5EB9D08}"/>
    <hyperlink ref="V1108" r:id="rId2452" xr:uid="{7F6056C9-3CD8-470B-B755-AB3939229639}"/>
    <hyperlink ref="V1100" r:id="rId2453" xr:uid="{6F9A8756-9677-4EEA-9BFE-97751C9FB29B}"/>
    <hyperlink ref="V1107" r:id="rId2454" xr:uid="{399285D2-9E17-4982-BF42-1319515B43A8}"/>
    <hyperlink ref="V1103" r:id="rId2455" xr:uid="{3B201F41-934E-4CEE-8F0F-3C3C91752CDC}"/>
    <hyperlink ref="V1084" r:id="rId2456" xr:uid="{22E915BC-2885-43B4-8486-2AB1745CCC9E}"/>
    <hyperlink ref="V1105" r:id="rId2457" xr:uid="{89255C64-7A31-4F83-9560-A6E38A0279AC}"/>
    <hyperlink ref="V1098" r:id="rId2458" xr:uid="{82637566-E88E-4558-AD4A-080BC30AEE0D}"/>
    <hyperlink ref="V1097" r:id="rId2459" xr:uid="{BD60B3F2-0CD4-4E43-94B8-A0E73D2A0E88}"/>
    <hyperlink ref="V1059" r:id="rId2460" xr:uid="{C6666A5E-A8AE-4F81-889F-54069F407C16}"/>
    <hyperlink ref="V1078" r:id="rId2461" xr:uid="{083B98DB-B5CC-4A23-BB88-C46BAE521473}"/>
    <hyperlink ref="V1079" r:id="rId2462" xr:uid="{4DD3BD9D-D99B-46F5-9435-42B6A0D24924}"/>
    <hyperlink ref="V1113" r:id="rId2463" xr:uid="{B9CD8AEA-16BA-49F7-8237-9F6144C6BE1F}"/>
    <hyperlink ref="V1057" r:id="rId2464" xr:uid="{0833B262-D45A-4CDC-A254-94E93EED7C62}"/>
    <hyperlink ref="V1083" r:id="rId2465" xr:uid="{256FFFCF-C019-42AF-B4CD-E004DE1AA5C6}"/>
    <hyperlink ref="V1061" r:id="rId2466" xr:uid="{86702855-1308-4402-B3B4-421D21A97E7A}"/>
    <hyperlink ref="V1127" r:id="rId2467" xr:uid="{08A836BD-84F8-47FE-912E-6865E0EDEF9D}"/>
    <hyperlink ref="V1077" r:id="rId2468" xr:uid="{181610C0-A2CC-414B-B6E8-3382F7932E37}"/>
    <hyperlink ref="V1095" r:id="rId2469" xr:uid="{B4A94EB2-FA09-4042-8636-CA9EDDFEE00E}"/>
    <hyperlink ref="V1123" r:id="rId2470" xr:uid="{F2E5FDA2-01CE-4E52-9F11-198C2D8D0A58}"/>
    <hyperlink ref="V1090" r:id="rId2471" xr:uid="{0B58A384-F3D7-4674-9A8B-F77AE01354CC}"/>
    <hyperlink ref="V1115" r:id="rId2472" xr:uid="{192FD63E-5D8A-40BA-8040-138F88D15386}"/>
    <hyperlink ref="V1104" r:id="rId2473" xr:uid="{64B8AB71-C21F-4D48-87D8-49CC449703D1}"/>
    <hyperlink ref="V1069" r:id="rId2474" xr:uid="{3BDD024E-07EE-4D8E-88D2-DC40909BDBDE}"/>
    <hyperlink ref="V1089" r:id="rId2475" xr:uid="{CA781362-7DF2-4D06-A1B8-F50256C73457}"/>
    <hyperlink ref="V1111" r:id="rId2476" xr:uid="{0CCED8A0-B84F-4F65-AC76-7054326CF5B6}"/>
    <hyperlink ref="V1091" r:id="rId2477" xr:uid="{F997BD2E-41AE-4459-9D09-C55C450CEFDA}"/>
    <hyperlink ref="V1074" r:id="rId2478" xr:uid="{9DB305F4-EACD-4186-8A8E-CDAE4E3AFC63}"/>
    <hyperlink ref="V1094" r:id="rId2479" xr:uid="{C520294F-2006-456D-AA30-C5DD44C05311}"/>
    <hyperlink ref="V1117" r:id="rId2480" xr:uid="{7D785F0C-80B8-4CFA-97E4-545733D95C57}"/>
    <hyperlink ref="V1072" r:id="rId2481" xr:uid="{3CCEA781-D9B8-4204-B5F2-FB3530210B3F}"/>
    <hyperlink ref="V1096" r:id="rId2482" xr:uid="{1A9D5A8C-32BB-4249-A342-E2CC48AB6C31}"/>
    <hyperlink ref="V1086" r:id="rId2483" xr:uid="{3621F62A-3187-4DCD-9E1B-967B7AAD8FEA}"/>
    <hyperlink ref="V1116" r:id="rId2484" xr:uid="{A5BB7D2C-2220-48CF-9BEE-BC2FD8EE393A}"/>
    <hyperlink ref="V1070" r:id="rId2485" xr:uid="{5D14FDEF-4F9A-413D-B5C3-4DC7AA85B8E6}"/>
    <hyperlink ref="V1073" r:id="rId2486" xr:uid="{01048BA6-0924-4A12-AB8D-705E9CFC6A99}"/>
    <hyperlink ref="V1102" r:id="rId2487" xr:uid="{629572D7-AE93-43F7-8FC4-41078F72B69D}"/>
    <hyperlink ref="V1109" r:id="rId2488" xr:uid="{AE319495-936B-48FA-AC57-EBC1F685363F}"/>
    <hyperlink ref="V1063" r:id="rId2489" xr:uid="{347D7C64-CE7D-43A7-9491-A301221240EB}"/>
    <hyperlink ref="V1075" r:id="rId2490" xr:uid="{E8822AEA-B617-43DB-9062-7B46307D6616}"/>
    <hyperlink ref="V1092" r:id="rId2491" xr:uid="{AE957D6D-D6AF-4D2E-89C1-6528ADCC9EA6}"/>
    <hyperlink ref="V1087" r:id="rId2492" xr:uid="{1DA4696D-0016-4927-B8E9-11F88CF6D530}"/>
    <hyperlink ref="V1085" r:id="rId2493" xr:uid="{03EDA688-9A6A-4C90-B48A-56A9C33358C1}"/>
    <hyperlink ref="V1081" r:id="rId2494" xr:uid="{AD59E17B-DF5A-4FBB-8A8A-4C2923A63D25}"/>
    <hyperlink ref="V1130" r:id="rId2495" xr:uid="{5B729ABB-FE36-4A31-966F-C88126F92FAE}"/>
    <hyperlink ref="V1112" r:id="rId2496" xr:uid="{DF1E3F3D-CD24-4831-8364-51B66D795A14}"/>
    <hyperlink ref="V1064" r:id="rId2497" xr:uid="{9515A54D-6B03-4129-87F9-1EEFDF369757}"/>
    <hyperlink ref="V1099" r:id="rId2498" xr:uid="{1C46A3AE-CF50-4699-B119-6017DE7965EF}"/>
    <hyperlink ref="V1121" r:id="rId2499" xr:uid="{A1FC6BD0-AFC8-469B-9C91-94A14CD3580A}"/>
    <hyperlink ref="V1088" r:id="rId2500" xr:uid="{19D0A8C7-093C-4956-BE3C-B3ACEB7D1DC9}"/>
    <hyperlink ref="V1082" r:id="rId2501" xr:uid="{B667A3F2-87B9-4FE2-860F-124DFE356CCE}"/>
    <hyperlink ref="V1110" r:id="rId2502" xr:uid="{90F468FF-BE02-4841-BFD3-2BF09A67F3A5}"/>
    <hyperlink ref="V1118" r:id="rId2503" xr:uid="{29AED946-9415-4802-9612-C7030E198ADC}"/>
    <hyperlink ref="V1093" r:id="rId2504" xr:uid="{53551D5E-9E12-43CA-9D00-F871642B52CE}"/>
    <hyperlink ref="V1065" r:id="rId2505" xr:uid="{6E873F85-1F63-4903-B55B-214D83354CA7}"/>
    <hyperlink ref="V1126" r:id="rId2506" xr:uid="{78CC37A8-2A34-48BF-8FA4-D4123B9E1EC2}"/>
    <hyperlink ref="V1106" r:id="rId2507" xr:uid="{A49ABD9B-D025-4237-83EC-651CC58ADEBF}"/>
    <hyperlink ref="V1125" r:id="rId2508" xr:uid="{B8478D86-86BD-49FF-823A-C9A0B6F9B038}"/>
    <hyperlink ref="V1060" r:id="rId2509" xr:uid="{D342EDFA-FED4-4946-94A2-F9E22006A3FA}"/>
    <hyperlink ref="W1060" r:id="rId2510" xr:uid="{6D8C913A-75EA-4B54-A1F7-0B6AFD05B05C}"/>
    <hyperlink ref="W1061" r:id="rId2511" xr:uid="{B6604F33-085C-44CD-8937-95274ED7ED7B}"/>
    <hyperlink ref="W1059" r:id="rId2512" xr:uid="{D79BC276-C8E5-43A4-945B-6461B84D2AD3}"/>
    <hyperlink ref="W1057" r:id="rId2513" xr:uid="{B8A03FEC-5D93-4B73-9C8A-B2176870FC18}"/>
    <hyperlink ref="W1110" r:id="rId2514" xr:uid="{B38DBD98-85B0-49C1-B985-A7EADE0DBD50}"/>
    <hyperlink ref="W1116" r:id="rId2515" xr:uid="{1381100C-6B56-44A0-8FDD-3476546AC054}"/>
    <hyperlink ref="W1113" r:id="rId2516" xr:uid="{522F937E-9924-4EA5-ABF8-F3188BFC0148}"/>
    <hyperlink ref="W1111" r:id="rId2517" xr:uid="{D3383CB2-6AD0-43B2-B3BC-3897BDD10AFB}"/>
    <hyperlink ref="W1112" r:id="rId2518" xr:uid="{FDBFA8F9-EC46-463B-9D13-2FC0A71BC2B4}"/>
    <hyperlink ref="W1096" r:id="rId2519" xr:uid="{39AF4AF4-E442-48D4-AB17-AF9445563549}"/>
    <hyperlink ref="W1109" r:id="rId2520" xr:uid="{63C152B2-C4D2-4732-9CA3-76B6B4C289FC}"/>
    <hyperlink ref="W1077" r:id="rId2521" xr:uid="{724FDA76-3155-49E3-9954-3D896A3BCC10}"/>
    <hyperlink ref="W1117" r:id="rId2522" xr:uid="{0E014FD1-9469-4ACD-B907-BBFD9DB3F231}"/>
    <hyperlink ref="W1118" r:id="rId2523" xr:uid="{529DF64D-B39A-4BEA-8764-04F7FE2EABF2}"/>
    <hyperlink ref="W1107" r:id="rId2524" xr:uid="{CC4AF588-053F-453B-89F4-99A4E1548C8D}"/>
    <hyperlink ref="W1099" r:id="rId2525" xr:uid="{6CE81211-D470-44E9-9EDB-7E89A851C749}"/>
    <hyperlink ref="W1106" r:id="rId2526" xr:uid="{99658DA8-6523-4F3D-AD30-3D652A911237}"/>
    <hyperlink ref="W1098" r:id="rId2527" xr:uid="{2622E4A5-D289-4B81-A2C1-F08BF49D656E}"/>
    <hyperlink ref="W1078" r:id="rId2528" xr:uid="{212D480A-0939-4A24-B0AC-1A2FA22A2276}"/>
    <hyperlink ref="W1092" r:id="rId2529" xr:uid="{4BAD0CF3-D1E1-408B-9385-1FB459686554}"/>
    <hyperlink ref="W1089" r:id="rId2530" xr:uid="{CE47A631-0AFE-493C-8FB0-59CF7D4AABB3}"/>
    <hyperlink ref="W1090" r:id="rId2531" xr:uid="{BBEA439E-F96B-4D9E-83AC-CF5525E3F2E9}"/>
    <hyperlink ref="W1073" r:id="rId2532" xr:uid="{021D2C06-A1A2-42C3-9D3A-386508A0FBB0}"/>
    <hyperlink ref="W1108" r:id="rId2533" xr:uid="{34E9E89B-DE76-40BF-98F2-669DF40D6D28}"/>
    <hyperlink ref="W1094" r:id="rId2534" xr:uid="{253AF0D9-20B9-4BCB-A8E1-260751807267}"/>
    <hyperlink ref="W1105" r:id="rId2535" xr:uid="{AE2EDE9D-DAB4-477B-81D9-AC76FA0797C9}"/>
    <hyperlink ref="W1082" r:id="rId2536" xr:uid="{CC7473A7-47CA-4FB9-94C1-82C8CFE848D2}"/>
    <hyperlink ref="W1121" r:id="rId2537" xr:uid="{3321A20D-77CB-446A-ABB1-0B4786F9E780}"/>
    <hyperlink ref="W1123" r:id="rId2538" xr:uid="{4FE84B67-221B-4F78-B154-72973C6E269F}"/>
    <hyperlink ref="W1124" r:id="rId2539" xr:uid="{AD4F1779-8FF9-4662-A241-84341A508B2A}"/>
    <hyperlink ref="W1125" r:id="rId2540" xr:uid="{CAA2C598-9630-4261-9ED1-837F6D716E3C}"/>
    <hyperlink ref="W1126" r:id="rId2541" xr:uid="{86EA666A-2EE3-46F4-93E9-20A9E4FDFABC}"/>
    <hyperlink ref="W1127" r:id="rId2542" xr:uid="{9CE1FCBF-8DFC-42B2-B39D-E3BAF0807EE7}"/>
    <hyperlink ref="W1102" r:id="rId2543" xr:uid="{B1C4AB9E-B68A-4E33-86E4-8F49F22B6FCC}"/>
    <hyperlink ref="W1100" r:id="rId2544" xr:uid="{D60B837D-D3B5-4209-8BFF-C4B78A9157C6}"/>
    <hyperlink ref="W1087" r:id="rId2545" xr:uid="{5EA6D3FE-0685-456F-99A7-68FBF8B84AC4}"/>
    <hyperlink ref="W1075" r:id="rId2546" xr:uid="{E62F5CB6-578F-49AB-8296-6F27EFBE213C}"/>
    <hyperlink ref="W1068" r:id="rId2547" xr:uid="{47532021-9AFB-4EDC-A750-0B730248A490}"/>
    <hyperlink ref="W1074" r:id="rId2548" xr:uid="{1A97B7E9-2A6F-48C4-B3A7-EF3CBF490291}"/>
    <hyperlink ref="W1097" r:id="rId2549" xr:uid="{C604888D-D4CA-44FB-9B60-9969A10BFA4A}"/>
    <hyperlink ref="W1095" r:id="rId2550" xr:uid="{ECDF2C63-B20E-4E99-AE7A-6E3C5FF17220}"/>
    <hyperlink ref="W1093" r:id="rId2551" xr:uid="{E9BE2C17-F7D9-47D1-852C-02A5B8FCD8E4}"/>
    <hyperlink ref="W1063" r:id="rId2552" xr:uid="{81EAA947-91A0-40F2-BDDF-41971E28458E}"/>
    <hyperlink ref="W1091" r:id="rId2553" xr:uid="{D1AA94A1-367D-408A-9AB3-5C3404627382}"/>
    <hyperlink ref="W1088" r:id="rId2554" xr:uid="{0EDFB87F-6485-4970-8B04-CEFB17709987}"/>
    <hyperlink ref="W1085" r:id="rId2555" xr:uid="{00D07AE1-8B5C-4FFE-B38E-4C07005F2610}"/>
    <hyperlink ref="W1083" r:id="rId2556" xr:uid="{AD46BF48-5109-487D-BEB4-CC7F9C215A9E}"/>
    <hyperlink ref="W1081" r:id="rId2557" xr:uid="{8EE73CEA-F3D9-4D3F-85D7-6F10D1AE0264}"/>
    <hyperlink ref="W1079" r:id="rId2558" xr:uid="{CC0A1CC6-A679-43C6-BE0F-F2F0C04122A7}"/>
    <hyperlink ref="W1072" r:id="rId2559" xr:uid="{C38F204A-1E84-4BE8-887C-5CBDFD67100B}"/>
    <hyperlink ref="W1084" r:id="rId2560" xr:uid="{60FB84F1-9FA7-4DC2-B90A-F4FE6BC3EDCC}"/>
    <hyperlink ref="W1069" r:id="rId2561" xr:uid="{E05002ED-D651-4AFC-8F72-12B6F7DEEA01}"/>
    <hyperlink ref="W1070" r:id="rId2562" xr:uid="{F8D2CE55-0F1D-4744-B158-25500C7AFBFB}"/>
    <hyperlink ref="W1065" r:id="rId2563" xr:uid="{727AC800-39F1-403F-BE92-E04A2E2AF114}"/>
    <hyperlink ref="W1064" r:id="rId2564" xr:uid="{C241D1A6-38AD-4DA8-8304-D65EA48F8C79}"/>
    <hyperlink ref="W1122" r:id="rId2565" xr:uid="{6C20E132-DA6E-463D-960C-AB4BFC9EDAF6}"/>
    <hyperlink ref="W1130" r:id="rId2566" xr:uid="{CB1BCAB3-3438-4391-B2A0-4B87FC65C315}"/>
    <hyperlink ref="W1086" r:id="rId2567" xr:uid="{C8142E5F-CA35-4A1F-8AFB-D5C3DE4A3297}"/>
    <hyperlink ref="W1103" r:id="rId2568" xr:uid="{B46E9821-1EC1-489E-87E9-A62828577FD9}"/>
    <hyperlink ref="W1104" r:id="rId2569" xr:uid="{35D8332C-B627-4A4A-8B35-72724C8AB1FB}"/>
    <hyperlink ref="W1115" r:id="rId2570" xr:uid="{4D14153F-6E3A-43A0-98D0-BDC759ADA7E1}"/>
    <hyperlink ref="X1060" r:id="rId2571" xr:uid="{2E35562C-9554-4CE7-9336-2B648AA3993D}"/>
    <hyperlink ref="X1061" r:id="rId2572" xr:uid="{642500E6-F18A-4412-80B9-E113EF4C1845}"/>
    <hyperlink ref="X1059" r:id="rId2573" xr:uid="{F32398DD-B73F-4E12-AC53-5A4A9155AB00}"/>
    <hyperlink ref="X1057" r:id="rId2574" xr:uid="{E70123A4-CFB7-46E4-9C84-546C7C4B0062}"/>
    <hyperlink ref="X1110" r:id="rId2575" xr:uid="{8C2BA71E-7DA0-4FDB-BF62-FF7D0B21DF04}"/>
    <hyperlink ref="X1116" r:id="rId2576" xr:uid="{E058F7A3-FB34-4C48-BBB0-B257E2BA5A26}"/>
    <hyperlink ref="X1113" r:id="rId2577" xr:uid="{74B941C1-A6C3-4D0A-A0B3-2C40DDB502EF}"/>
    <hyperlink ref="X1111" r:id="rId2578" xr:uid="{010742C4-B29C-4C75-B6A9-B0FF7383F3D4}"/>
    <hyperlink ref="X1112" r:id="rId2579" xr:uid="{B3061EC0-F04C-47A0-B68E-672A481DA869}"/>
    <hyperlink ref="X1096" r:id="rId2580" xr:uid="{BB042423-BA01-4387-8314-466A752F6095}"/>
    <hyperlink ref="X1109" r:id="rId2581" xr:uid="{A8F7E647-5696-4AD8-BCCD-7D318790D0FB}"/>
    <hyperlink ref="X1077" r:id="rId2582" xr:uid="{595A4F8A-3268-4BEE-A043-477A68CBF35A}"/>
    <hyperlink ref="X1117" r:id="rId2583" xr:uid="{AA861B8B-70DC-4893-8EE0-79CFE45CBBA7}"/>
    <hyperlink ref="X1118" r:id="rId2584" xr:uid="{6A8BA11E-18A0-4C7F-AF5E-668DC994D97A}"/>
    <hyperlink ref="X1107" r:id="rId2585" xr:uid="{9716957D-A673-4637-B6AF-34B2D1CAB894}"/>
    <hyperlink ref="X1099" r:id="rId2586" xr:uid="{13C7EF9C-2564-4F97-841D-12DEB7737A84}"/>
    <hyperlink ref="X1106" r:id="rId2587" xr:uid="{092F3767-F419-4B7A-B7BB-680F922E02EA}"/>
    <hyperlink ref="X1098" r:id="rId2588" xr:uid="{01480352-FAE6-48B3-9ADA-3C0E28A05038}"/>
    <hyperlink ref="X1078" r:id="rId2589" xr:uid="{5AE27577-5A63-4384-9647-D83971D468DD}"/>
    <hyperlink ref="X1092" r:id="rId2590" xr:uid="{3C3EA5D6-ABE7-4E30-88F0-3013E3EFCB46}"/>
    <hyperlink ref="X1089" r:id="rId2591" xr:uid="{75912D58-D650-42FE-98A9-487D2499FC89}"/>
    <hyperlink ref="X1090" r:id="rId2592" xr:uid="{4EAC3652-0E56-46D9-B83F-7F2A2F91D082}"/>
    <hyperlink ref="X1073" r:id="rId2593" xr:uid="{EBF11218-C47A-4FC7-88DC-4D46045B1A05}"/>
    <hyperlink ref="X1108" r:id="rId2594" xr:uid="{FFE1F356-443A-4ED6-8217-89C2EDFF63FA}"/>
    <hyperlink ref="X1094" r:id="rId2595" xr:uid="{420973B7-FB2D-4A3F-8157-774019AA3796}"/>
    <hyperlink ref="X1105" r:id="rId2596" xr:uid="{23FB2DE2-6063-4D0A-83EF-9DD2EF415400}"/>
    <hyperlink ref="X1082" r:id="rId2597" xr:uid="{3DAF3738-730A-4174-B707-081ABEFCC281}"/>
    <hyperlink ref="X1121" r:id="rId2598" xr:uid="{24329FBC-BA48-4254-8852-170106FDA1AB}"/>
    <hyperlink ref="X1123" r:id="rId2599" xr:uid="{FF286730-8424-4D05-A1B4-652CC36D434D}"/>
    <hyperlink ref="X1124" r:id="rId2600" xr:uid="{F81A167B-B16D-4AEF-899C-95A314D93926}"/>
    <hyperlink ref="X1125" r:id="rId2601" xr:uid="{2F71E7E5-B970-413A-8AD9-0D65C7DE101E}"/>
    <hyperlink ref="X1126" r:id="rId2602" xr:uid="{DFFD7FA8-4E03-43CE-B7B4-72C7A82853FE}"/>
    <hyperlink ref="X1127" r:id="rId2603" xr:uid="{D61ED581-80C2-4816-9597-509186E4BAEF}"/>
    <hyperlink ref="X1102" r:id="rId2604" xr:uid="{4F76E4E4-5318-4265-B3C7-29C12612FD8C}"/>
    <hyperlink ref="X1100" r:id="rId2605" xr:uid="{51B404A6-F6C5-4068-BD7D-77B069A8110F}"/>
    <hyperlink ref="X1087" r:id="rId2606" xr:uid="{6FDBB393-0EF9-40F8-B6BF-17E7F4076977}"/>
    <hyperlink ref="X1075" r:id="rId2607" xr:uid="{5878DB35-3E7C-42DD-BA3A-6847458BAD46}"/>
    <hyperlink ref="X1068" r:id="rId2608" xr:uid="{F5EFAA98-EE53-48C0-9E43-856F1B4C3F61}"/>
    <hyperlink ref="X1074" r:id="rId2609" xr:uid="{B3752E16-0233-4D97-9B7C-57FD0A6AECAB}"/>
    <hyperlink ref="X1097" r:id="rId2610" xr:uid="{DB919A98-6399-4DFF-BDFB-A37EE9512E22}"/>
    <hyperlink ref="X1095" r:id="rId2611" xr:uid="{35923FE9-01A5-4A6E-BBE4-6BC240CE4306}"/>
    <hyperlink ref="X1093" r:id="rId2612" xr:uid="{4A724D78-80B0-42D5-AFD9-3C18CB7CC591}"/>
    <hyperlink ref="X1063" r:id="rId2613" xr:uid="{2AD70E48-66E8-4E8A-8CF2-753B3E6B0136}"/>
    <hyperlink ref="X1091" r:id="rId2614" xr:uid="{B2AC4B95-A841-4A79-B1F0-2AEEF0E90233}"/>
    <hyperlink ref="X1088" r:id="rId2615" xr:uid="{3E987EFA-D8F1-45EA-B10A-BD978533A630}"/>
    <hyperlink ref="X1085" r:id="rId2616" xr:uid="{95824FF9-79FC-4A79-A7BC-850118F58796}"/>
    <hyperlink ref="X1083" r:id="rId2617" xr:uid="{0185FEA1-CBD8-4FCD-94E0-4D4C96A50434}"/>
    <hyperlink ref="X1081" r:id="rId2618" xr:uid="{7C40C928-0350-42DE-A2C3-27AD60B9842E}"/>
    <hyperlink ref="X1079" r:id="rId2619" xr:uid="{5754E52B-E3F4-4B17-9299-95A0C01F7613}"/>
    <hyperlink ref="X1072" r:id="rId2620" xr:uid="{1C91A3D5-1949-4D8F-A895-54DE517BCB52}"/>
    <hyperlink ref="X1084" r:id="rId2621" xr:uid="{74E80D2B-F9F6-4A9A-BC0A-416ABFECB2A5}"/>
    <hyperlink ref="X1069" r:id="rId2622" xr:uid="{FB7EDA53-B82E-404A-B653-17F909631634}"/>
    <hyperlink ref="X1070" r:id="rId2623" xr:uid="{94D1E7BB-C8A5-4316-95AC-2572E3925061}"/>
    <hyperlink ref="X1065" r:id="rId2624" xr:uid="{BEE74297-8194-424A-9ECE-8FD577CC8FC5}"/>
    <hyperlink ref="X1064" r:id="rId2625" xr:uid="{570CF169-6CDD-4524-A4F5-C5E72F0C2605}"/>
    <hyperlink ref="X1122" r:id="rId2626" xr:uid="{D7A660EE-2948-4E30-A4EA-A1DBA12EE9E0}"/>
    <hyperlink ref="X1130" r:id="rId2627" xr:uid="{45671FF1-B98B-4253-BB34-0B3230E41A5C}"/>
    <hyperlink ref="X1086" r:id="rId2628" xr:uid="{98164BC2-F8D2-4C6F-9C8C-F4F8A4999EB0}"/>
    <hyperlink ref="X1103" r:id="rId2629" xr:uid="{88A6468B-4978-4891-8F8A-2170B61D36F7}"/>
    <hyperlink ref="X1104" r:id="rId2630" xr:uid="{D9F83493-C4AD-463E-8C57-249A1E5162F5}"/>
    <hyperlink ref="X1115" r:id="rId2631" xr:uid="{8437824E-874C-4355-810E-2B08DF4BCE23}"/>
    <hyperlink ref="Z1060" r:id="rId2632" xr:uid="{02C08DE2-6DB6-4BF7-99D2-C16460D512CB}"/>
    <hyperlink ref="Z1061" r:id="rId2633" xr:uid="{06F3982C-CDDA-41E9-A2C3-D78D4CC9FA1D}"/>
    <hyperlink ref="Z1059" r:id="rId2634" xr:uid="{20D0675F-FFCE-4CA2-B87D-C365DAC3910A}"/>
    <hyperlink ref="Z1057" r:id="rId2635" xr:uid="{F0210E57-F217-44EF-B6BC-A755872361E6}"/>
    <hyperlink ref="Z1110" r:id="rId2636" xr:uid="{72493937-AA95-4913-9E02-8CA31462CF68}"/>
    <hyperlink ref="Z1116" r:id="rId2637" xr:uid="{540E6731-F2FB-4A5E-BE4B-09FE0E07A301}"/>
    <hyperlink ref="Z1113" r:id="rId2638" xr:uid="{C4751EA6-0DDC-4421-B9F7-264C4159F9BC}"/>
    <hyperlink ref="Z1111" r:id="rId2639" xr:uid="{F0C1DB0C-5DC9-49AC-A6D8-A66E18DD7BB4}"/>
    <hyperlink ref="Z1112" r:id="rId2640" xr:uid="{93F76C4D-ABD5-458C-8DC0-23B9A8F9026B}"/>
    <hyperlink ref="Z1096" r:id="rId2641" xr:uid="{B4E79511-1B82-429C-8545-0CD56FBE090D}"/>
    <hyperlink ref="Z1109" r:id="rId2642" xr:uid="{98C32B3C-ABBA-494C-A779-8D9A726D2EFF}"/>
    <hyperlink ref="Z1077" r:id="rId2643" xr:uid="{430210F7-B882-4F55-872A-C07A7FA47685}"/>
    <hyperlink ref="Z1117" r:id="rId2644" xr:uid="{7070FD15-7F90-4CAB-A45D-D66D97E6372A}"/>
    <hyperlink ref="Z1118" r:id="rId2645" xr:uid="{6443C39C-A6D8-455A-9B75-E0ECA3DF6A11}"/>
    <hyperlink ref="Z1107" r:id="rId2646" xr:uid="{1D1191DB-B7D6-461A-9A94-CBF70678D57A}"/>
    <hyperlink ref="Z1099" r:id="rId2647" xr:uid="{F11C4494-6873-4AC3-AFD2-5301C4DA3AB7}"/>
    <hyperlink ref="Z1106" r:id="rId2648" xr:uid="{CE61570F-7053-4BEC-B717-6E57B4BBB680}"/>
    <hyperlink ref="Z1098" r:id="rId2649" xr:uid="{8E09EDAE-BB2D-400D-8225-29BC648ABA34}"/>
    <hyperlink ref="Z1078" r:id="rId2650" xr:uid="{0203A417-522F-4F8E-80CA-D2C69B40AE07}"/>
    <hyperlink ref="Z1092" r:id="rId2651" xr:uid="{50BFDDE2-8CDC-40FC-9F98-A69B280DC3CA}"/>
    <hyperlink ref="Z1089" r:id="rId2652" xr:uid="{BD50C6BF-5BCC-4851-9B36-B9EB90C08CA7}"/>
    <hyperlink ref="Z1090" r:id="rId2653" xr:uid="{4A10F7F9-C707-4AD3-914D-06F0D44E504D}"/>
    <hyperlink ref="Z1073" r:id="rId2654" xr:uid="{AD68B1C6-F01C-4FC5-88CF-8F94DF3DE7A1}"/>
    <hyperlink ref="Z1108" r:id="rId2655" xr:uid="{EBCE8393-1DA7-40FE-AC84-C431EB47F079}"/>
    <hyperlink ref="Z1094" r:id="rId2656" xr:uid="{871279FF-EE23-49B6-9CA3-E5722EF99F4C}"/>
    <hyperlink ref="Z1105" r:id="rId2657" xr:uid="{A39CF181-474E-4277-B076-0663F8F27C20}"/>
    <hyperlink ref="Z1082" r:id="rId2658" xr:uid="{7A76D684-E0A9-4164-8371-DC64D8E0444B}"/>
    <hyperlink ref="Z1121" r:id="rId2659" xr:uid="{132577F8-5F14-4F4B-81AD-BC1B4C438D8C}"/>
    <hyperlink ref="Z1123" r:id="rId2660" xr:uid="{37D74892-C788-424C-B333-E64FF0281482}"/>
    <hyperlink ref="Z1124" r:id="rId2661" xr:uid="{5EC74334-4CD4-4D00-A882-473F79351CD6}"/>
    <hyperlink ref="Z1125" r:id="rId2662" xr:uid="{1A34A2C4-10A4-449D-847E-CBB28AC360B6}"/>
    <hyperlink ref="Z1126" r:id="rId2663" xr:uid="{BBF815B8-D2DE-40D8-9CDB-1C39A1CB4E01}"/>
    <hyperlink ref="Z1127" r:id="rId2664" xr:uid="{4E215D42-1445-43E6-B21E-21E371CA95AB}"/>
    <hyperlink ref="Z1102" r:id="rId2665" xr:uid="{E7C9809B-B986-4936-83AA-004E369389C4}"/>
    <hyperlink ref="Z1100" r:id="rId2666" xr:uid="{B87ECA15-17E1-483C-8F6A-D3E7187ACAB8}"/>
    <hyperlink ref="Z1087" r:id="rId2667" xr:uid="{B024CF7E-A8E1-4483-A40E-24830DC9A5BB}"/>
    <hyperlink ref="Z1075" r:id="rId2668" xr:uid="{F2002E9C-429B-4BE2-AF60-3DB953CB161E}"/>
    <hyperlink ref="Z1068" r:id="rId2669" xr:uid="{690A5496-3795-419F-A78D-F632205B2AF4}"/>
    <hyperlink ref="Z1074" r:id="rId2670" xr:uid="{E9B39014-F47C-4226-B4A7-AD0D148C9C61}"/>
    <hyperlink ref="Z1097" r:id="rId2671" xr:uid="{BE57FBB5-5F21-4621-B255-7FA01B5495CD}"/>
    <hyperlink ref="Z1095" r:id="rId2672" xr:uid="{80742B2E-710B-4B37-A2F4-01F2A3760195}"/>
    <hyperlink ref="Z1093" r:id="rId2673" xr:uid="{C7F86E14-A48F-40E8-B697-F3C0D0ED2248}"/>
    <hyperlink ref="Z1063" r:id="rId2674" xr:uid="{1AA10175-A95C-415F-A0B3-D5AD84B7815D}"/>
    <hyperlink ref="Z1091" r:id="rId2675" xr:uid="{EDED2CB2-40E5-47C4-9306-739F03491A35}"/>
    <hyperlink ref="Z1088" r:id="rId2676" xr:uid="{84FA5C85-3B7C-494C-895B-878E0830612E}"/>
    <hyperlink ref="Z1085" r:id="rId2677" xr:uid="{D4B57502-56C5-40DC-AC2E-1E4931DF2A67}"/>
    <hyperlink ref="Z1083" r:id="rId2678" xr:uid="{B60E9B78-1ED3-40CF-8600-3CD05F12F770}"/>
    <hyperlink ref="Z1081" r:id="rId2679" xr:uid="{B874BF8C-2557-4B8A-83B6-489C480B349B}"/>
    <hyperlink ref="Z1079" r:id="rId2680" xr:uid="{FFCC2120-C42D-45B7-91B4-36F00DFE8917}"/>
    <hyperlink ref="Z1072" r:id="rId2681" xr:uid="{6F8A518F-1FA1-470F-A0C4-C02F0EA2E01B}"/>
    <hyperlink ref="Z1084" r:id="rId2682" xr:uid="{24A3E2FE-7381-466C-8041-58B6ADECF343}"/>
    <hyperlink ref="Z1069" r:id="rId2683" xr:uid="{DA42EE8E-027C-40A2-9C23-3D24AFB646DD}"/>
    <hyperlink ref="Z1070" r:id="rId2684" xr:uid="{7D9242C1-0EBC-45AE-A476-2E352DC59414}"/>
    <hyperlink ref="Z1065" r:id="rId2685" xr:uid="{9DBF17AD-C550-4897-8FA1-F1BB453A0C3D}"/>
    <hyperlink ref="Z1064" r:id="rId2686" xr:uid="{B835C094-B226-4C73-836B-551122B86B0D}"/>
    <hyperlink ref="Z1122" r:id="rId2687" xr:uid="{A05A9FDD-D50C-49C3-A383-E9D36AE9771F}"/>
    <hyperlink ref="Z1130" r:id="rId2688" xr:uid="{6E6C4038-50CA-4FE7-B2D2-CA2D2CE4B8F2}"/>
    <hyperlink ref="Z1086" r:id="rId2689" xr:uid="{FAF8D776-D3CE-4032-8135-44D964E40FAB}"/>
    <hyperlink ref="Z1103" r:id="rId2690" xr:uid="{C603B5E6-5816-48B3-A0E4-9BE49FBC20DA}"/>
    <hyperlink ref="Z1104" r:id="rId2691" xr:uid="{9AB12162-D0B6-41A4-A223-270037C2E33E}"/>
    <hyperlink ref="Z1115" r:id="rId2692" xr:uid="{EF5BE047-D072-452E-81D1-FFFCF2B30044}"/>
    <hyperlink ref="S1136" r:id="rId2693" xr:uid="{D7B6B760-E53E-48CC-964A-70913C7831D7}"/>
    <hyperlink ref="S1133" r:id="rId2694" xr:uid="{99FDF337-9F0D-45DD-A014-06D27603FA3C}"/>
    <hyperlink ref="S1135" r:id="rId2695" xr:uid="{18203554-1900-442A-8C71-BA3DD684EC9D}"/>
    <hyperlink ref="V1136" r:id="rId2696" xr:uid="{75C8D92B-7289-4E99-A539-1D2A17C5DAF4}"/>
    <hyperlink ref="V1133" r:id="rId2697" xr:uid="{704DAE39-3B1B-4647-AF2A-C381AF80DD2E}"/>
    <hyperlink ref="V1135" r:id="rId2698" xr:uid="{0F8322CA-F4E8-4BC7-A375-00E6EA5771C6}"/>
    <hyperlink ref="V1134" r:id="rId2699" xr:uid="{6910D495-1CE5-48A6-8C6B-99A453966007}"/>
    <hyperlink ref="W1133" r:id="rId2700" xr:uid="{DA319767-D4DF-4DEA-AFD7-674721888BB3}"/>
    <hyperlink ref="W1134" r:id="rId2701" xr:uid="{DC84E6DF-F8EE-4CFE-97EA-D4F2E871CDD1}"/>
    <hyperlink ref="W1136" r:id="rId2702" xr:uid="{A3F54492-B67C-4773-8CD2-EA91E2165242}"/>
    <hyperlink ref="W1135" r:id="rId2703" xr:uid="{D3CA327B-278A-4FBC-BB78-990AEF25695A}"/>
    <hyperlink ref="X1133" r:id="rId2704" xr:uid="{4D728A1A-E4B1-4D5C-804C-67B029C4E080}"/>
    <hyperlink ref="X1134" r:id="rId2705" xr:uid="{35AACBE1-91F3-436A-95AF-DCCBC71713C8}"/>
    <hyperlink ref="X1136" r:id="rId2706" xr:uid="{FA91AD70-B14E-4DD6-99F6-F9552CDA1BC4}"/>
    <hyperlink ref="X1135" r:id="rId2707" xr:uid="{D924F437-649F-4305-99D5-392D68F5E6BD}"/>
    <hyperlink ref="Z1133" r:id="rId2708" xr:uid="{74B39749-D48C-47F4-98D5-E7599B6C9341}"/>
    <hyperlink ref="Z1134" r:id="rId2709" xr:uid="{F6A2FF7A-40CA-4D13-9A96-3680D8B7F3AD}"/>
    <hyperlink ref="Z1136" r:id="rId2710" xr:uid="{3CDBABFF-E460-4C6A-8554-0722D985F691}"/>
    <hyperlink ref="Z1135" r:id="rId2711" xr:uid="{A7F60DD1-9165-4FC0-9B60-34D8FBAEC05B}"/>
    <hyperlink ref="S1144" r:id="rId2712" xr:uid="{2261418D-871B-4A6E-AE72-3726B4D8977E}"/>
    <hyperlink ref="S1146" r:id="rId2713" xr:uid="{949509B3-4BD6-4AC5-8644-849FBDF4FF2B}"/>
    <hyperlink ref="S1141" r:id="rId2714" xr:uid="{18CF23AA-3FF6-439C-A110-E7F21314D6AA}"/>
    <hyperlink ref="S1139" r:id="rId2715" xr:uid="{3CC84E6E-483E-440C-A0A7-050C9F20C6E2}"/>
    <hyperlink ref="S1145" r:id="rId2716" xr:uid="{FA4A43F6-F12F-40AF-B950-118E6C483D10}"/>
    <hyperlink ref="S1147" r:id="rId2717" xr:uid="{9AC5F5C5-EBAF-4172-B0C0-3CB9E7CC5912}"/>
    <hyperlink ref="S1140" r:id="rId2718" xr:uid="{25F42563-2134-4391-A010-18DF38BB151F}"/>
    <hyperlink ref="S1138" r:id="rId2719" xr:uid="{C3651580-3552-4EC4-88FC-76CC62C7BAD4}"/>
    <hyperlink ref="V1146" r:id="rId2720" xr:uid="{6E5B7C00-02A6-4150-9932-6C011F0F4879}"/>
    <hyperlink ref="V1141" r:id="rId2721" xr:uid="{DA0147F1-827D-4700-B952-7EEF204B2CDD}"/>
    <hyperlink ref="V1139" r:id="rId2722" xr:uid="{44A5B056-C56B-4C0F-9508-2C0F99A5D21B}"/>
    <hyperlink ref="V1144" r:id="rId2723" xr:uid="{E9FE5289-F388-4273-A884-4CF94BF16D2A}"/>
    <hyperlink ref="V1145" r:id="rId2724" xr:uid="{7DB1F274-1267-4FF4-A529-96AF25D7BCA6}"/>
    <hyperlink ref="V1147" r:id="rId2725" xr:uid="{A81A25BD-FD74-43B2-A383-8E2B6795B635}"/>
    <hyperlink ref="V1138" r:id="rId2726" xr:uid="{2EFBA115-84C1-45C4-80E8-FE3A81F9EF4B}"/>
    <hyperlink ref="W1139" r:id="rId2727" xr:uid="{66BE9987-09BF-411F-89BA-93CEE78110AF}"/>
    <hyperlink ref="W1141" r:id="rId2728" xr:uid="{B6AB2597-A5F3-4599-A168-F4414863458A}"/>
    <hyperlink ref="W1144" r:id="rId2729" xr:uid="{6B3A3CC4-58AB-4B3B-B546-E7FC3DC2A093}"/>
    <hyperlink ref="W1146" r:id="rId2730" xr:uid="{5394190F-1E69-42DA-B72A-42BFBEE0F519}"/>
    <hyperlink ref="W1145" r:id="rId2731" xr:uid="{29EE8185-87BF-42B4-9D83-4B9E19961054}"/>
    <hyperlink ref="W1147" r:id="rId2732" xr:uid="{2EAD1E1B-6456-4D33-9192-225321F35F71}"/>
    <hyperlink ref="W1140" r:id="rId2733" xr:uid="{A27817DE-16E6-4783-8B53-73ACF8CD9502}"/>
    <hyperlink ref="W1138" r:id="rId2734" xr:uid="{A3AF9F3B-C050-4793-B64F-8736A9CF7990}"/>
    <hyperlink ref="X1139" r:id="rId2735" xr:uid="{34534DC2-F845-4A1B-96C4-43E752E5694A}"/>
    <hyperlink ref="X1141" r:id="rId2736" xr:uid="{7E1FB240-9C87-4C91-A8C6-C8B3F9F3CBD9}"/>
    <hyperlink ref="X1144" r:id="rId2737" xr:uid="{B1A64A40-AE3C-4961-8588-8536DE359DEE}"/>
    <hyperlink ref="X1146" r:id="rId2738" xr:uid="{72A27328-6CDF-4944-B6EE-148583AEA096}"/>
    <hyperlink ref="X1145" r:id="rId2739" xr:uid="{07F8AB62-B00D-440D-A232-7B24C79178FA}"/>
    <hyperlink ref="X1147" r:id="rId2740" xr:uid="{FD38F3EC-47F0-4E3C-8022-6119407B1C92}"/>
    <hyperlink ref="X1140" r:id="rId2741" xr:uid="{39782ABF-A07C-4C98-ADD7-A46ED78253C9}"/>
    <hyperlink ref="X1138" r:id="rId2742" xr:uid="{D5909895-9E58-4146-9C41-B74C7845909E}"/>
    <hyperlink ref="Z1139" r:id="rId2743" xr:uid="{E1586CF8-8660-4749-8544-EBD13689AEB4}"/>
    <hyperlink ref="Z1141" r:id="rId2744" xr:uid="{B0C09433-2035-47F3-B33B-DE950292962F}"/>
    <hyperlink ref="Z1144" r:id="rId2745" xr:uid="{1DB54A1E-2BD6-4B83-AD89-6E4C91AC4395}"/>
    <hyperlink ref="Z1146" r:id="rId2746" xr:uid="{0C07E2E0-E277-478F-A1C3-71AC0BDA87B9}"/>
    <hyperlink ref="Z1145" r:id="rId2747" xr:uid="{5BE39B17-EDE7-41D8-B37C-D64B7E0A68D6}"/>
    <hyperlink ref="Z1147" r:id="rId2748" xr:uid="{160AB838-53C9-4C53-AE47-F5DA5D36C1E4}"/>
    <hyperlink ref="Z1140" r:id="rId2749" xr:uid="{A934FE0E-9B3D-44C0-B5C3-3732EFBB9943}"/>
    <hyperlink ref="Z1138" r:id="rId2750" xr:uid="{D85724FD-5AE3-4F51-8C35-0EBC740BE2F1}"/>
    <hyperlink ref="S1164" r:id="rId2751" xr:uid="{4C73C038-01B9-4FCB-8589-26538D93F1E2}"/>
    <hyperlink ref="S1150" r:id="rId2752" xr:uid="{AA7DD1AE-7AE8-472E-8C23-11E06029B140}"/>
    <hyperlink ref="S1156" r:id="rId2753" xr:uid="{10498FB6-2E45-4C45-B2B8-17BA77483973}"/>
    <hyperlink ref="S1149" r:id="rId2754" xr:uid="{FE5B21C3-FB5B-439C-A614-BB0ABCCF8716}"/>
    <hyperlink ref="S1151" r:id="rId2755" xr:uid="{46266838-FBC8-46CF-96C6-AFA70A58B76D}"/>
    <hyperlink ref="S1166" r:id="rId2756" xr:uid="{FEC73B7E-2BF2-4739-AE37-54E742037719}"/>
    <hyperlink ref="S1162" r:id="rId2757" xr:uid="{92333FD2-7A3A-4020-A2D1-F502553DD8F0}"/>
    <hyperlink ref="S1159" r:id="rId2758" xr:uid="{1E89FFA8-8CDA-4271-BEAB-B8B3FC2ECAD4}"/>
    <hyperlink ref="S1165" r:id="rId2759" xr:uid="{62F84C89-5963-4CC5-B437-D5EE05AF25F2}"/>
    <hyperlink ref="S1155" r:id="rId2760" xr:uid="{1A0E4A39-C302-4346-AE06-92646480EB7F}"/>
    <hyperlink ref="S1167" r:id="rId2761" xr:uid="{9D6B16FE-3AC5-4434-9C55-83B5863B47B3}"/>
    <hyperlink ref="S1161" r:id="rId2762" xr:uid="{83536D2D-8E06-4937-83DF-F09DAC137EE4}"/>
    <hyperlink ref="S1168" r:id="rId2763" xr:uid="{0016CE3B-C329-48C2-A350-F4571E9FFDE8}"/>
    <hyperlink ref="S1158" r:id="rId2764" xr:uid="{13BD89C2-A83C-46EB-B4FB-5AA770CE553D}"/>
    <hyperlink ref="S1160" r:id="rId2765" xr:uid="{A95B3392-C3A7-4561-8FFB-B18A4175856E}"/>
    <hyperlink ref="S1148" r:id="rId2766" xr:uid="{20F4F222-A35F-4618-A812-AC9CC29E8140}"/>
    <hyperlink ref="S1157" r:id="rId2767" xr:uid="{031D11D9-8163-4734-9E4B-F9377C5F742E}"/>
    <hyperlink ref="S1163" r:id="rId2768" xr:uid="{74C50D81-4199-4D6C-90D8-5BFD74851D1F}"/>
    <hyperlink ref="S1153" r:id="rId2769" xr:uid="{2E90DDD7-C77F-44DB-95AA-6BB5B7A23E5E}"/>
    <hyperlink ref="S1169" r:id="rId2770" xr:uid="{F954E9FD-456A-4C40-B66E-DD3DCA7C22B9}"/>
    <hyperlink ref="S1170" r:id="rId2771" xr:uid="{C4E3C5CA-38FA-45EB-BA8A-F20460DEFD48}"/>
    <hyperlink ref="V1149" r:id="rId2772" xr:uid="{013A3598-96E0-4E26-88FE-F1DA8203B8BE}"/>
    <hyperlink ref="V1155" r:id="rId2773" xr:uid="{8A007428-ADF3-4039-8319-47830A06C1AC}"/>
    <hyperlink ref="V1164" r:id="rId2774" xr:uid="{CC82E846-B033-4F22-A567-89653BB4D7E6}"/>
    <hyperlink ref="V1165" r:id="rId2775" xr:uid="{E3EB1E56-797D-4FAF-9B27-F6840E979795}"/>
    <hyperlink ref="V1166" r:id="rId2776" xr:uid="{0DAA228C-58E7-448E-A0AE-0FD60D073486}"/>
    <hyperlink ref="V1148" r:id="rId2777" xr:uid="{4AE2C6D7-0708-4427-8649-C84767A55605}"/>
    <hyperlink ref="V1156" r:id="rId2778" xr:uid="{AEFE60C8-0DE3-4497-B070-00EA5CA96321}"/>
    <hyperlink ref="V1151" r:id="rId2779" xr:uid="{1C731D57-AD12-418D-8F5D-D4280E7725EC}"/>
    <hyperlink ref="V1160" r:id="rId2780" xr:uid="{6C4EBC04-1939-45CF-9620-0C46DBBF5A39}"/>
    <hyperlink ref="V1150" r:id="rId2781" xr:uid="{0113777E-4462-4312-9D1B-F1FF32247C57}"/>
    <hyperlink ref="V1161" r:id="rId2782" xr:uid="{D6914AA4-4A36-4DF2-A0E1-3843CB3382BE}"/>
    <hyperlink ref="V1162" r:id="rId2783" xr:uid="{685AC99B-FAA6-4A62-9094-70426596F2F2}"/>
    <hyperlink ref="V1158" r:id="rId2784" xr:uid="{3C0AD9EF-C9A6-4776-87CF-8168805AF990}"/>
    <hyperlink ref="V1159" r:id="rId2785" xr:uid="{3C01CB03-2838-44D1-87E8-A7ACB11458FC}"/>
    <hyperlink ref="V1157" r:id="rId2786" xr:uid="{FDC896A6-3420-49B6-9C40-41923A45D840}"/>
    <hyperlink ref="V1163" r:id="rId2787" xr:uid="{918F4F8E-7AD4-41AB-88A6-72304DC9ABC2}"/>
    <hyperlink ref="V1153" r:id="rId2788" xr:uid="{AFE3A391-CC5D-4A6E-9838-BEA2536619E2}"/>
    <hyperlink ref="W1151" r:id="rId2789" xr:uid="{F715A1DF-9667-4AC5-B27B-D6478890BF76}"/>
    <hyperlink ref="W1150" r:id="rId2790" xr:uid="{D0C985FD-8DFA-4F95-B5AC-58BE587C3C3E}"/>
    <hyperlink ref="W1149" r:id="rId2791" xr:uid="{DE1E76E7-686A-4822-95DC-D3C7AC2C6974}"/>
    <hyperlink ref="W1148" r:id="rId2792" xr:uid="{160517E7-8765-4CFD-AC1A-4DD2302056E1}"/>
    <hyperlink ref="W1156" r:id="rId2793" xr:uid="{E68420E3-0A7F-4769-8C08-7DC24106D7F7}"/>
    <hyperlink ref="W1164" r:id="rId2794" xr:uid="{C6CA03F4-5AAB-4D92-8435-9E5103968AAA}"/>
    <hyperlink ref="W1165" r:id="rId2795" xr:uid="{20643986-64A3-4CFD-87BA-16587E6C8A43}"/>
    <hyperlink ref="W1159" r:id="rId2796" xr:uid="{E526B2A2-24C6-429F-9E93-C75F2E2A2F05}"/>
    <hyperlink ref="W1158" r:id="rId2797" xr:uid="{A76C9CF9-4637-4D37-B290-7E22C5194147}"/>
    <hyperlink ref="W1160" r:id="rId2798" xr:uid="{840A4090-B046-4A30-BC3A-B425FDD7472C}"/>
    <hyperlink ref="W1157" r:id="rId2799" xr:uid="{D69322B0-B2A3-4275-9B02-22CF6A551968}"/>
    <hyperlink ref="W1153" r:id="rId2800" xr:uid="{93165FC0-FC2C-46C9-BCAB-2E033F331335}"/>
    <hyperlink ref="W1163" r:id="rId2801" xr:uid="{C4752930-8FDF-4D92-9DDE-A95A7CDA9959}"/>
    <hyperlink ref="W1155" r:id="rId2802" xr:uid="{AA9FB0B5-375E-4B93-8099-A24A8FA0A5B0}"/>
    <hyperlink ref="W1162" r:id="rId2803" xr:uid="{E6AC5731-8325-4CAB-B790-EE8D2572322B}"/>
    <hyperlink ref="W1161" r:id="rId2804" xr:uid="{6FF1DEBC-0477-4964-8689-0A524BDFF8EB}"/>
    <hyperlink ref="W1166" r:id="rId2805" xr:uid="{E10BC321-2E47-4072-8D93-334259F2ED57}"/>
    <hyperlink ref="W1167" r:id="rId2806" xr:uid="{1048B624-111C-4927-9A31-FC4A6E5D80F9}"/>
    <hyperlink ref="W1168" r:id="rId2807" xr:uid="{8F4BB767-A7DC-4EBA-BEF0-5B10E96F98FD}"/>
    <hyperlink ref="W1169" r:id="rId2808" xr:uid="{BCAE4585-476B-446A-9B7D-59DD77B5EAF5}"/>
    <hyperlink ref="W1170" r:id="rId2809" xr:uid="{F3B97130-F2CB-49E1-BC77-26499065633F}"/>
    <hyperlink ref="X1151" r:id="rId2810" xr:uid="{25990C97-8A9E-4558-AE16-0330FAF15A2F}"/>
    <hyperlink ref="X1150" r:id="rId2811" xr:uid="{41C5061A-A5D3-44C6-8CA1-E8AC0A03C0B2}"/>
    <hyperlink ref="X1149" r:id="rId2812" xr:uid="{3953B89C-6959-478B-953D-DBB497D8F009}"/>
    <hyperlink ref="X1148" r:id="rId2813" xr:uid="{F3EF3B0B-40FC-4D1E-AA99-B9EC5549DDDA}"/>
    <hyperlink ref="X1156" r:id="rId2814" xr:uid="{16F7CC2B-0912-4512-ABA2-49933B69E5A4}"/>
    <hyperlink ref="X1164" r:id="rId2815" xr:uid="{1EE77334-20D4-4710-93D3-104098438C5E}"/>
    <hyperlink ref="X1165" r:id="rId2816" xr:uid="{ADCABF6B-EB81-4604-AC0F-143DA065D13E}"/>
    <hyperlink ref="X1159" r:id="rId2817" xr:uid="{4714E4E8-93B5-42DA-8694-767725EBB59F}"/>
    <hyperlink ref="X1158" r:id="rId2818" xr:uid="{990567B7-46DF-4817-878A-ADCC9EFA3EDD}"/>
    <hyperlink ref="X1160" r:id="rId2819" xr:uid="{14DD2189-7B91-4561-B637-84EC3AC9DFAC}"/>
    <hyperlink ref="X1157" r:id="rId2820" xr:uid="{0E8F080B-CF29-4ECE-AEE8-94B417A6356C}"/>
    <hyperlink ref="X1153" r:id="rId2821" xr:uid="{C397E100-C5A5-450D-BACE-75BD0A93FAD1}"/>
    <hyperlink ref="X1163" r:id="rId2822" xr:uid="{B6C2CD19-4BE9-4AC0-8745-178B9E39A5F7}"/>
    <hyperlink ref="X1155" r:id="rId2823" xr:uid="{D8D6D854-8C00-4E78-8811-2BC78C641AC9}"/>
    <hyperlink ref="X1162" r:id="rId2824" xr:uid="{F7E28BDA-493C-4CA9-82F0-A72C4149D688}"/>
    <hyperlink ref="X1161" r:id="rId2825" xr:uid="{F24E7FD8-EB54-4B78-9FDD-D6E60F5F51ED}"/>
    <hyperlink ref="X1166" r:id="rId2826" xr:uid="{8CEF7447-942A-4ACE-A0E1-5E762FCB4317}"/>
    <hyperlink ref="X1167" r:id="rId2827" xr:uid="{B08C9976-40B0-46D1-B229-19AC066288AE}"/>
    <hyperlink ref="X1168" r:id="rId2828" xr:uid="{8F05BE9E-A067-4517-BD42-292D00E14C1A}"/>
    <hyperlink ref="X1169" r:id="rId2829" xr:uid="{EB6C660C-A493-49E9-BB1F-592225767275}"/>
    <hyperlink ref="X1170" r:id="rId2830" xr:uid="{CB8BF172-32EC-42EA-B1E4-DD9A4045B0E2}"/>
    <hyperlink ref="Z1151" r:id="rId2831" xr:uid="{F012D16E-8FE8-45EE-92F1-6C5636648571}"/>
    <hyperlink ref="Z1150" r:id="rId2832" xr:uid="{70FA807F-C679-4A30-903D-26D9BEB0564F}"/>
    <hyperlink ref="Z1149" r:id="rId2833" xr:uid="{DCBE96FF-B992-4997-838A-BA0A9416087E}"/>
    <hyperlink ref="Z1148" r:id="rId2834" xr:uid="{8D34D6CF-941A-4D63-904D-9472078BF5DD}"/>
    <hyperlink ref="Z1156" r:id="rId2835" xr:uid="{34FC4F53-58B3-4982-8E65-4D7CBE8CC5F9}"/>
    <hyperlink ref="Z1164" r:id="rId2836" xr:uid="{A3A1D8A3-6823-4924-B318-06666021535A}"/>
    <hyperlink ref="Z1165" r:id="rId2837" xr:uid="{F8B2015E-6AC5-4B65-A04B-C35BEDC4DC98}"/>
    <hyperlink ref="Z1159" r:id="rId2838" xr:uid="{64DC67DB-C9BE-4264-9F26-250D39175364}"/>
    <hyperlink ref="Z1158" r:id="rId2839" xr:uid="{22DC47D4-7147-445B-9747-BBA0FF489EF7}"/>
    <hyperlink ref="Z1160" r:id="rId2840" xr:uid="{D45B7CC9-01A1-46D7-9699-D8EB524CE403}"/>
    <hyperlink ref="Z1157" r:id="rId2841" xr:uid="{77360D71-21B4-4B4F-B94A-916604E37CB6}"/>
    <hyperlink ref="Z1153" r:id="rId2842" xr:uid="{6B549E50-15D7-4C60-A348-3D5E035CF4F9}"/>
    <hyperlink ref="Z1163" r:id="rId2843" xr:uid="{E978E305-4D71-484D-8678-E8F04D261BF7}"/>
    <hyperlink ref="Z1155" r:id="rId2844" xr:uid="{65C4E1D2-6CD0-421B-8CAF-F6467CE7566B}"/>
    <hyperlink ref="Z1162" r:id="rId2845" xr:uid="{661C1A7C-3AAE-45CC-B0EB-E4332B45C934}"/>
    <hyperlink ref="Z1161" r:id="rId2846" xr:uid="{527B4369-1948-44E1-9806-82597C6172D0}"/>
    <hyperlink ref="Z1166" r:id="rId2847" xr:uid="{3EE0A16C-F9DF-47D4-8040-7B5881A973E7}"/>
    <hyperlink ref="Z1167" r:id="rId2848" xr:uid="{B6FF96DF-638F-4E7D-977F-0279D7472093}"/>
    <hyperlink ref="Z1168" r:id="rId2849" xr:uid="{EC7FE21E-2ACC-42C8-8530-853D29994C03}"/>
    <hyperlink ref="Z1169" r:id="rId2850" xr:uid="{1E61F28D-8D54-4366-9E63-06D50A481A5B}"/>
    <hyperlink ref="Z1170" r:id="rId2851" xr:uid="{947386E2-2ACE-45C9-B805-3ECAFC5375CC}"/>
    <hyperlink ref="S1177" r:id="rId2852" xr:uid="{FF373C0C-A674-4756-96F3-76917A197EBB}"/>
    <hyperlink ref="S1176" r:id="rId2853" xr:uid="{2BAD4B0A-4C53-461A-B534-7A051B9265EE}"/>
    <hyperlink ref="V1177" r:id="rId2854" xr:uid="{1300A79A-A6CB-43EF-8DD5-15711E500A21}"/>
    <hyperlink ref="V1176" r:id="rId2855" xr:uid="{140D9475-E662-4667-8ADC-BA89A94A7FE9}"/>
    <hyperlink ref="W1177" r:id="rId2856" xr:uid="{AEA8B322-C0AC-4B50-9FF6-C8E01FB32C52}"/>
    <hyperlink ref="X1177" r:id="rId2857" xr:uid="{F67AD599-3260-4F5D-AC71-353FCF75F855}"/>
    <hyperlink ref="Z1177" r:id="rId2858" xr:uid="{B4FAE22C-267C-4C94-BB92-B2D3F92009FF}"/>
    <hyperlink ref="W1176" r:id="rId2859" xr:uid="{63B3D4F2-92A5-403A-B432-1D8D478B0AFB}"/>
    <hyperlink ref="X1176" r:id="rId2860" xr:uid="{F38B799D-AC2C-4209-A21B-DEEAD3B969E8}"/>
    <hyperlink ref="Z1176" r:id="rId2861" xr:uid="{EE37B713-9AA6-4D48-92C3-07097DF5C60A}"/>
    <hyperlink ref="S1178" r:id="rId2862" xr:uid="{5E1B2FEA-CC51-49C8-A985-732EFAA51424}"/>
    <hyperlink ref="S1179" r:id="rId2863" xr:uid="{82E06ADF-AF5B-4256-AB67-F34B100E6A79}"/>
    <hyperlink ref="V1178" r:id="rId2864" xr:uid="{A029FEF0-1D04-4ACC-9FDE-FFAE26B217AC}"/>
    <hyperlink ref="V1179" r:id="rId2865" xr:uid="{4391AF4B-B1BD-4A71-B2BD-06679975BFA3}"/>
    <hyperlink ref="W1178" r:id="rId2866" xr:uid="{66FBACEC-FAB6-4839-846A-1776BE55F742}"/>
    <hyperlink ref="W1179" r:id="rId2867" xr:uid="{B8C747C4-80D5-4490-94E1-ABF69784C373}"/>
    <hyperlink ref="X1178" r:id="rId2868" xr:uid="{7276F38E-54A9-4BDC-9742-218118819093}"/>
    <hyperlink ref="X1179" r:id="rId2869" xr:uid="{4995735C-B2BB-40E3-B858-E9AD6D6EDD1B}"/>
    <hyperlink ref="Z1178" r:id="rId2870" xr:uid="{10EEC033-F1B1-48CA-AADE-D1808F0E8024}"/>
    <hyperlink ref="Z1179" r:id="rId2871" xr:uid="{F9E41C6F-4F16-4BF4-9E20-05E3501FBFF8}"/>
    <hyperlink ref="S1181" r:id="rId2872" xr:uid="{5F116C75-8F22-4ABA-BD5D-5C1438EE41A0}"/>
    <hyperlink ref="V1181" r:id="rId2873" xr:uid="{EC866BD4-DAC3-42A2-8EB7-0D651F52F973}"/>
    <hyperlink ref="W1181" r:id="rId2874" xr:uid="{0ECBF664-035E-4818-B926-0F3AC6C4B6A6}"/>
    <hyperlink ref="X1181" r:id="rId2875" xr:uid="{50681879-9D63-48E9-ADF9-8B77837F3AE9}"/>
    <hyperlink ref="Z1181" r:id="rId2876" xr:uid="{218259E5-510D-4009-9637-25685DD933FC}"/>
    <hyperlink ref="S1183" r:id="rId2877" xr:uid="{BFF9C8EF-F4E7-421B-829C-2B0D26BE7806}"/>
    <hyperlink ref="V1183" r:id="rId2878" xr:uid="{1B01B0E3-35D4-46BD-BA35-80F88936799A}"/>
    <hyperlink ref="W1183" r:id="rId2879" xr:uid="{B26EE599-114D-4D2A-8B56-98D7BB1E8124}"/>
    <hyperlink ref="X1183" r:id="rId2880" xr:uid="{189AB16C-67BE-4EE9-8581-31820803BF7D}"/>
    <hyperlink ref="Z1183" r:id="rId2881" xr:uid="{4BDEBDAA-D869-4FB4-9467-849064D5FDF1}"/>
    <hyperlink ref="S1184" r:id="rId2882" xr:uid="{950616CA-AFC8-499C-816D-8D105C8B2D5F}"/>
    <hyperlink ref="V1184" r:id="rId2883" xr:uid="{AC2C9941-6080-41AA-BABF-F6479B898030}"/>
    <hyperlink ref="W1184" r:id="rId2884" xr:uid="{958CB8E2-9082-49CB-B035-00334F7598C9}"/>
    <hyperlink ref="X1184" r:id="rId2885" xr:uid="{970551BB-00DD-4C02-997B-13E0B456B5DC}"/>
    <hyperlink ref="Z1184" r:id="rId2886" xr:uid="{ADF4B104-2DD5-4E11-8F4A-943C88F59C39}"/>
    <hyperlink ref="V1185" r:id="rId2887" xr:uid="{B8B15E50-4D9F-48E7-A3D8-A57C96B255E0}"/>
    <hyperlink ref="W1185" r:id="rId2888" xr:uid="{44A0556D-6E8D-4D63-BB26-92F5126FFD23}"/>
    <hyperlink ref="X1185" r:id="rId2889" xr:uid="{FB81DBDA-2555-476F-8C69-CE0F44027C32}"/>
    <hyperlink ref="Z1185" r:id="rId2890" xr:uid="{0B2793E6-F24C-4AFA-96F6-45965904F507}"/>
    <hyperlink ref="S432" r:id="rId2891" xr:uid="{F2C6F1AD-C2F4-4FBB-A4AB-D7B3C3F270B6}"/>
    <hyperlink ref="S436" r:id="rId2892" xr:uid="{37FE1366-F8BA-418B-B0BA-32860CE8B9DD}"/>
    <hyperlink ref="S135" r:id="rId2893" xr:uid="{00E7FBC2-0D5D-407B-B2B0-B720C0633115}"/>
    <hyperlink ref="S437" r:id="rId2894" xr:uid="{047A8CB4-567F-4278-B16D-C3A8419D5BED}"/>
    <hyperlink ref="S438" r:id="rId2895" xr:uid="{B35CA03F-B3B4-4625-AACF-4CB993AB7287}"/>
    <hyperlink ref="S129" r:id="rId2896" xr:uid="{9BEF1CD5-44C2-4F58-B038-5F83659B3A1B}"/>
    <hyperlink ref="S440" r:id="rId2897" xr:uid="{F803EE8A-9CFE-4BAB-B64C-2440991E6106}"/>
    <hyperlink ref="S130" r:id="rId2898" xr:uid="{2C3E7763-22B5-4B53-9E68-A760E59E7DD8}"/>
    <hyperlink ref="S441" r:id="rId2899" xr:uid="{01790088-8209-4D87-80CF-2514D834777E}"/>
    <hyperlink ref="S442" r:id="rId2900" xr:uid="{C29F8F4C-477B-47E2-A3E0-FD56493A28F7}"/>
    <hyperlink ref="S443" r:id="rId2901" xr:uid="{6CF9E2D0-5E03-404C-8CED-4CA7A073ED84}"/>
    <hyperlink ref="S444" r:id="rId2902" xr:uid="{63764803-97BF-40CD-92B1-87BC194ADBC2}"/>
    <hyperlink ref="S445" r:id="rId2903" xr:uid="{FC2FC34A-C163-4488-913F-5C6E9CD9F6D5}"/>
    <hyperlink ref="S446" r:id="rId2904" xr:uid="{616EC30D-6EE3-4624-B0A9-AA5C87E2CB27}"/>
    <hyperlink ref="S448" r:id="rId2905" xr:uid="{741B80B7-CAF5-4B64-B22B-64E73C1E2FF7}"/>
    <hyperlink ref="S449" r:id="rId2906" xr:uid="{E8E66821-5B94-405D-BC0E-20D6B6EA851D}"/>
    <hyperlink ref="S451" r:id="rId2907" xr:uid="{6B6F1695-A54E-4C36-987E-DD3F27A3BA65}"/>
    <hyperlink ref="S109" r:id="rId2908" xr:uid="{971920A1-81E0-4C5C-AFE4-860ED2B10ED5}"/>
    <hyperlink ref="V137" r:id="rId2909" xr:uid="{17F4A4C9-A6D5-400B-9B2F-7A6324749CBD}"/>
    <hyperlink ref="S454" r:id="rId2910" xr:uid="{2010CA07-DA49-4351-95E3-F87EDD38742C}"/>
    <hyperlink ref="S455" r:id="rId2911" xr:uid="{36787AD1-9A75-4612-9F94-B43D32FF5C1B}"/>
    <hyperlink ref="S136" r:id="rId2912" xr:uid="{BF018AD2-DF9C-4B5C-B35A-C6BCA5BB5C75}"/>
    <hyperlink ref="S137" r:id="rId2913" xr:uid="{BFCD133B-99CD-4D0F-97F8-76D9FBF12BD9}"/>
    <hyperlink ref="S138" r:id="rId2914" xr:uid="{9090DD90-3E9E-49E5-89AC-2E665604B09A}"/>
    <hyperlink ref="S457" r:id="rId2915" xr:uid="{31763D59-526F-4522-BE69-07229231E198}"/>
    <hyperlink ref="S458" r:id="rId2916" xr:uid="{9755EFFC-6EBC-469B-B675-9362F77CBB5A}"/>
    <hyperlink ref="S459" r:id="rId2917" xr:uid="{1AAFB59F-64F1-4DA5-9C01-A9F3CF85A059}"/>
    <hyperlink ref="S463" r:id="rId2918" xr:uid="{5B4FE43E-2344-4AE4-B7FA-E21B34EF3C7C}"/>
    <hyperlink ref="S143" r:id="rId2919" xr:uid="{0AEDC2C3-7033-4016-88A5-D1E49185EF6F}"/>
    <hyperlink ref="S466" r:id="rId2920" xr:uid="{2354139F-E71C-4D32-8E72-D27ADBFE6DC3}"/>
    <hyperlink ref="S147" r:id="rId2921" xr:uid="{6B8E201C-1233-4C92-81DF-B445E2231D95}"/>
    <hyperlink ref="S148" r:id="rId2922" xr:uid="{0EF2636F-8691-4474-A427-5D45E6D8EC6F}"/>
    <hyperlink ref="S467" r:id="rId2923" xr:uid="{129FCA2F-FFD8-48B4-91A3-B8EC9186335A}"/>
    <hyperlink ref="S468" r:id="rId2924" xr:uid="{BD6A37D7-8235-4043-89CF-9438580A3E49}"/>
    <hyperlink ref="S1185" r:id="rId2925" xr:uid="{275AFDB1-8036-4B4F-988A-5F7571A5401D}"/>
    <hyperlink ref="S144" r:id="rId2926" xr:uid="{36667CD5-9E0B-47B7-B141-20D425E6C567}"/>
    <hyperlink ref="S145" r:id="rId2927" xr:uid="{D66BA793-D6F5-4775-AE9C-B5F1FBFA8582}"/>
    <hyperlink ref="S473" r:id="rId2928" xr:uid="{59CC8F28-ADDB-4FB8-A7B6-F960AB73553B}"/>
    <hyperlink ref="S474" r:id="rId2929" xr:uid="{6120FD15-96F3-4AC0-B11B-34A1F82B5EFC}"/>
    <hyperlink ref="S475" r:id="rId2930" xr:uid="{7798B298-644B-4C81-8A02-67B505E36101}"/>
    <hyperlink ref="S476" r:id="rId2931" xr:uid="{B9A2F3A5-47FE-4038-B97A-DC8839603796}"/>
    <hyperlink ref="S477" r:id="rId2932" xr:uid="{B44316C5-5703-4468-A2D1-0138F80D5519}"/>
    <hyperlink ref="S478" r:id="rId2933" xr:uid="{743A3D89-A9AB-4199-964F-F180CA714E2E}"/>
    <hyperlink ref="S409" r:id="rId2934" xr:uid="{00352E72-DC50-495D-BB18-A4DDCD8BA8A3}"/>
    <hyperlink ref="S410" r:id="rId2935" xr:uid="{CB6CF7A1-20AF-48D2-8068-DC810148B189}"/>
    <hyperlink ref="S411" r:id="rId2936" xr:uid="{53140F97-1266-4AC9-856B-87C1B9176380}"/>
    <hyperlink ref="S412" r:id="rId2937" xr:uid="{487B7482-2B7E-4EC3-A6C4-3292BFAB99F2}"/>
    <hyperlink ref="S413" r:id="rId2938" xr:uid="{E29B563A-DB1C-493C-8646-1BBCDF5572A2}"/>
    <hyperlink ref="S414" r:id="rId2939" xr:uid="{F0D1E149-0DA5-4B97-9063-A88F388ED7B5}"/>
    <hyperlink ref="S415" r:id="rId2940" xr:uid="{A8155565-AE11-4EC2-96D4-B123AA7B81B8}"/>
    <hyperlink ref="S416" r:id="rId2941" xr:uid="{BC11D468-6E13-4A66-8C2C-6B5A6F9D6224}"/>
    <hyperlink ref="S417" r:id="rId2942" xr:uid="{00FC4436-AA09-429F-9E45-CF65433509D4}"/>
    <hyperlink ref="S418" r:id="rId2943" xr:uid="{D28C08B1-F5B4-4F95-B645-8C0E850AFD23}"/>
    <hyperlink ref="S419" r:id="rId2944" xr:uid="{A7D4F421-ECA3-42A2-90F9-1E47FFCF3B0E}"/>
    <hyperlink ref="S420" r:id="rId2945" xr:uid="{DD053266-4E6C-4420-A00A-8D39C8FF5B10}"/>
    <hyperlink ref="S421" r:id="rId2946" xr:uid="{12624BE1-DF20-48A4-87C5-421FE6EF2723}"/>
    <hyperlink ref="S362" r:id="rId2947" xr:uid="{E4830D52-C1D8-4B65-9221-2D74925B3FEE}"/>
    <hyperlink ref="S359" r:id="rId2948" xr:uid="{92BE2DFD-5852-46FA-B208-C3A78AB79018}"/>
    <hyperlink ref="S357" r:id="rId2949" xr:uid="{1593730B-4305-4F0C-83C4-90FD1BE0F667}"/>
    <hyperlink ref="S356" r:id="rId2950" xr:uid="{6449DBCB-BC6E-4A07-94CF-98551543BA41}"/>
    <hyperlink ref="S405" r:id="rId2951" xr:uid="{C3EB20AF-A38B-4FEC-87D2-70B71DEECC79}"/>
    <hyperlink ref="S406" r:id="rId2952" xr:uid="{E523FCF7-D889-4EF3-9A85-C3E922222E84}"/>
    <hyperlink ref="S407" r:id="rId2953" xr:uid="{01554FFE-ABC0-4BE7-A499-E1D23BF35203}"/>
    <hyperlink ref="S355" r:id="rId2954" xr:uid="{DD2E4A29-60E0-4C63-955C-0CEA99949371}"/>
    <hyperlink ref="S354" r:id="rId2955" xr:uid="{AB13EA87-66B4-45A9-981E-361D028ADD61}"/>
    <hyperlink ref="S353" r:id="rId2956" xr:uid="{09B5F84D-E675-426E-8E4C-3C34735AAFF6}"/>
    <hyperlink ref="S423" r:id="rId2957" xr:uid="{8DA56CB4-20A8-42D3-9ED6-5D294FEBFE09}"/>
    <hyperlink ref="S338" r:id="rId2958" xr:uid="{6E1CC537-6F70-4BDE-AA91-9BBFA4984AB4}"/>
    <hyperlink ref="S340" r:id="rId2959" xr:uid="{B31D96B8-71C1-41E0-BF98-3F23A3CD0171}"/>
    <hyperlink ref="S341" r:id="rId2960" xr:uid="{16DC6B2F-6371-4EF5-BFD1-F0DD7F07D005}"/>
    <hyperlink ref="S343" r:id="rId2961" xr:uid="{A4908F3F-A480-48D2-8E36-DA77C6E9A5AA}"/>
    <hyperlink ref="S344" r:id="rId2962" xr:uid="{0CEDC2AE-D222-45B8-B90A-F7D417721B6C}"/>
    <hyperlink ref="V582" r:id="rId2963" xr:uid="{F98930C8-0F9F-4604-ABF7-4B4509EC3BA6}"/>
    <hyperlink ref="S583" r:id="rId2964" xr:uid="{41C751CC-40FA-4813-9695-771751E36BD6}"/>
    <hyperlink ref="S152" r:id="rId2965" xr:uid="{47038F02-F885-42A5-9096-CB37E2DDB686}"/>
    <hyperlink ref="S381" r:id="rId2966" xr:uid="{43C680D8-5828-4572-A941-E12EFCD2DF1F}"/>
    <hyperlink ref="S350" r:id="rId2967" xr:uid="{147A27CE-C283-4E96-94C7-6A1ED7755BD3}"/>
    <hyperlink ref="S100" r:id="rId2968" xr:uid="{D77385E6-815E-487A-A533-A8F4EF39F7D2}"/>
    <hyperlink ref="V98" r:id="rId2969" xr:uid="{614A42D2-1AFD-4AB9-A177-9B4012CF6E19}"/>
    <hyperlink ref="V364" r:id="rId2970" xr:uid="{5C718184-1F28-4B8B-9AC8-71B4A15334B5}"/>
    <hyperlink ref="S365" r:id="rId2971" xr:uid="{A9C22597-363C-44A0-AE74-73609257EE71}"/>
    <hyperlink ref="S632" r:id="rId2972" xr:uid="{D92E8DEB-0B91-4D34-8D9B-75B7CE5C6A3C}"/>
    <hyperlink ref="S630" r:id="rId2973" xr:uid="{2C316089-CFAF-4182-9B5C-660615CCCD6E}"/>
    <hyperlink ref="V630" r:id="rId2974" xr:uid="{6DA9A70B-09DF-48F3-822A-84B694F84CF3}"/>
    <hyperlink ref="S629" r:id="rId2975" xr:uid="{D30CEA7F-63A6-45D5-9AE0-384789D35541}"/>
    <hyperlink ref="S628" r:id="rId2976" xr:uid="{5EC77EAA-4437-4C27-AF7D-2805E1D71080}"/>
    <hyperlink ref="V628" r:id="rId2977" xr:uid="{1A3DFE2B-A0B1-4772-A569-B6F6C8FCC6E0}"/>
    <hyperlink ref="S626" r:id="rId2978" xr:uid="{1D5C8DAE-D3D1-45C4-9851-665880D4AAAA}"/>
    <hyperlink ref="S621" r:id="rId2979" xr:uid="{EDBE5588-C45A-4BBB-991E-18340F04BFE6}"/>
    <hyperlink ref="S617" r:id="rId2980" xr:uid="{DB8D0035-4001-4A20-904E-D525A592CBC0}"/>
    <hyperlink ref="S168" r:id="rId2981" xr:uid="{8B810A0E-7CAF-4241-A3A7-34B816EE1D02}"/>
    <hyperlink ref="S167" r:id="rId2982" xr:uid="{B0C1298A-F404-406E-9B6E-25D317E0D095}"/>
    <hyperlink ref="S614" r:id="rId2983" xr:uid="{6E15B5A9-EABD-434F-B179-EF3A85C66E77}"/>
    <hyperlink ref="S159" r:id="rId2984" xr:uid="{930EE88A-F111-42AA-B90C-71FACD028F2F}"/>
    <hyperlink ref="S613" r:id="rId2985" xr:uid="{5EAABCE8-F241-46D5-8C55-18694FFC1741}"/>
    <hyperlink ref="S156" r:id="rId2986" xr:uid="{8E791EE7-C015-4AD4-B91A-431B8D528F3E}"/>
    <hyperlink ref="S610" r:id="rId2987" xr:uid="{BCBEEF31-42DA-4785-8D96-EF99FB76502C}"/>
    <hyperlink ref="S169" r:id="rId2988" xr:uid="{C3F1DE5F-2280-44C9-B58B-91EBA16B8013}"/>
    <hyperlink ref="S150" r:id="rId2989" xr:uid="{C4C1ADC0-02FC-468D-8F89-FFB1D31FEC84}"/>
    <hyperlink ref="S584" r:id="rId2990" xr:uid="{20CFD977-5B8C-41E2-8CA7-A7D1B458B9B5}"/>
    <hyperlink ref="S334" r:id="rId2991" xr:uid="{97AE9D01-5CC1-4506-9E5A-F07834D98E4A}"/>
    <hyperlink ref="S120" r:id="rId2992" xr:uid="{E7D96CB7-D60E-418D-8EEF-CD17E9776572}"/>
    <hyperlink ref="S580" r:id="rId2993" xr:uid="{F02D263A-1C2F-4496-984F-58E8DDFD3D77}"/>
    <hyperlink ref="S480" r:id="rId2994" xr:uid="{E7DE8CF9-CA27-4F21-8105-A41F6C863BA1}"/>
    <hyperlink ref="S122" r:id="rId2995" xr:uid="{2D94C79B-8757-4662-AA48-E50BF9B6B8C6}"/>
    <hyperlink ref="S197" r:id="rId2996" xr:uid="{A8DFF042-BBD2-4AD3-8FBA-923FF86C9F2E}"/>
    <hyperlink ref="S624" r:id="rId2997" xr:uid="{3D9EB181-8B24-4504-843E-9DD29B6F8E31}"/>
    <hyperlink ref="S166" r:id="rId2998" xr:uid="{63BA4C40-3E46-4814-9C90-E5DB615930E5}"/>
    <hyperlink ref="S175" r:id="rId2999" xr:uid="{85043DA6-BD71-4D9F-8433-70F0F87B5C14}"/>
    <hyperlink ref="S608" r:id="rId3000" xr:uid="{6AE1124D-40E2-477F-A76A-A61551BB257E}"/>
    <hyperlink ref="S603" r:id="rId3001" xr:uid="{8155270D-BDA3-4877-B9BF-68F371709682}"/>
    <hyperlink ref="S151" r:id="rId3002" xr:uid="{A60F5BAE-2D89-4C92-B7F0-CFF8146E93ED}"/>
    <hyperlink ref="S592" r:id="rId3003" xr:uid="{4FFBA4FE-259E-4C74-B7BB-9014727167AC}"/>
    <hyperlink ref="S160" r:id="rId3004" xr:uid="{9A6F4700-01A5-41F5-8D41-FF9B2899C869}"/>
    <hyperlink ref="S681" r:id="rId3005" xr:uid="{0A3193E2-445F-4A1D-80FA-BBFC1A7235F2}"/>
    <hyperlink ref="S673" r:id="rId3006" xr:uid="{07B4AD36-527F-4415-B66E-5D3D8C558442}"/>
    <hyperlink ref="S674" r:id="rId3007" xr:uid="{6AD67D14-6A30-4FA9-84DA-6EB45C57F065}"/>
    <hyperlink ref="S675" r:id="rId3008" xr:uid="{3EB55DE3-EBD5-43F0-B828-A089A1F1ECD4}"/>
    <hyperlink ref="S676" r:id="rId3009" xr:uid="{B588E377-04D2-4EB2-A028-7ED474A6E60C}"/>
    <hyperlink ref="S209" r:id="rId3010" xr:uid="{C8A63F9F-7A40-43FB-AB96-84B741575E04}"/>
    <hyperlink ref="S679" r:id="rId3011" xr:uid="{528C0881-FE76-4D60-86B4-E15717D5EC5C}"/>
    <hyperlink ref="S680" r:id="rId3012" xr:uid="{5EDD4ABC-341A-4A19-BF58-8304A4476A92}"/>
    <hyperlink ref="S210" r:id="rId3013" xr:uid="{69849648-AF3D-4FE1-A454-7AAB0C381E15}"/>
    <hyperlink ref="S163" r:id="rId3014" xr:uid="{F735CC5E-5640-4A0C-BC60-6101D680380F}"/>
    <hyperlink ref="S587" r:id="rId3015" xr:uid="{F05359DD-AD6A-4721-8B09-C67BD70E74E4}"/>
    <hyperlink ref="S177" r:id="rId3016" xr:uid="{FA8523EF-C084-456C-BCFE-8E948CE0F0D5}"/>
    <hyperlink ref="S178" r:id="rId3017" xr:uid="{C8B69899-6325-44C1-9245-5967418E35B4}"/>
    <hyperlink ref="S639" r:id="rId3018" xr:uid="{CE6C2D85-BCBC-45C8-8FA5-4B7EDF4B074F}"/>
    <hyperlink ref="S640" r:id="rId3019" xr:uid="{B422C530-F969-4C9C-BF8A-0AF4CD0A4D83}"/>
    <hyperlink ref="S641" r:id="rId3020" xr:uid="{958ED4B8-BEB6-46D4-9BC7-C526FD60C2FB}"/>
    <hyperlink ref="S193" r:id="rId3021" xr:uid="{04D7A012-F89D-4AC5-BDAF-3233D5ABECF8}"/>
    <hyperlink ref="S643" r:id="rId3022" xr:uid="{65F5C436-6138-4DB7-B4D8-F6FAD114C4DB}"/>
    <hyperlink ref="S648" r:id="rId3023" xr:uid="{514537F1-4C1D-4E85-BAE8-86954270750B}"/>
    <hyperlink ref="S649" r:id="rId3024" xr:uid="{D147694D-9C80-4A0E-840D-23DD94D7C871}"/>
    <hyperlink ref="S399" r:id="rId3025" xr:uid="{937049B8-240C-4560-AF05-61CE8669A8D0}"/>
    <hyperlink ref="S396" r:id="rId3026" xr:uid="{B0981BB7-F574-4D9A-85B2-647DF02E72DD}"/>
    <hyperlink ref="S190" r:id="rId3027" xr:uid="{84887A1B-EEE4-4B34-8157-BCD8412D19E8}"/>
    <hyperlink ref="S191" r:id="rId3028" xr:uid="{A13B5873-B313-43E7-A378-67C04A52C613}"/>
    <hyperlink ref="S667" r:id="rId3029" xr:uid="{2D795C2B-C207-4327-ABCF-BE5C6D26046B}"/>
    <hyperlink ref="S668" r:id="rId3030" xr:uid="{8D5DC986-23C6-4A26-B1C8-1E808BC745BA}"/>
    <hyperlink ref="S387" r:id="rId3031" xr:uid="{CCB964DD-3423-4BAD-94AD-A87994BA9AF3}"/>
    <hyperlink ref="S386" r:id="rId3032" xr:uid="{91AA59CC-AA80-479E-9111-11E3925226C8}"/>
    <hyperlink ref="S384" r:id="rId3033" xr:uid="{3A3EB952-6D5D-43E0-9EFF-676C7EA75E93}"/>
    <hyperlink ref="S385" r:id="rId3034" xr:uid="{57034DE5-F5C3-4186-AE4A-CB23395AED85}"/>
    <hyperlink ref="S375" r:id="rId3035" xr:uid="{B93BA28B-1DD7-4A79-9104-E2756C49D412}"/>
    <hyperlink ref="S376" r:id="rId3036" xr:uid="{A7365FD5-4EF8-4D28-AE05-1A40C3F46D05}"/>
    <hyperlink ref="S377" r:id="rId3037" xr:uid="{630626C0-F255-406D-97C9-AA521E6AD3A6}"/>
    <hyperlink ref="S99" r:id="rId3038" xr:uid="{62F0B329-BEC8-4744-9BD4-8AB54328FFA1}"/>
    <hyperlink ref="S379" r:id="rId3039" xr:uid="{43B3F532-2689-43CE-877E-91515F474E31}"/>
    <hyperlink ref="S373" r:id="rId3040" xr:uid="{B5D4435A-4FD9-4283-8470-D73EEEA1598B}"/>
    <hyperlink ref="V94" r:id="rId3041" xr:uid="{5A18E30A-195E-441D-8C37-55A93D0A6036}"/>
    <hyperlink ref="W94" r:id="rId3042" xr:uid="{826FC8D4-36CE-4ACF-BB26-2CBEDCEC969B}"/>
    <hyperlink ref="X94" r:id="rId3043" xr:uid="{585B587C-803D-4E59-B31D-8C21BA961DD6}"/>
    <hyperlink ref="Z94" r:id="rId3044" xr:uid="{30A6D75D-0154-4FEF-A7C5-BFE1D18C5B96}"/>
    <hyperlink ref="S94" r:id="rId3045" xr:uid="{80206859-D40A-47E6-8489-224AE43B0A66}"/>
    <hyperlink ref="S482" r:id="rId3046" xr:uid="{B8B6B575-D06C-4E7C-B378-5B91A22F1FB3}"/>
    <hyperlink ref="S483" r:id="rId3047" xr:uid="{2AF24009-695B-45C1-A73C-F073AD5D045C}"/>
    <hyperlink ref="S484" r:id="rId3048" xr:uid="{CFCC723E-4CB6-412B-8F74-685688898153}"/>
    <hyperlink ref="S485" r:id="rId3049" xr:uid="{B0AD169A-04A0-4086-B0E6-4D1CD36605B1}"/>
    <hyperlink ref="S487" r:id="rId3050" xr:uid="{C6A2A35D-A585-4E96-B3F1-49594122C974}"/>
    <hyperlink ref="S488" r:id="rId3051" xr:uid="{0F926E70-899B-4158-B603-44702B02C0AF}"/>
    <hyperlink ref="S493" r:id="rId3052" xr:uid="{C6929FB5-A2BA-4BAF-ADE6-02AF06074544}"/>
    <hyperlink ref="S494" r:id="rId3053" xr:uid="{539E0885-16D0-4417-A1D2-9D31CC8B7FAE}"/>
    <hyperlink ref="S497" r:id="rId3054" xr:uid="{7CE15402-8305-474B-AE64-ABDD3989A41A}"/>
    <hyperlink ref="S498" r:id="rId3055" xr:uid="{9C15F403-2D5B-4D03-9654-472AC6A1509E}"/>
    <hyperlink ref="S499" r:id="rId3056" xr:uid="{037D0697-4A76-479F-B9C5-373BD9A34E79}"/>
    <hyperlink ref="S500" r:id="rId3057" xr:uid="{AF6A5719-A05A-4D45-9BDC-53DB6E77C743}"/>
    <hyperlink ref="S502" r:id="rId3058" xr:uid="{02055730-4978-4B30-B86D-32807C40C157}"/>
    <hyperlink ref="S504" r:id="rId3059" xr:uid="{522C738C-0D1E-4683-BFB0-CF98B67BC671}"/>
    <hyperlink ref="S505" r:id="rId3060" xr:uid="{468504A5-17B3-48CD-BCC7-3C92C0F10660}"/>
    <hyperlink ref="S506" r:id="rId3061" xr:uid="{09437055-FA22-460D-B42F-22BB4153809E}"/>
    <hyperlink ref="S507" r:id="rId3062" xr:uid="{5373C126-B4D0-41A0-85CE-7CB35C14A6E1}"/>
    <hyperlink ref="S508" r:id="rId3063" xr:uid="{B2CC53A7-BE30-4E3D-9FB1-6C2DD3B9EA7F}"/>
    <hyperlink ref="S509" r:id="rId3064" xr:uid="{73378505-0312-4EA2-8FB1-E3CF746F176D}"/>
    <hyperlink ref="S511" r:id="rId3065" xr:uid="{6F80DE1C-8B41-4F79-BD32-7E057426E3F4}"/>
    <hyperlink ref="S512" r:id="rId3066" xr:uid="{40297165-353C-48C0-B5A3-69A2F902BC75}"/>
    <hyperlink ref="S513" r:id="rId3067" xr:uid="{46941582-35B5-486B-A6E8-9BBBF9B2CFC4}"/>
    <hyperlink ref="S515" r:id="rId3068" xr:uid="{93562377-184F-49FA-B60E-0296296EED42}"/>
    <hyperlink ref="S516" r:id="rId3069" xr:uid="{BD878559-CF54-4E41-B483-0AD3E0401372}"/>
    <hyperlink ref="S517" r:id="rId3070" xr:uid="{F53ABAE0-4C5A-495A-BFD9-99C994D23CBB}"/>
    <hyperlink ref="S518" r:id="rId3071" xr:uid="{4CCAF648-A156-41AE-A736-4621FAD54EC3}"/>
    <hyperlink ref="V520" r:id="rId3072" xr:uid="{9E956995-F66A-4B34-86A8-B735A73F2945}"/>
    <hyperlink ref="W520" r:id="rId3073" xr:uid="{1DEC854D-6DD2-4976-9B84-2C56F0DB11DA}"/>
    <hyperlink ref="X520" r:id="rId3074" xr:uid="{82223326-49D3-4309-88CD-03976962213F}"/>
    <hyperlink ref="Z520" r:id="rId3075" xr:uid="{6CDAC9C3-74F8-4036-95DF-77C6FC50868F}"/>
    <hyperlink ref="S519" r:id="rId3076" xr:uid="{70B42C31-1B68-42E8-A2B2-21C4CB14A2A6}"/>
    <hyperlink ref="S520" r:id="rId3077" xr:uid="{32AD9355-183B-4AFC-9175-C18F4FF6CF4C}"/>
    <hyperlink ref="S521" r:id="rId3078" xr:uid="{F5C83AD9-DD3A-4427-94D7-C3B73CDA9FD6}"/>
    <hyperlink ref="S522" r:id="rId3079" xr:uid="{F541AD92-96BD-4240-8C1F-0DA3C96AEA62}"/>
    <hyperlink ref="S523" r:id="rId3080" xr:uid="{9051B5F4-E053-4A86-A263-69E88ADCC2D7}"/>
    <hyperlink ref="S524" r:id="rId3081" xr:uid="{2E548548-1294-4A6A-A7F6-3B968E629699}"/>
    <hyperlink ref="S528" r:id="rId3082" xr:uid="{9450BD06-FEEA-4BFD-BCF1-B83DCBBA7244}"/>
    <hyperlink ref="S552" r:id="rId3083" xr:uid="{DCEB1F67-B6A0-4A5A-BB3A-99B8C138232F}"/>
    <hyperlink ref="S554" r:id="rId3084" xr:uid="{EFC15EBF-D4D9-4F1F-8183-5C9321071319}"/>
    <hyperlink ref="S1021" r:id="rId3085" xr:uid="{D8A0D52B-EDE1-4154-8303-618B2DAA2C47}"/>
    <hyperlink ref="S1022" r:id="rId3086" xr:uid="{AB605DE5-3F41-43C5-AF8E-0CAE888B39AC}"/>
    <hyperlink ref="S1050" r:id="rId3087" xr:uid="{D162F8AC-5BBA-4D3D-B852-30AC6663D374}"/>
    <hyperlink ref="S1113" r:id="rId3088" xr:uid="{7E45C485-D8BA-43DB-BCC5-862C496D5B1C}"/>
    <hyperlink ref="S1111" r:id="rId3089" xr:uid="{9F18FD3E-94EE-46A1-A790-2114D655E80F}"/>
    <hyperlink ref="S1112" r:id="rId3090" xr:uid="{B700976E-56BB-45E1-BD6C-51173453D824}"/>
    <hyperlink ref="S1077" r:id="rId3091" xr:uid="{E04F4609-830B-427F-95A8-DD2F1218BF8A}"/>
    <hyperlink ref="S1117" r:id="rId3092" xr:uid="{2CB2E39D-8010-4C1D-8CB7-C76B4AD2D53B}"/>
    <hyperlink ref="S1118" r:id="rId3093" xr:uid="{A043227E-D435-4CA6-A147-230168BE5B10}"/>
    <hyperlink ref="S758" r:id="rId3094" xr:uid="{E430B76A-6F1E-4EA3-84B4-2458E5F5F96A}"/>
    <hyperlink ref="S759" r:id="rId3095" xr:uid="{84B02C1D-A503-443D-A99D-D47D40B61778}"/>
    <hyperlink ref="S760" r:id="rId3096" xr:uid="{BE7FCAE8-54F6-4A77-9D1F-56D1694D124D}"/>
    <hyperlink ref="S761" r:id="rId3097" xr:uid="{51C847BC-15D5-4F09-890B-856CB9C2E57F}"/>
    <hyperlink ref="S218" r:id="rId3098" xr:uid="{FEB5A382-7D69-46FE-9352-EFB67D742783}"/>
    <hyperlink ref="S219" r:id="rId3099" xr:uid="{B84733E8-C861-422F-9977-45B9CE786F9F}"/>
    <hyperlink ref="S220" r:id="rId3100" xr:uid="{43861CCC-AA21-4C5F-BE58-EA1F6AE200D6}"/>
    <hyperlink ref="S221" r:id="rId3101" xr:uid="{1BE53BA9-065C-4087-B7B2-EFD0CC17375D}"/>
    <hyperlink ref="V218" r:id="rId3102" xr:uid="{F526A44F-D2CD-45CE-9375-847E5A5FD9CC}"/>
    <hyperlink ref="S212" r:id="rId3103" xr:uid="{DF08222C-C6A0-4BD5-BB66-D26E40DCC3EE}"/>
    <hyperlink ref="S213" r:id="rId3104" xr:uid="{D13BA7C6-3300-46EA-B93E-F54CF553A89B}"/>
    <hyperlink ref="S214" r:id="rId3105" xr:uid="{0D0D986C-8885-4092-BCCD-772939A9E42C}"/>
    <hyperlink ref="S215" r:id="rId3106" xr:uid="{501EF540-8A27-4A53-9D2A-B69B5B4A51BD}"/>
    <hyperlink ref="S216" r:id="rId3107" xr:uid="{6261A381-82BE-42B5-81D1-BB27B258F3F1}"/>
    <hyperlink ref="V213" r:id="rId3108" xr:uid="{A18D79EB-E5AF-4A5A-BFA4-F30B61B16B85}"/>
    <hyperlink ref="V214" r:id="rId3109" xr:uid="{2A848ACB-7035-4789-90FB-B637850B0AC9}"/>
    <hyperlink ref="V215" r:id="rId3110" xr:uid="{70592601-246A-4624-A7B2-C0161F46D83F}"/>
    <hyperlink ref="V216" r:id="rId3111" xr:uid="{A9213044-4783-4E2C-B106-F2614CA8A115}"/>
    <hyperlink ref="S753" r:id="rId3112" xr:uid="{A7E14B4A-7EF1-4EB5-B2F0-2FA7623A3172}"/>
    <hyperlink ref="S754" r:id="rId3113" xr:uid="{6036268D-4F7C-4005-A500-F78BA0E74DF8}"/>
    <hyperlink ref="S755" r:id="rId3114" xr:uid="{383D34AB-9197-4501-A487-D759330042F3}"/>
    <hyperlink ref="S756" r:id="rId3115" xr:uid="{2EDAA1A4-AF49-4BE4-8679-566D8D88CB88}"/>
    <hyperlink ref="V753" r:id="rId3116" xr:uid="{E046AB06-A935-48FF-813C-3E9C044A13C3}"/>
    <hyperlink ref="V754" r:id="rId3117" xr:uid="{353FA28B-EDB6-4A13-BD44-1906F94FE505}"/>
    <hyperlink ref="V755" r:id="rId3118" xr:uid="{4D7D10BD-2E64-4C4E-BAD5-7F31DB864EF1}"/>
    <hyperlink ref="V756" r:id="rId3119" xr:uid="{089462C8-6734-4D05-9703-BA454E2AD3BE}"/>
    <hyperlink ref="S689" r:id="rId3120" xr:uid="{1F85BD3A-2D1E-46E5-BA6F-59E939F94010}"/>
    <hyperlink ref="S690" r:id="rId3121" xr:uid="{0FA6FDDF-7253-46E3-A991-E0E1F4DCF376}"/>
    <hyperlink ref="S691" r:id="rId3122" xr:uid="{36EBCF95-22CE-4A24-8532-EAD1D960DA31}"/>
    <hyperlink ref="S692" r:id="rId3123" xr:uid="{C27F5E19-CE98-42E0-A38D-C3633BD76F40}"/>
    <hyperlink ref="S693" r:id="rId3124" xr:uid="{48F66502-3930-4797-9103-58F31D9C76DF}"/>
    <hyperlink ref="S694" r:id="rId3125" xr:uid="{C627F871-DCDA-44A2-BFB5-12264468B563}"/>
    <hyperlink ref="S695" r:id="rId3126" xr:uid="{B1CC48FF-D3F7-4345-A895-58579AC81612}"/>
    <hyperlink ref="S696" r:id="rId3127" xr:uid="{4ACF647D-4536-4D0E-8719-E4833A7F04BC}"/>
    <hyperlink ref="V655" r:id="rId3128" xr:uid="{75E3EF74-05BB-4EF2-B2FE-0ADF6028EB3F}"/>
    <hyperlink ref="S743" r:id="rId3129" xr:uid="{D9A04830-7985-4B07-8949-0B58AA2F2EA5}"/>
    <hyperlink ref="S685" r:id="rId3130" xr:uid="{802D5489-61AD-4D66-9752-242C9F68444C}"/>
    <hyperlink ref="S686" r:id="rId3131" xr:uid="{18D7A03E-526A-4B6A-8330-452D81D77B92}"/>
    <hyperlink ref="S744" r:id="rId3132" xr:uid="{8C3C3832-12E8-44AF-9A64-ECB49B946B06}"/>
    <hyperlink ref="S745" r:id="rId3133" xr:uid="{2DCF5506-970A-44C3-880F-0FE37F0BF7F1}"/>
    <hyperlink ref="S746" r:id="rId3134" xr:uid="{327A1EFC-6D3D-4DCE-B40C-5712BF14BE35}"/>
    <hyperlink ref="S747" r:id="rId3135" xr:uid="{D0A44F8A-6749-4840-A8F7-6169AB86C021}"/>
    <hyperlink ref="S698" r:id="rId3136" xr:uid="{B0C289AA-CE0E-456C-BED4-5A3A1F6116F8}"/>
    <hyperlink ref="V701" r:id="rId3137" xr:uid="{2CB2DECE-8F88-4BC4-98F3-64F3C982EB70}"/>
    <hyperlink ref="V735" r:id="rId3138" xr:uid="{05A20B1E-9DDD-4DF1-A690-3340F46516C3}"/>
    <hyperlink ref="V737" r:id="rId3139" xr:uid="{D25BDFF6-9252-4305-AD02-D799D456585B}"/>
    <hyperlink ref="S737" r:id="rId3140" xr:uid="{BE9EB365-EC08-4582-A522-21F99DEBE72F}"/>
    <hyperlink ref="S560" r:id="rId3141" xr:uid="{699341AC-3994-4DE8-B35E-21FC9A6F950B}"/>
    <hyperlink ref="S563" r:id="rId3142" xr:uid="{27AFFB40-43F3-4772-B075-388A1E4953AE}"/>
    <hyperlink ref="S575" r:id="rId3143" xr:uid="{215A3B90-9539-44D9-9C6A-4AE522F1687A}"/>
    <hyperlink ref="S53" r:id="rId3144" xr:uid="{106761DD-D906-46CB-BBDA-4053EC7C7B7E}"/>
    <hyperlink ref="V44" r:id="rId3145" xr:uid="{0B08252B-E16B-4AFF-9C9E-3ECDD9B0FC95}"/>
    <hyperlink ref="W44" r:id="rId3146" xr:uid="{2A36587A-EAFE-41E8-8969-6122CAE803FD}"/>
    <hyperlink ref="X44" r:id="rId3147" xr:uid="{F42D8BB1-6809-4272-B055-D2E944B43E22}"/>
    <hyperlink ref="Z44" r:id="rId3148" xr:uid="{61F46151-AB73-41F2-83B9-77E91D6CA5D5}"/>
    <hyperlink ref="S44" r:id="rId3149" xr:uid="{F5CB7B3C-5CEA-4604-B6F9-C5B016B1BB6F}"/>
    <hyperlink ref="S1132" r:id="rId3150" xr:uid="{BBB4FAF9-5559-46CC-873B-C2EFF3358B83}"/>
    <hyperlink ref="V1132" r:id="rId3151" xr:uid="{45ACDF7E-44EB-46E6-A08C-2DF5F8EC854C}"/>
    <hyperlink ref="W1132" r:id="rId3152" xr:uid="{BD79015F-3FA6-4848-81A9-2AD21C9D8660}"/>
    <hyperlink ref="X1132" r:id="rId3153" xr:uid="{FA32766A-73C4-4340-972E-6D25B584E697}"/>
    <hyperlink ref="Z1132" r:id="rId3154" xr:uid="{976880C7-F878-4A39-B95D-96767ADE6BFB}"/>
    <hyperlink ref="S1061" r:id="rId3155" xr:uid="{EC66CF09-008C-4D15-9E29-4D0E43A67C4C}"/>
    <hyperlink ref="V1186" r:id="rId3156" xr:uid="{582EBD54-136B-4B0A-9640-5E16866EBD83}"/>
    <hyperlink ref="W1186" r:id="rId3157" xr:uid="{02EFB00E-8054-4EFE-A521-E04445ECB4C3}"/>
    <hyperlink ref="X1186" r:id="rId3158" xr:uid="{21D69C2C-8EC4-490C-B104-F297E8842F2D}"/>
    <hyperlink ref="Z1186" r:id="rId3159" xr:uid="{AD1DE9D0-EE1D-49BE-98FF-AC30D7640EA2}"/>
    <hyperlink ref="S1186" r:id="rId3160" xr:uid="{A3E9A415-F105-4284-B99E-FF8C08FCAF68}"/>
    <hyperlink ref="V1188" r:id="rId3161" xr:uid="{FC1AF0FE-3674-46CB-AC25-2924DD0C8C66}"/>
    <hyperlink ref="W1188" r:id="rId3162" xr:uid="{3FD9135D-083A-482B-A3E9-D084FEC10F43}"/>
    <hyperlink ref="X1188" r:id="rId3163" xr:uid="{61280371-FC67-4F0F-9A0E-D86B2C2CD23A}"/>
    <hyperlink ref="Z1188" r:id="rId3164" xr:uid="{810CD21F-C707-4B8C-BAC3-5F508C76681B}"/>
    <hyperlink ref="S1188" r:id="rId3165" xr:uid="{3FA98774-319F-4576-B9D9-F553B447BE86}"/>
    <hyperlink ref="S975" r:id="rId3166" xr:uid="{D77FCB8E-3355-4C5D-B835-D82C4C0EDA09}"/>
    <hyperlink ref="V1124" r:id="rId3167" xr:uid="{B9C58849-A45C-4C73-BDE6-1D8670D7BAA4}"/>
    <hyperlink ref="S1126" r:id="rId3168" xr:uid="{710B9BC9-5509-4994-B461-E0FB427D580F}"/>
    <hyperlink ref="S1127" r:id="rId3169" xr:uid="{AB5D8C57-F0F7-43DE-A502-549C1B7B436E}"/>
    <hyperlink ref="S766" r:id="rId3170" xr:uid="{2CC852A6-2291-476B-8581-0ABF1285CA77}"/>
    <hyperlink ref="S456" r:id="rId3171" xr:uid="{189429F5-E6AA-4D80-9E25-44D66DA45DA7}"/>
    <hyperlink ref="S748" r:id="rId3172" xr:uid="{E5D4EFE0-FC63-4623-ABFE-E13BB8FBFC38}"/>
    <hyperlink ref="S749" r:id="rId3173" xr:uid="{A717C443-35A5-4576-A07E-625DB6DB49F9}"/>
    <hyperlink ref="V717" r:id="rId3174" xr:uid="{3A6EC889-284C-4755-81EA-023C8E904CF7}"/>
    <hyperlink ref="S717" r:id="rId3175" xr:uid="{7A61428A-5CC9-4CE7-A719-32AC820A510E}"/>
    <hyperlink ref="S718" r:id="rId3176" xr:uid="{E952E74C-FF3D-4EEE-90D9-F5BC613E6519}"/>
    <hyperlink ref="S727" r:id="rId3177" xr:uid="{D42A9ECB-D9C0-4647-9E5B-D21EBAC6BD6A}"/>
    <hyperlink ref="S731" r:id="rId3178" xr:uid="{5A46E560-2573-4951-9673-0E57A47DB6D6}"/>
    <hyperlink ref="S730" r:id="rId3179" xr:uid="{A0A232ED-8DD8-49AE-9EA1-35A21A030598}"/>
    <hyperlink ref="S734" r:id="rId3180" xr:uid="{5C9756AF-6159-492B-8D16-D06793BA22B6}"/>
    <hyperlink ref="S901" r:id="rId3181" xr:uid="{B21F3DB6-A4C9-40D2-8147-AE7908AEF042}"/>
    <hyperlink ref="S883" r:id="rId3182" xr:uid="{A3C93EF6-0A38-4114-A1A3-D5C24E492CBC}"/>
    <hyperlink ref="V883" r:id="rId3183" xr:uid="{7B70C442-3B43-4D8F-9D6A-322C3F68016A}"/>
    <hyperlink ref="W883" r:id="rId3184" xr:uid="{47330F56-3E32-4B56-B440-C949F2E958AE}"/>
    <hyperlink ref="X883" r:id="rId3185" xr:uid="{8DC5257C-E30C-4143-BD4C-4C13406BAF81}"/>
    <hyperlink ref="Z883" r:id="rId3186" xr:uid="{A6CF53E9-9EDD-4323-A574-1B6BE594B3D0}"/>
    <hyperlink ref="V1187" r:id="rId3187" xr:uid="{42C315DE-F9EF-4BF4-947B-11D3E51AA8AC}"/>
    <hyperlink ref="W1187" r:id="rId3188" xr:uid="{7292E1BB-C78B-44FC-8723-84E041DEB3BA}"/>
    <hyperlink ref="X1187" r:id="rId3189" xr:uid="{5FA13A90-E7A7-4417-ACAF-016C6A3812EB}"/>
    <hyperlink ref="Z1187" r:id="rId3190" xr:uid="{2C2BD753-50B5-45D2-BE44-A893B94945B3}"/>
    <hyperlink ref="S1187" r:id="rId3191" xr:uid="{C9CF2A58-3A12-4F0E-8FF9-B18B4ABA7370}"/>
    <hyperlink ref="S1068" r:id="rId3192" xr:uid="{0F7BE346-8F98-4CB7-B86B-ECCF51545980}"/>
    <hyperlink ref="S1031" r:id="rId3193" xr:uid="{6993A509-9B48-413C-B154-8A187D6B1F51}"/>
    <hyperlink ref="V1031" r:id="rId3194" xr:uid="{48C4A64B-0099-4ADB-868A-2FF22B47F24D}"/>
    <hyperlink ref="W1031" r:id="rId3195" xr:uid="{257533C1-A754-433A-B870-D0F9D51FA596}"/>
    <hyperlink ref="X1031" r:id="rId3196" xr:uid="{35415C16-7EDD-498E-A534-2CAD87EF8E5E}"/>
    <hyperlink ref="Z1031" r:id="rId3197" xr:uid="{DADABBC9-0C56-4301-ADEC-E760C672EA45}"/>
    <hyperlink ref="V1140" r:id="rId3198" display="http://transparencia.comitan.gob.mx/ART85/XXVII/DESARROLLO_URBANO/23270.pdf" xr:uid="{28FDC701-2719-4E64-82FE-F0827AB8161A}"/>
    <hyperlink ref="S1035" r:id="rId3199" xr:uid="{E3A4AAA3-2214-4560-AA3F-7336712E2C49}"/>
    <hyperlink ref="V1035" r:id="rId3200" xr:uid="{3343271C-958E-42CA-8D65-108D81705EAC}"/>
    <hyperlink ref="W1035" r:id="rId3201" xr:uid="{8EF23A95-7929-47A6-B28D-17DB13F57E03}"/>
    <hyperlink ref="X1035" r:id="rId3202" xr:uid="{BCC517D9-E5FB-43E3-925F-B8DB8BCE23AB}"/>
    <hyperlink ref="Z1035" r:id="rId3203" xr:uid="{8E46BB52-4CEA-4B84-8A35-F2A387937E30}"/>
    <hyperlink ref="S1134" r:id="rId3204" xr:uid="{87E3C6A7-D962-4153-A92E-0D0332897F3F}"/>
    <hyperlink ref="S1137" r:id="rId3205" xr:uid="{038C9C38-D501-4F7A-82A0-33746697C5CC}"/>
    <hyperlink ref="V1137" r:id="rId3206" xr:uid="{9E7FE23F-7302-40F9-9837-0DD1F244FF83}"/>
    <hyperlink ref="W1137" r:id="rId3207" xr:uid="{2D622294-8C9E-4229-8EFB-39810E5A6D78}"/>
    <hyperlink ref="X1137" r:id="rId3208" xr:uid="{ABE12334-8DC0-45B7-AB85-42F9491B1751}"/>
    <hyperlink ref="Z1137" r:id="rId3209" xr:uid="{BB8D3726-1DEE-4E73-89E9-A19633E7D148}"/>
    <hyperlink ref="S1058" r:id="rId3210" xr:uid="{65E25FCB-7350-4DD8-A412-9FACF195710A}"/>
    <hyperlink ref="V1058" r:id="rId3211" xr:uid="{7896A210-8689-4851-948A-74EB95E6AC8D}"/>
    <hyperlink ref="W1058" r:id="rId3212" xr:uid="{F7ABB831-070D-481B-8980-7630CAA63CB3}"/>
    <hyperlink ref="X1058" r:id="rId3213" xr:uid="{28A374F2-A5D0-4CB2-B4B4-28D26F0906AB}"/>
    <hyperlink ref="Z1058" r:id="rId3214" xr:uid="{196225CB-55F9-438A-B231-0CFDBBE23410}"/>
    <hyperlink ref="S1042" r:id="rId3215" xr:uid="{B47349EF-C662-4AF3-B8A6-BA76F1DD3AF7}"/>
    <hyperlink ref="V1042" r:id="rId3216" xr:uid="{1F8A924F-4FB4-4E18-AE09-B1BB6E94D60C}"/>
    <hyperlink ref="W1042" r:id="rId3217" xr:uid="{BE786702-28B9-4A6D-8D16-F74CADBDE9BC}"/>
    <hyperlink ref="X1042" r:id="rId3218" xr:uid="{F122965D-C61C-4DD6-AF37-4DD857BF6AED}"/>
    <hyperlink ref="Z1042" r:id="rId3219" xr:uid="{C0486672-AEF7-4818-812B-B28B8D347CAA}"/>
    <hyperlink ref="S1040" r:id="rId3220" xr:uid="{94D5FEB4-3691-441B-8FBB-465A9914111B}"/>
    <hyperlink ref="V1040" r:id="rId3221" xr:uid="{574D9D1C-EA8C-4F0F-A765-BC0B3C849FFD}"/>
    <hyperlink ref="W1040" r:id="rId3222" xr:uid="{A42A8C67-CDB5-4634-80AB-0B7746FD9A4D}"/>
    <hyperlink ref="X1040" r:id="rId3223" xr:uid="{10850349-0F50-4122-B442-9BB41AA968FD}"/>
    <hyperlink ref="Z1040" r:id="rId3224" xr:uid="{4949AE52-E367-43BA-9859-BCE9A4C835AF}"/>
    <hyperlink ref="S1006" r:id="rId3225" xr:uid="{B8030132-4D3F-44A7-BD2C-0CB645641C45}"/>
    <hyperlink ref="V1006" r:id="rId3226" xr:uid="{5042B18E-6ECC-474A-8909-F44765FB4D63}"/>
    <hyperlink ref="W1006" r:id="rId3227" xr:uid="{DEFBA491-30BD-428C-A02D-3C8BC18D6286}"/>
    <hyperlink ref="X1006" r:id="rId3228" xr:uid="{956D9635-D537-48B5-A24A-3F7C430D4D78}"/>
    <hyperlink ref="Z1006" r:id="rId3229" xr:uid="{808AC9F3-90AC-466F-9B38-F8106E8A7A24}"/>
    <hyperlink ref="V39" r:id="rId3230" xr:uid="{8BE75582-70C5-4061-8CCF-DCB4F8900223}"/>
    <hyperlink ref="V36" r:id="rId3231" xr:uid="{A406C7B1-D585-4209-97C0-95E222E8325B}"/>
    <hyperlink ref="V43" r:id="rId3232" xr:uid="{5D498C7D-C809-4957-B335-037052665C13}"/>
    <hyperlink ref="V38" r:id="rId3233" xr:uid="{80001EE3-DA94-4F65-9218-830FA7D52C0A}"/>
    <hyperlink ref="W43" r:id="rId3234" xr:uid="{4628E1DD-7429-415E-9DAF-4D2683AD6DAC}"/>
    <hyperlink ref="X43" r:id="rId3235" xr:uid="{13CD9782-4686-4B80-BC4B-1A457FDD1396}"/>
    <hyperlink ref="Z43" r:id="rId3236" xr:uid="{3E1C41C7-A2C9-4933-8C13-956783557BEB}"/>
    <hyperlink ref="S43" r:id="rId3237" xr:uid="{71F8C7E1-CED9-4C29-8D86-52785B21E4F7}"/>
    <hyperlink ref="S36" r:id="rId3238" xr:uid="{1F0F21A6-FD3B-4FD6-8665-0E2D902526FE}"/>
    <hyperlink ref="S38" r:id="rId3239" xr:uid="{EC9133EC-6AD5-443B-8941-C22337A87507}"/>
    <hyperlink ref="S39" r:id="rId3240" xr:uid="{7167F87B-3CE6-42E6-8E33-22FCC4BD4039}"/>
    <hyperlink ref="S987" r:id="rId3241" xr:uid="{271C2A4B-A3BE-48D2-8542-7DA3A12AC327}"/>
    <hyperlink ref="V987" r:id="rId3242" xr:uid="{3004BA2F-CAF3-40AE-8AE3-298C25C12182}"/>
    <hyperlink ref="W987" r:id="rId3243" xr:uid="{E953A40D-F0F7-4956-AE27-7E638A89A055}"/>
    <hyperlink ref="X987" r:id="rId3244" xr:uid="{F17D9D36-D3EF-4649-90F3-D1090C3C78D5}"/>
    <hyperlink ref="Z987" r:id="rId3245" xr:uid="{AFD9F54B-44F2-4E8F-9890-A97655FD96DD}"/>
    <hyperlink ref="V21" r:id="rId3246" xr:uid="{FB73E72A-8056-48CB-A269-2761116F0885}"/>
    <hyperlink ref="V33" r:id="rId3247" xr:uid="{5E4ADD42-DB63-4AA9-87D6-0A38BCB4C80B}"/>
    <hyperlink ref="W21:W316" r:id="rId3248" display="http://transparencia.comitan.gob.mx/ART85/XXVII/DESARROLLO_URBANO/OFICIO_XXVII_2022.pdf" xr:uid="{7236EE4B-12E7-4B5E-9CDC-5E27B7CE8614}"/>
    <hyperlink ref="X21:X316" r:id="rId3249" display="http://transparencia.comitan.gob.mx/ART85/XXVII/DESARROLLO_URBANO/OF.XXVII1_2021-2024.pdf" xr:uid="{6208DDC4-F376-48A3-AA5A-F89EBA8AB972}"/>
    <hyperlink ref="Z21:Z316" r:id="rId3250" display="http://transparencia.comitan.gob.mx/ART85/XXVII/DESARROLLO_URBANO/OF.XXVII1_2021-2024.pdf" xr:uid="{3343244F-B197-4DB9-8CF0-4AF9519EF57F}"/>
    <hyperlink ref="S21" r:id="rId3251" xr:uid="{CD9D6E4C-2A26-4B8C-84A4-BC45E4A7BDA9}"/>
    <hyperlink ref="S33" r:id="rId3252" xr:uid="{7712EAFA-237E-4B96-A231-7FAD679160F9}"/>
    <hyperlink ref="V34" r:id="rId3253" xr:uid="{D54E1463-6F0F-44C2-ADFE-4258BAF7725E}"/>
    <hyperlink ref="V23" r:id="rId3254" xr:uid="{E759718D-6899-49B6-A07F-4DEDDD7709ED}"/>
    <hyperlink ref="V32" r:id="rId3255" xr:uid="{2BA3ACCF-720B-474E-87FA-4D8BD91408B7}"/>
    <hyperlink ref="W28:W34" r:id="rId3256" display="http://transparencia.comitan.gob.mx/ART85/XXVII/DESARROLLO_URBANO/OFICIO_XXVII_2022.pdf" xr:uid="{9F1DACF0-5987-4031-A654-A269C416C0C3}"/>
    <hyperlink ref="X28:X34" r:id="rId3257" display="http://transparencia.comitan.gob.mx/ART85/XXVII/DESARROLLO_URBANO/OF.XXVII1_2021-2024.pdf" xr:uid="{485E503E-5244-4E77-88F7-982707934E70}"/>
    <hyperlink ref="Z28:Z34" r:id="rId3258" display="http://transparencia.comitan.gob.mx/ART85/XXVII/DESARROLLO_URBANO/OF.XXVII1_2021-2024.pdf" xr:uid="{691E69E9-525B-44DD-A127-193C6291B950}"/>
    <hyperlink ref="S23" r:id="rId3259" xr:uid="{E1F35CCE-9CF5-4EE7-A518-EAEC8AEEF726}"/>
    <hyperlink ref="S32" r:id="rId3260" xr:uid="{28EDEB45-68E2-4D65-8AC3-CA21C9755FEB}"/>
    <hyperlink ref="S34" r:id="rId3261" xr:uid="{691AFA03-4AC9-4D5C-870D-A5D15386EE65}"/>
    <hyperlink ref="V28" r:id="rId3262" xr:uid="{CD537549-04C6-478C-9F21-C5A364FF2A53}"/>
    <hyperlink ref="V26" r:id="rId3263" xr:uid="{E5ED794C-9754-49C7-B652-A0C4CC1D297B}"/>
    <hyperlink ref="W28:W316" r:id="rId3264" display="http://transparencia.comitan.gob.mx/ART85/XXVII/DESARROLLO_URBANO/OFICIO_XXVII_2022.pdf" xr:uid="{38021031-8DA2-422E-AB71-C28A5D4B2F73}"/>
    <hyperlink ref="X28:X316" r:id="rId3265" display="http://transparencia.comitan.gob.mx/ART85/XXVII/DESARROLLO_URBANO/OF.XXVII1_2021-2024.pdf" xr:uid="{2839EDF1-2EAA-44C6-B1A3-0C10917F5977}"/>
    <hyperlink ref="Z28:Z316" r:id="rId3266" display="http://transparencia.comitan.gob.mx/ART85/XXVII/DESARROLLO_URBANO/OF.XXVII1_2021-2024.pdf" xr:uid="{59B53C19-CD13-419F-A482-C64B69F61263}"/>
    <hyperlink ref="S28" r:id="rId3267" xr:uid="{9F405C7F-1227-487C-9FB3-FBDD744CFE0A}"/>
    <hyperlink ref="S26" r:id="rId3268" xr:uid="{15D622AE-5990-4279-8175-91D28EEB7C0D}"/>
    <hyperlink ref="S966" r:id="rId3269" xr:uid="{69637D74-0514-4110-9EC0-1D22231FE1D8}"/>
    <hyperlink ref="V966" r:id="rId3270" xr:uid="{D46E9A02-85AF-4070-890B-510786CD21FF}"/>
    <hyperlink ref="W966" r:id="rId3271" xr:uid="{7EC7D95F-F13D-4843-A7F7-3220D4D6EF22}"/>
    <hyperlink ref="X966" r:id="rId3272" xr:uid="{BE22FE58-5873-494A-9560-9711C5DC20F1}"/>
    <hyperlink ref="Z966" r:id="rId3273" xr:uid="{9348D5C4-F8E0-4BCA-96CA-97D2A8892D12}"/>
    <hyperlink ref="S958" r:id="rId3274" xr:uid="{57C3D2F7-6777-442D-AB9C-79F27F72F3A3}"/>
    <hyperlink ref="V958" r:id="rId3275" xr:uid="{25B42108-8031-44E7-AEC9-BB69B06158A3}"/>
    <hyperlink ref="W958" r:id="rId3276" xr:uid="{D43D4ED7-B90F-4665-B90C-F0C16BDEA59C}"/>
    <hyperlink ref="X958" r:id="rId3277" xr:uid="{8EA3B63B-4A8E-4C0A-A445-5B0CB6091EAF}"/>
    <hyperlink ref="Z958" r:id="rId3278" xr:uid="{96D2B3FA-402D-4EEF-A80F-BF2EC628B362}"/>
    <hyperlink ref="S959" r:id="rId3279" xr:uid="{AEBF0273-398F-4E7E-8D4B-661BC226E050}"/>
    <hyperlink ref="V959" r:id="rId3280" xr:uid="{3C71A0C5-7D5E-4583-99FF-51ECCD9899A9}"/>
    <hyperlink ref="W959" r:id="rId3281" xr:uid="{A5FE52A2-D71F-46CC-90CE-3C53A7E6D70E}"/>
    <hyperlink ref="X959" r:id="rId3282" xr:uid="{1B89DFAD-DF3C-43CA-B59D-0138B83C2CA2}"/>
    <hyperlink ref="Z959" r:id="rId3283" xr:uid="{E042728C-0A2E-495C-A662-1F421A132DD3}"/>
    <hyperlink ref="S952" r:id="rId3284" xr:uid="{5FBF1341-A7F3-4568-B2C0-3BD4B8554AE9}"/>
    <hyperlink ref="V952" r:id="rId3285" xr:uid="{F738B3C2-C289-414E-B9DC-6A96B06C8B4C}"/>
    <hyperlink ref="W952" r:id="rId3286" xr:uid="{544163B3-7788-4B92-84CE-F437DCCB7EC3}"/>
    <hyperlink ref="X952" r:id="rId3287" xr:uid="{AC579F26-410B-4101-91F2-DCEC5A63FA71}"/>
    <hyperlink ref="Z952" r:id="rId3288" xr:uid="{1628310E-4C72-41E0-9B22-1E5A650AF8B7}"/>
    <hyperlink ref="S951" r:id="rId3289" xr:uid="{1D130834-6E8A-4AE7-BB55-73CBBED62F31}"/>
    <hyperlink ref="V951" r:id="rId3290" xr:uid="{D6EBC235-9E70-454F-8637-99FEC706B211}"/>
    <hyperlink ref="W951" r:id="rId3291" xr:uid="{7E80B9C8-1C3E-474E-8C27-730886251FC0}"/>
    <hyperlink ref="X951" r:id="rId3292" xr:uid="{42FE41DC-82B3-4AC0-81C5-014189CC945A}"/>
    <hyperlink ref="Z951" r:id="rId3293" xr:uid="{A91F965E-36E3-48EC-A57C-1C4A106F26B0}"/>
    <hyperlink ref="S950" r:id="rId3294" xr:uid="{B1223C25-D840-4215-8C03-040166DFEC5A}"/>
    <hyperlink ref="V950" r:id="rId3295" xr:uid="{A34AEF9F-5DF9-4284-9604-88CA3D84A306}"/>
    <hyperlink ref="W950" r:id="rId3296" xr:uid="{C22C596D-4DC5-4247-836D-2A392588E44A}"/>
    <hyperlink ref="X950" r:id="rId3297" xr:uid="{2798E87F-ED74-4620-927F-F16463A5FD7B}"/>
    <hyperlink ref="Z950" r:id="rId3298" xr:uid="{702632EB-97DC-4238-B84A-A5531B6F9872}"/>
    <hyperlink ref="W949" r:id="rId3299" xr:uid="{8D9B62DB-76C8-4DD8-BFEB-819913622021}"/>
    <hyperlink ref="X949" r:id="rId3300" xr:uid="{9550A0D7-1294-46C6-B605-76A823F97DC5}"/>
    <hyperlink ref="S949" r:id="rId3301" xr:uid="{0CCACCB3-53A3-4F33-BE17-A4228B9752FE}"/>
    <hyperlink ref="V949" r:id="rId3302" xr:uid="{5F64BCC4-09DD-4662-923B-8E0B9D496EA3}"/>
    <hyperlink ref="Z949" r:id="rId3303" xr:uid="{50E1E34D-5782-4D0F-B408-B98155C727D3}"/>
    <hyperlink ref="W946:W947" r:id="rId3304" display="http://transparencia.comitan.gob.mx/ART85/XXVII/DESARROLLO_URBANO/OFICIO_XXVII_2022.pdf" xr:uid="{9B2AA064-FFC2-47CA-9A00-8B44B0C0BA88}"/>
    <hyperlink ref="X946:X947" r:id="rId3305" display="http://transparencia.comitan.gob.mx/ART85/XXVII/DESARROLLO_URBANO/OF.XXVII1_2021-2024.pdf" xr:uid="{6895B61F-3387-40F3-A73F-D750355AD476}"/>
    <hyperlink ref="S947" r:id="rId3306" xr:uid="{16E97154-4DFF-4641-B880-E7F8956DC302}"/>
    <hyperlink ref="V947" r:id="rId3307" xr:uid="{E9D1524F-C4D6-4DC8-9A03-56F9C72202BD}"/>
    <hyperlink ref="W947" r:id="rId3308" xr:uid="{A5FC47FD-6A8C-4FA0-A924-482ED86B8BD6}"/>
    <hyperlink ref="X947" r:id="rId3309" xr:uid="{C524E136-5071-4A63-A546-0A7B4B44FBBF}"/>
    <hyperlink ref="Z947" r:id="rId3310" xr:uid="{4EA443EE-C819-42BF-9B81-B38148C3A269}"/>
    <hyperlink ref="W946" r:id="rId3311" xr:uid="{9355F06B-5EB6-4447-A4FF-2FE9CBE91366}"/>
    <hyperlink ref="X946" r:id="rId3312" xr:uid="{AE753DC7-B880-4C7F-B1C3-55344810E4FD}"/>
    <hyperlink ref="S946" r:id="rId3313" xr:uid="{FC575F52-E4AD-41FC-A388-F11CA06BB553}"/>
    <hyperlink ref="V946" r:id="rId3314" xr:uid="{070814FE-9E58-45F4-BE77-E9A084AA982C}"/>
    <hyperlink ref="Z946" r:id="rId3315" xr:uid="{6B5C95C5-E4D5-4198-91FC-5470E7E68251}"/>
    <hyperlink ref="S938" r:id="rId3316" xr:uid="{AC30432C-D331-4FE3-83CD-B83A84477D6D}"/>
    <hyperlink ref="V938" r:id="rId3317" xr:uid="{08F78DAA-03BE-412A-A3AB-225ADCB299A0}"/>
    <hyperlink ref="W938" r:id="rId3318" xr:uid="{85159FD3-EE19-4F7A-BF34-D46A0EBB26CC}"/>
    <hyperlink ref="X938" r:id="rId3319" xr:uid="{D51FF2DC-1222-4621-BFEE-EBD0A22672F7}"/>
    <hyperlink ref="Z938" r:id="rId3320" xr:uid="{F1C8BEB2-92EA-4E0C-8D90-EB2FAC30BC19}"/>
    <hyperlink ref="S1180" r:id="rId3321" xr:uid="{C92AB028-6C82-46E2-AF6E-3C141CF86ECA}"/>
    <hyperlink ref="V1180" r:id="rId3322" xr:uid="{116CBB0C-42BA-45C8-99EA-5AC9C9C9F130}"/>
    <hyperlink ref="W1180" r:id="rId3323" xr:uid="{6BCFD1A0-43A9-403B-BA9E-831F8B1A7A2A}"/>
    <hyperlink ref="X1180" r:id="rId3324" xr:uid="{32919A1E-28F7-4E78-983F-22057F69CE85}"/>
    <hyperlink ref="Z1180" r:id="rId3325" xr:uid="{C44713D0-32AF-4179-BEC5-FD017012D764}"/>
    <hyperlink ref="S1019" r:id="rId3326" xr:uid="{4F7ED48B-4BDC-4C5F-A1E0-F31688AE875F}"/>
    <hyperlink ref="V1019" r:id="rId3327" xr:uid="{394A756E-191E-4EE1-902D-528F53B82A80}"/>
    <hyperlink ref="W1019" r:id="rId3328" xr:uid="{997DC925-58D6-44BA-9E6C-099BF9EDD8C8}"/>
    <hyperlink ref="X1019" r:id="rId3329" xr:uid="{98D96A5A-EC2F-4F4C-B960-1FA056FE20B5}"/>
    <hyperlink ref="Z1019" r:id="rId3330" xr:uid="{2E44FA88-ED0B-4AB5-9CAE-91C55B037C79}"/>
    <hyperlink ref="S1026" r:id="rId3331" xr:uid="{CA14D6CA-D30E-40A7-9CA9-45A6047F9AB2}"/>
    <hyperlink ref="V1026" r:id="rId3332" xr:uid="{5C4173FF-B5DD-42C4-A08E-59C490498B11}"/>
    <hyperlink ref="W1026" r:id="rId3333" xr:uid="{4BA0FE2F-4FAE-46DA-921B-0048552D5F09}"/>
    <hyperlink ref="X1026" r:id="rId3334" xr:uid="{E50FD758-B475-4132-AFA8-02B86D50457F}"/>
    <hyperlink ref="Z1026" r:id="rId3335" xr:uid="{9D066440-0843-4277-9695-BE63265919FA}"/>
    <hyperlink ref="S1028" r:id="rId3336" xr:uid="{991A4F36-2144-49A5-9922-7706ABBAD1A6}"/>
    <hyperlink ref="V1028" r:id="rId3337" xr:uid="{C1518205-CB4A-459F-A0B7-6BFDDABB2779}"/>
    <hyperlink ref="W1028" r:id="rId3338" xr:uid="{11F31281-0670-48D2-94D6-6805423579BB}"/>
    <hyperlink ref="X1028" r:id="rId3339" xr:uid="{85BA56A6-4404-404C-9537-B361BA656F24}"/>
    <hyperlink ref="Z1028" r:id="rId3340" xr:uid="{C7672F50-DF39-4375-985E-02C4D64E5BC5}"/>
    <hyperlink ref="S1029" r:id="rId3341" xr:uid="{96E172FF-EA4A-4895-801E-D227A9A69015}"/>
    <hyperlink ref="V1029" r:id="rId3342" xr:uid="{EA08A08D-9A52-49CA-8132-88253CEE0187}"/>
    <hyperlink ref="W1029" r:id="rId3343" xr:uid="{F7693D81-584F-4E2E-8238-B7676CA72B0B}"/>
    <hyperlink ref="X1029" r:id="rId3344" xr:uid="{6C9F0C90-4511-4783-8378-D93BA5E87E9B}"/>
    <hyperlink ref="Z1029" r:id="rId3345" xr:uid="{0DF79359-D56E-411E-8A5D-62E1D3CEF4F9}"/>
    <hyperlink ref="V90" r:id="rId3346" xr:uid="{E5D95860-0425-4BA5-8EA3-109346D8B75B}"/>
    <hyperlink ref="V89" r:id="rId3347" xr:uid="{530E223D-AAF9-4939-8BA1-F8F490637E06}"/>
    <hyperlink ref="W89:W90" r:id="rId3348" display="http://transparencia.comitan.gob.mx/ART85/XXVII/DESARROLLO_URBANO/OFICIO_XXVII_2022.pdf" xr:uid="{9311F81B-3B44-41CC-95B9-C580FB6A5EE0}"/>
    <hyperlink ref="X89:X90" r:id="rId3349" display="http://transparencia.comitan.gob.mx/ART85/XXVII/DESARROLLO_URBANO/OF.XXVII1_2021-2024.pdf" xr:uid="{91036B42-D387-4AD7-8EEA-A988D5160B44}"/>
    <hyperlink ref="Z89:Z90" r:id="rId3350" display="http://transparencia.comitan.gob.mx/ART85/XXVII/DESARROLLO_URBANO/OF.XXVII1_2021-2024.pdf" xr:uid="{994D8A57-A95B-4F21-9F9F-2727861D49B5}"/>
    <hyperlink ref="S89" r:id="rId3351" xr:uid="{AB50F854-5397-4BA5-9B3C-DA639B11F4B1}"/>
    <hyperlink ref="S90" r:id="rId3352" xr:uid="{CA646FFE-A6D6-47F4-B04D-E6C450034B5A}"/>
    <hyperlink ref="W86:W87" r:id="rId3353" display="http://transparencia.comitan.gob.mx/ART85/XXVII/DESARROLLO_URBANO/OFICIO_XXVII_2022.pdf" xr:uid="{87156549-BB15-4B68-9420-6168C6FA85DE}"/>
    <hyperlink ref="X86:X87" r:id="rId3354" display="http://transparencia.comitan.gob.mx/ART85/XXVII/DESARROLLO_URBANO/OF.XXVII1_2021-2024.pdf" xr:uid="{52DF8764-AA66-4CB2-BFB7-09857CE5F909}"/>
    <hyperlink ref="Z86:Z87" r:id="rId3355" display="http://transparencia.comitan.gob.mx/ART85/XXVII/DESARROLLO_URBANO/OF.XXVII1_2021-2024.pdf" xr:uid="{7F208463-865B-4726-87D2-4DC677E17DFD}"/>
    <hyperlink ref="V87" r:id="rId3356" xr:uid="{AE3269FC-8CD2-4F91-AE89-0869C8AAFFA0}"/>
    <hyperlink ref="V86" r:id="rId3357" xr:uid="{22DBC8CC-F214-4188-9B6C-11808F86F955}"/>
    <hyperlink ref="S86" r:id="rId3358" xr:uid="{65053C05-1A5E-485D-9B10-8AC2A778DE37}"/>
    <hyperlink ref="S87" r:id="rId3359" xr:uid="{0D53090B-8A3B-4F0C-A159-7A1629F79AA1}"/>
    <hyperlink ref="S1055" r:id="rId3360" xr:uid="{FDDB2CC6-87A8-4781-9DFA-459BECF4EACE}"/>
    <hyperlink ref="V1055" r:id="rId3361" xr:uid="{FC2619F6-6EE9-403E-9478-C12E40BD2E00}"/>
    <hyperlink ref="W1055" r:id="rId3362" xr:uid="{A00ACBC0-57E0-4853-9E91-74302194B525}"/>
    <hyperlink ref="X1055" r:id="rId3363" xr:uid="{9EA0ADC3-C53C-4B30-B3AF-726DB702B7F8}"/>
    <hyperlink ref="Z1055" r:id="rId3364" xr:uid="{47E0A62C-0D3F-4342-827A-66EB98FB2013}"/>
    <hyperlink ref="S1122" r:id="rId3365" xr:uid="{DD5EB6C3-47E1-45FF-B160-9CB9B727FA19}"/>
    <hyperlink ref="S981" r:id="rId3366" xr:uid="{C4F17790-DC0A-4BBA-9682-59130A9C7896}"/>
    <hyperlink ref="V981" r:id="rId3367" xr:uid="{BA950141-CE62-4352-8EC5-ECA84FE3CA4C}"/>
    <hyperlink ref="W981" r:id="rId3368" xr:uid="{68E01A59-052F-4DCA-BCFD-E2F31547E7C3}"/>
    <hyperlink ref="X981" r:id="rId3369" xr:uid="{D300A1CC-B8B0-46EE-9C0E-1E84E6322B36}"/>
    <hyperlink ref="Z981" r:id="rId3370" xr:uid="{65B1356B-2D05-4B4A-BD10-CA747BD773C1}"/>
    <hyperlink ref="S980" r:id="rId3371" xr:uid="{35C34F3E-6237-43E3-9CAB-0D9B4D71ACB2}"/>
    <hyperlink ref="V980" r:id="rId3372" xr:uid="{3AAB40A9-AA65-4ECF-ABF0-BEDEF29F4762}"/>
    <hyperlink ref="W980" r:id="rId3373" xr:uid="{92D92886-D8F1-4C42-A397-B21BA5AB5428}"/>
    <hyperlink ref="X980" r:id="rId3374" xr:uid="{433A46D4-A537-460A-8202-C0628893BEBF}"/>
    <hyperlink ref="Z980" r:id="rId3375" xr:uid="{89F16F0B-C1C5-41B1-8ACE-425C0F5F7E02}"/>
    <hyperlink ref="S979" r:id="rId3376" xr:uid="{6596067A-813E-4553-A755-8C8FCC67778F}"/>
    <hyperlink ref="V979" r:id="rId3377" xr:uid="{F3AEFBE5-D095-4671-BE2C-3A42D32AD9DA}"/>
    <hyperlink ref="W979" r:id="rId3378" xr:uid="{1F29B8FC-90E1-463B-B53F-34C2B0862B82}"/>
    <hyperlink ref="X979" r:id="rId3379" xr:uid="{DB26D7EE-1867-42F7-AB80-F7FC1ABDCAF1}"/>
    <hyperlink ref="Z979" r:id="rId3380" xr:uid="{FF564B85-DAD4-407B-92B2-8E0CB1FF7AA8}"/>
    <hyperlink ref="S974" r:id="rId3381" xr:uid="{83578BCF-7A72-465F-A372-E2D008A7CE1C}"/>
    <hyperlink ref="V974" r:id="rId3382" xr:uid="{14E34101-B532-4307-B873-2EF273BB1E59}"/>
    <hyperlink ref="W974" r:id="rId3383" xr:uid="{299FC1CF-38AB-48FD-BA10-82BA7342180C}"/>
    <hyperlink ref="X974" r:id="rId3384" xr:uid="{54B5D09C-9757-4820-840B-07E00C8BABAB}"/>
    <hyperlink ref="Z974" r:id="rId3385" xr:uid="{9A683E94-6424-4C05-8AB6-4697497321B4}"/>
    <hyperlink ref="S936" r:id="rId3386" xr:uid="{BAD6A021-27CF-4DD3-A7B4-09FFAE85E028}"/>
    <hyperlink ref="V936" r:id="rId3387" xr:uid="{6AB8641D-87FA-4EF7-B452-863453980DB1}"/>
    <hyperlink ref="W936" r:id="rId3388" xr:uid="{8AA4EC10-4FDE-4DC2-A88C-7566B39CD804}"/>
    <hyperlink ref="X936" r:id="rId3389" xr:uid="{22F12936-C15B-49E5-99F4-B1EFAC1B4FA9}"/>
    <hyperlink ref="Z936" r:id="rId3390" xr:uid="{03F7EABD-42B8-491E-978E-C5CE44E73184}"/>
    <hyperlink ref="S1131" r:id="rId3391" xr:uid="{88399F58-3C15-49DC-82C8-1FBAB3653045}"/>
    <hyperlink ref="V1131" r:id="rId3392" xr:uid="{67CBF2FD-C759-40B7-92A9-21CF9AA3A55F}"/>
    <hyperlink ref="W1131" r:id="rId3393" xr:uid="{371C5205-E9FE-46A8-AAD3-3F130AD33A07}"/>
    <hyperlink ref="X1131" r:id="rId3394" xr:uid="{CB312AF2-FE17-45AF-857F-51389184FCCB}"/>
    <hyperlink ref="Z1131" r:id="rId3395" xr:uid="{C5CEDAA5-011D-4AB0-9BFD-693028123767}"/>
    <hyperlink ref="S1120" r:id="rId3396" xr:uid="{0DA017F6-3D61-4CE0-9CB6-3B09CE590BAF}"/>
    <hyperlink ref="W1120" r:id="rId3397" xr:uid="{43D12E3F-28A8-44B3-B2A0-795DC530E56F}"/>
    <hyperlink ref="X1120" r:id="rId3398" xr:uid="{2558FC6D-4396-45E7-BADC-34422AEBC3C6}"/>
    <hyperlink ref="Z1120" r:id="rId3399" xr:uid="{CB1DCD26-8FCC-454B-898C-1361CAD448BC}"/>
    <hyperlink ref="S1119" r:id="rId3400" xr:uid="{6D61BFEF-C99E-4208-9FA7-3A883460A41B}"/>
    <hyperlink ref="V1119" r:id="rId3401" xr:uid="{0ED1053F-A983-4840-8DA3-77B26F08313A}"/>
    <hyperlink ref="W1119" r:id="rId3402" xr:uid="{2BB85B22-8B1E-4650-AA55-C2CED07436FB}"/>
    <hyperlink ref="X1119" r:id="rId3403" xr:uid="{70CEF4D6-4F3D-457F-BBCE-18D8F8EBA258}"/>
    <hyperlink ref="Z1119" r:id="rId3404" xr:uid="{15085830-95E9-4D49-8E55-B1BD9CE2D468}"/>
    <hyperlink ref="V1120" r:id="rId3405" xr:uid="{5EE294F7-D593-4CC8-86BE-FF7DD21D78BC}"/>
    <hyperlink ref="V88" r:id="rId3406" xr:uid="{F4A9BF54-866A-471E-A5D0-174CDBE4E1E8}"/>
    <hyperlink ref="W88" r:id="rId3407" xr:uid="{229E8614-EB57-4886-8B7F-C2D8D8A636BD}"/>
    <hyperlink ref="X88" r:id="rId3408" xr:uid="{BCCB2D5B-AD3B-42FF-8847-3390B0AE7E9E}"/>
    <hyperlink ref="Z88" r:id="rId3409" xr:uid="{624C8323-75B9-40E9-B090-0489A1EBFFD4}"/>
    <hyperlink ref="S88" r:id="rId3410" xr:uid="{A669192F-D295-4626-BB0E-9CAF7855FC94}"/>
    <hyperlink ref="S1054" r:id="rId3411" xr:uid="{60AEA836-DA5F-4B1A-866C-D7F3C37E6851}"/>
    <hyperlink ref="V1054" r:id="rId3412" xr:uid="{0A1AC508-2C21-4D8D-A54E-8068C25C44E6}"/>
    <hyperlink ref="W1054" r:id="rId3413" xr:uid="{AFE15E68-C02A-4C5B-BD39-6986AADA3B1F}"/>
    <hyperlink ref="X1054" r:id="rId3414" xr:uid="{472D412C-9ED2-405C-B04A-BA1489CACEC6}"/>
    <hyperlink ref="Z1054" r:id="rId3415" xr:uid="{E499B9FC-CA47-4627-9DC5-0DBB2C73EA27}"/>
    <hyperlink ref="S1030" r:id="rId3416" xr:uid="{04D04DFF-B0EB-4614-BC67-BD7BD9354886}"/>
    <hyperlink ref="V1030" r:id="rId3417" xr:uid="{2B350E43-B905-4E53-85BB-817639A926B9}"/>
    <hyperlink ref="W1030" r:id="rId3418" xr:uid="{D5DB3A3B-AFFD-4467-99BC-7BA1300A8639}"/>
    <hyperlink ref="X1030" r:id="rId3419" xr:uid="{8816FD68-CF00-44A4-B30C-DBD706C64CBB}"/>
    <hyperlink ref="Z1030" r:id="rId3420" xr:uid="{15AC7EE4-5E91-4A07-89D3-36E0EB163049}"/>
    <hyperlink ref="S1025" r:id="rId3421" xr:uid="{81DD4191-3A83-49AD-8783-A610302846DC}"/>
    <hyperlink ref="V1025" r:id="rId3422" xr:uid="{A297F4F5-F9D9-473C-933B-03F91FAF372F}"/>
    <hyperlink ref="W1025" r:id="rId3423" xr:uid="{F067B20C-569F-449C-96E4-16D622B7202C}"/>
    <hyperlink ref="X1025" r:id="rId3424" xr:uid="{AD32E0CC-028C-44B7-80BF-54A9477AE41C}"/>
    <hyperlink ref="Z1025" r:id="rId3425" xr:uid="{2F13E915-8474-4A9D-86C5-7747BF61CDE2}"/>
    <hyperlink ref="W983" r:id="rId3426" xr:uid="{F9B16FD8-494D-4B14-AEDF-F589295D096A}"/>
    <hyperlink ref="X983" r:id="rId3427" xr:uid="{45DFDF0B-FB79-4F18-9875-EDE3D3689C28}"/>
    <hyperlink ref="S983" r:id="rId3428" xr:uid="{2A473C15-D244-4915-963E-3BDA0F23B7D3}"/>
    <hyperlink ref="V983" r:id="rId3429" xr:uid="{685B49D8-FB7C-4A51-AB6A-62B54E8AE760}"/>
    <hyperlink ref="Z983" r:id="rId3430" xr:uid="{D6E305BB-F7CA-451C-87F2-A164C1204763}"/>
    <hyperlink ref="W982" r:id="rId3431" xr:uid="{D33287F6-FCB8-4300-85B8-11F880FF912E}"/>
    <hyperlink ref="X982" r:id="rId3432" xr:uid="{B6A11E2A-6F15-4A31-85B9-3998CC76D0A1}"/>
    <hyperlink ref="S982" r:id="rId3433" xr:uid="{8E5B80C8-7A97-480D-BCEE-FFFF1A10AA7E}"/>
    <hyperlink ref="V982" r:id="rId3434" xr:uid="{2B52B21C-0A4C-4A7C-81E6-81C0A43B1CD7}"/>
    <hyperlink ref="Z982" r:id="rId3435" xr:uid="{69B128A3-A02A-4BD7-A7E1-E891E0DABEB3}"/>
    <hyperlink ref="S1182" r:id="rId3436" xr:uid="{4A17078B-E5CF-441B-9DB1-28BDEA1B5E46}"/>
    <hyperlink ref="V1182" r:id="rId3437" xr:uid="{7D9F9303-E809-4E8F-9768-933621A32A93}"/>
    <hyperlink ref="W1182" r:id="rId3438" xr:uid="{1B050395-6134-4C27-972B-D08AED0E82BC}"/>
    <hyperlink ref="X1182" r:id="rId3439" xr:uid="{32745CC9-A535-4459-BC0F-4E613E135752}"/>
    <hyperlink ref="Z1182" r:id="rId3440" xr:uid="{B9D09E89-5DF6-40C2-A6FB-AA778AC10B6D}"/>
    <hyperlink ref="V1167" r:id="rId3441" xr:uid="{5E0A4010-D028-473B-9BCA-B325858B6C5A}"/>
    <hyperlink ref="V1168" r:id="rId3442" xr:uid="{53048D20-FC8A-44C8-8505-6D10C5B0D2CC}"/>
    <hyperlink ref="V1169" r:id="rId3443" xr:uid="{E540A3B1-089F-4280-B37F-1D4089DEB263}"/>
    <hyperlink ref="V1170" r:id="rId3444" xr:uid="{7380806D-21B7-47C6-B95B-4FCA58831912}"/>
    <hyperlink ref="S1175" r:id="rId3445" xr:uid="{D951AC04-30B8-4883-8655-8F379BB05B4C}"/>
    <hyperlink ref="W1175" r:id="rId3446" xr:uid="{6C8AF9FE-32A7-4134-9DC0-B4249FFA4C15}"/>
    <hyperlink ref="X1175" r:id="rId3447" xr:uid="{16EF9ADB-25A6-42E5-8588-8373A896BFF0}"/>
    <hyperlink ref="Z1175" r:id="rId3448" xr:uid="{906AD521-F433-4CF0-90DD-FAE91E8EB42F}"/>
    <hyperlink ref="S1174" r:id="rId3449" xr:uid="{1E436B72-C611-49B4-911D-3B2844DB5853}"/>
    <hyperlink ref="W1174" r:id="rId3450" xr:uid="{7003D8F1-377E-4C8E-AAEF-72916B4B4574}"/>
    <hyperlink ref="X1174" r:id="rId3451" xr:uid="{8EF6DD58-031D-4BF4-9701-8869D3D19E84}"/>
    <hyperlink ref="Z1174" r:id="rId3452" xr:uid="{6BFEB8B0-E23D-442D-AA2B-CA4FF14E0B6B}"/>
    <hyperlink ref="S1173" r:id="rId3453" xr:uid="{1166123F-9C80-47FE-A7B1-3D9BF22CBEC4}"/>
    <hyperlink ref="W1173" r:id="rId3454" xr:uid="{626FB94D-B0C9-477B-8639-A2D911D9B1AB}"/>
    <hyperlink ref="X1173" r:id="rId3455" xr:uid="{112813E9-C738-4329-845A-8AFDA9762957}"/>
    <hyperlink ref="Z1173" r:id="rId3456" xr:uid="{8CE3E80A-DC78-4B0B-92CD-19912517C50F}"/>
    <hyperlink ref="S1172" r:id="rId3457" xr:uid="{018677A9-BE94-4C5B-8AD3-B1699D114076}"/>
    <hyperlink ref="W1172" r:id="rId3458" xr:uid="{DC8B8A98-5F93-4867-BC28-C48C9442B925}"/>
    <hyperlink ref="X1172" r:id="rId3459" xr:uid="{617D63E6-B964-4631-B26E-8F3E06A5F790}"/>
    <hyperlink ref="Z1172" r:id="rId3460" xr:uid="{96C0274E-BE2D-4EC5-9A7F-C3CCC06DD8BD}"/>
    <hyperlink ref="S1171" r:id="rId3461" xr:uid="{24CF386E-6274-4ED9-9ACB-432917ED16C7}"/>
    <hyperlink ref="W1171" r:id="rId3462" xr:uid="{4C60AF24-FA0A-4E9E-86D7-CB46ED6827DF}"/>
    <hyperlink ref="X1171" r:id="rId3463" xr:uid="{88BE2F6A-1857-4B26-B336-3FA166FD50CC}"/>
    <hyperlink ref="Z1171" r:id="rId3464" xr:uid="{D2410AE3-A12B-45EA-9645-2ADD9FF5BDBD}"/>
    <hyperlink ref="V1171" r:id="rId3465" xr:uid="{AEEE2005-9DAE-43A6-8DB5-E9105ED5B688}"/>
    <hyperlink ref="V1172" r:id="rId3466" xr:uid="{2D892019-DD32-43B1-A9EF-61B3CFFC1104}"/>
    <hyperlink ref="V1173" r:id="rId3467" xr:uid="{91C9573A-0F12-48F8-8979-638E39C560E5}"/>
    <hyperlink ref="V1174" r:id="rId3468" xr:uid="{0C26FAE3-654C-4F75-9B95-6D911DB101D7}"/>
    <hyperlink ref="V1175" r:id="rId3469" xr:uid="{311F1C1B-5B29-425D-AF51-4CAA8122D9ED}"/>
    <hyperlink ref="S1152" r:id="rId3470" xr:uid="{FE205F12-079C-484A-BB68-99E9CF734E0C}"/>
    <hyperlink ref="V1152" r:id="rId3471" xr:uid="{8A51FAD6-7AFA-4801-9D2B-BFCDEF6C26E1}"/>
    <hyperlink ref="W1152" r:id="rId3472" xr:uid="{81B6EC52-F74E-4937-8D88-61A4CEA0B146}"/>
    <hyperlink ref="X1152" r:id="rId3473" xr:uid="{8B7D881C-B395-4068-A799-4129B9C3FD9B}"/>
    <hyperlink ref="Z1152" r:id="rId3474" xr:uid="{2923FD1C-5206-4AA2-A83E-047C35AF1A4F}"/>
    <hyperlink ref="W92" r:id="rId3475" xr:uid="{4BF895F7-B6B1-4731-A0FF-9EAFDE7498EB}"/>
    <hyperlink ref="X92" r:id="rId3476" xr:uid="{64CE0206-3920-46D1-8858-DE7111BDCB45}"/>
    <hyperlink ref="Z92" r:id="rId3477" xr:uid="{4B488706-8981-4671-BA2E-CB61A8375DB4}"/>
    <hyperlink ref="V92" r:id="rId3478" xr:uid="{0B245F86-5B7E-46B7-9007-224D73667740}"/>
    <hyperlink ref="S92" r:id="rId3479" xr:uid="{5CC7C0F9-1C9B-46B1-B04E-082AEBD8AF72}"/>
    <hyperlink ref="W91" r:id="rId3480" xr:uid="{71BFE10B-D57F-4ED4-AA4B-461391F589D8}"/>
    <hyperlink ref="X91" r:id="rId3481" xr:uid="{266F34ED-3938-44D2-B470-673835E741BC}"/>
    <hyperlink ref="Z91" r:id="rId3482" xr:uid="{B4A18382-F08D-4EBD-85D5-B495F2E2F902}"/>
    <hyperlink ref="V91" r:id="rId3483" xr:uid="{7EEA0960-C286-446E-99B4-C72471B3D9DD}"/>
    <hyperlink ref="S91" r:id="rId3484" xr:uid="{5FBD2F4B-7839-4105-BE6D-3DB5DE845E95}"/>
    <hyperlink ref="W984" r:id="rId3485" xr:uid="{59A3AAA3-62C1-4CAD-B6BF-B7A23EA89B4B}"/>
    <hyperlink ref="X984" r:id="rId3486" xr:uid="{5CC7CBBE-0EFA-454E-B0BE-7877DEE69851}"/>
    <hyperlink ref="S984" r:id="rId3487" xr:uid="{2DAD6A3A-12F3-4432-81AC-2D17081E03E3}"/>
    <hyperlink ref="V984" r:id="rId3488" xr:uid="{B0F78279-4E9F-4E7B-9D5A-1AF9CD71D83C}"/>
    <hyperlink ref="Z984" r:id="rId3489" xr:uid="{E45BFA29-E566-4694-8AA5-2CC2E7CD656D}"/>
    <hyperlink ref="S1129" r:id="rId3490" xr:uid="{CD64634C-9FD8-4E79-9A48-ADF762D6B6D8}"/>
    <hyperlink ref="V1129" r:id="rId3491" xr:uid="{3FC7E129-B2C9-4AC7-8D9E-A8E2D2566846}"/>
    <hyperlink ref="W1129" r:id="rId3492" xr:uid="{182C1CA3-0F8F-4284-8D23-43939064D653}"/>
    <hyperlink ref="X1129" r:id="rId3493" xr:uid="{1787E7B7-D8E3-4CF9-BFCE-B0FD3AEDFE63}"/>
    <hyperlink ref="Z1129" r:id="rId3494" xr:uid="{81CC54BC-38CF-41A5-BEB5-71FD149D403D}"/>
    <hyperlink ref="S1128" r:id="rId3495" xr:uid="{B0A1BA52-E594-4E9B-BE60-CD38A7D3DC3E}"/>
    <hyperlink ref="V1128" r:id="rId3496" xr:uid="{3605E72E-096C-41B2-869A-881D139D7E14}"/>
    <hyperlink ref="W1128" r:id="rId3497" xr:uid="{6EDBA430-AB4A-49F2-9917-88A73D981B88}"/>
    <hyperlink ref="X1128" r:id="rId3498" xr:uid="{E55B543A-15E2-44B8-83D7-094C64F1B67E}"/>
    <hyperlink ref="Z1128" r:id="rId3499" xr:uid="{11F3B11F-4BE0-4A8E-B1D1-D75C56B0B1B0}"/>
    <hyperlink ref="S1114" r:id="rId3500" xr:uid="{8C1044C7-A07B-471C-9976-759DD0BEA5CD}"/>
    <hyperlink ref="V1114" r:id="rId3501" xr:uid="{BA5E33F5-830C-4565-B6C0-6DA2F215E29D}"/>
    <hyperlink ref="W1114" r:id="rId3502" xr:uid="{5EF81428-94D8-4A2D-B749-D5AF47D3B300}"/>
    <hyperlink ref="X1114" r:id="rId3503" xr:uid="{CA7CDD0E-511E-4438-80FD-6C30F0317933}"/>
    <hyperlink ref="Z1114" r:id="rId3504" xr:uid="{6D4FB1BC-5F1E-458B-BDF2-AC0629EA0BB7}"/>
    <hyperlink ref="S1012" r:id="rId3505" xr:uid="{F26EBAFD-E7FE-48B9-A27E-3ED423D6322E}"/>
    <hyperlink ref="V1012" r:id="rId3506" xr:uid="{C89BF1AE-BA51-45E3-8413-03F64AB3731F}"/>
    <hyperlink ref="W1012" r:id="rId3507" xr:uid="{884C7DED-3DB3-4D07-9324-CD13F14E40F6}"/>
    <hyperlink ref="X1012" r:id="rId3508" xr:uid="{826C129B-47EE-40E7-8600-05AA45D81C10}"/>
    <hyperlink ref="Z1012" r:id="rId3509" xr:uid="{B79D1B85-4EE1-4184-834A-661915450992}"/>
    <hyperlink ref="S1101" r:id="rId3510" xr:uid="{9BB2A353-1D16-4344-AC4C-7912E8EA406A}"/>
    <hyperlink ref="V1101" r:id="rId3511" xr:uid="{16EAB08F-D02F-4BE6-80AE-AA78E9ECC606}"/>
    <hyperlink ref="W1101" r:id="rId3512" xr:uid="{C29039CB-FA6C-4B97-958C-AD6F7AAD5F20}"/>
    <hyperlink ref="X1101" r:id="rId3513" xr:uid="{89605097-F5F5-4BFF-B6E2-5CDB8C1BED8B}"/>
    <hyperlink ref="Z1101" r:id="rId3514" xr:uid="{C22856E1-744E-4957-A378-7C36B1B0FACB}"/>
    <hyperlink ref="V172" r:id="rId3515" xr:uid="{B6DF4435-DF0F-4883-93E2-AD783A9F713F}"/>
    <hyperlink ref="W172" r:id="rId3516" xr:uid="{64CC372B-7DF9-4AE3-86E6-9E8B8EA321E7}"/>
    <hyperlink ref="X172" r:id="rId3517" xr:uid="{7F68C678-5DBB-4183-8625-163BAF4269DE}"/>
    <hyperlink ref="Z172" r:id="rId3518" xr:uid="{DD804E84-165A-4BD7-BE0F-B8BE5E6340BA}"/>
    <hyperlink ref="S172" r:id="rId3519" xr:uid="{60AE58B9-954A-4369-BB53-C7BF790428E1}"/>
    <hyperlink ref="V317" r:id="rId3520" xr:uid="{98C922C9-00FD-42E0-AA29-A67499CD6020}"/>
    <hyperlink ref="W317" r:id="rId3521" xr:uid="{2EBFC30D-DADB-4D9C-BE0B-AE9228B7BA8C}"/>
    <hyperlink ref="X317" r:id="rId3522" xr:uid="{A4ECA2E6-25F5-4BEC-89A8-694774631DFE}"/>
    <hyperlink ref="Z317" r:id="rId3523" xr:uid="{B4E126CF-AACE-4107-8F0B-C35F619AC601}"/>
    <hyperlink ref="S317" r:id="rId3524" xr:uid="{7EFAF82B-0E67-4235-8A7A-07AC4896AD7E}"/>
    <hyperlink ref="V244" r:id="rId3525" xr:uid="{78DE5F2E-D75B-471A-99CB-21DC249036EF}"/>
    <hyperlink ref="W244" r:id="rId3526" xr:uid="{5DF7E294-76CC-4D00-A2F3-FEDB06591644}"/>
    <hyperlink ref="X244" r:id="rId3527" xr:uid="{A7136C94-71B4-49A9-B088-247C56250A38}"/>
    <hyperlink ref="Z244" r:id="rId3528" xr:uid="{A207836C-EA4F-4C37-8609-FC597D016E62}"/>
    <hyperlink ref="S244" r:id="rId3529" xr:uid="{80E2EB7B-1255-4748-A8BD-86D22AC865FA}"/>
    <hyperlink ref="V311" r:id="rId3530" xr:uid="{D0E25117-00C7-460A-96D7-1DBE36272EF0}"/>
    <hyperlink ref="W311" r:id="rId3531" xr:uid="{91BF3A28-1B67-4C45-903A-EA8C7BFB92B8}"/>
    <hyperlink ref="X311" r:id="rId3532" xr:uid="{E15CF9CF-EA33-4A6F-B6ED-93025BFE8BD5}"/>
    <hyperlink ref="Z311" r:id="rId3533" xr:uid="{E19C27DA-78A7-478D-8F31-310E88EC0181}"/>
    <hyperlink ref="S311" r:id="rId3534" xr:uid="{08A0C274-B9D5-4577-B623-D8D239ACB4D7}"/>
    <hyperlink ref="W312" r:id="rId3535" xr:uid="{1AB0D617-4BC5-4E5D-A713-5E00A78661A5}"/>
    <hyperlink ref="X312" r:id="rId3536" xr:uid="{7FB66AB1-B740-4576-BC5A-146D877F4715}"/>
    <hyperlink ref="Z312" r:id="rId3537" xr:uid="{B964DB7D-660B-4C5D-ADC2-DD1E798C3AAB}"/>
    <hyperlink ref="V312" r:id="rId3538" xr:uid="{90B7DB85-D911-4018-A4BC-1CAE2A09D9A6}"/>
    <hyperlink ref="S312" r:id="rId3539" xr:uid="{74F7DE72-F9D8-4043-9E3B-40A1EFC61042}"/>
    <hyperlink ref="W313" r:id="rId3540" xr:uid="{AFACCDA7-6A1F-471D-8CD7-25BA8AFD98E2}"/>
    <hyperlink ref="X313" r:id="rId3541" xr:uid="{04517C36-5D8A-42AB-B314-07008D978952}"/>
    <hyperlink ref="Z313" r:id="rId3542" xr:uid="{3F7A5106-F429-424C-8469-3CB55421386D}"/>
    <hyperlink ref="V313" r:id="rId3543" xr:uid="{A048976B-E6DE-4CC0-9613-743385B4E30F}"/>
    <hyperlink ref="S313" r:id="rId3544" xr:uid="{26CACD2F-855C-48E8-B9C4-856BBD84216A}"/>
    <hyperlink ref="W314" r:id="rId3545" xr:uid="{9425BD6F-7B9D-4877-88CA-C13847B6E0BC}"/>
    <hyperlink ref="X314" r:id="rId3546" xr:uid="{8227842E-9A74-48F6-9B25-6A8C54FCF78D}"/>
    <hyperlink ref="Z314" r:id="rId3547" xr:uid="{A3B47106-49AF-4C77-8745-926FA22B132B}"/>
    <hyperlink ref="V314" r:id="rId3548" xr:uid="{A995FF37-7329-4EAA-8DED-170E66A0F95A}"/>
    <hyperlink ref="S314" r:id="rId3549" xr:uid="{7FB2C4B2-D054-49BA-B4A6-EE0DC00A7405}"/>
    <hyperlink ref="W315" r:id="rId3550" xr:uid="{0F4BD87D-56D7-4BBD-89F4-15430147CA48}"/>
    <hyperlink ref="X315" r:id="rId3551" xr:uid="{C921E434-5A72-4111-BCD9-A5DF57C4D0B4}"/>
    <hyperlink ref="Z315" r:id="rId3552" xr:uid="{FD352BCB-AA95-414C-806A-E9232F586AA7}"/>
    <hyperlink ref="V315" r:id="rId3553" xr:uid="{CE8A2AAB-116B-411E-98DF-33F4BF78DE4F}"/>
    <hyperlink ref="S315" r:id="rId3554" xr:uid="{99F65B47-353F-4253-8EB8-58D55A03B3D6}"/>
    <hyperlink ref="W171" r:id="rId3555" xr:uid="{E410C994-1460-4D0A-8F32-591770A9AEAB}"/>
    <hyperlink ref="X171" r:id="rId3556" xr:uid="{9B29958E-6324-4323-8AD5-0B6F8AB6741B}"/>
    <hyperlink ref="Z171" r:id="rId3557" xr:uid="{D047D75F-7D52-467B-8E2B-FF02402C4DC0}"/>
    <hyperlink ref="V171" r:id="rId3558" xr:uid="{BE0C484D-1C37-4B63-B870-8CAC5F885FF5}"/>
    <hyperlink ref="S171" r:id="rId3559" xr:uid="{D71E1447-6E7A-4385-9F86-AE66D9FE6795}"/>
    <hyperlink ref="V283" r:id="rId3560" xr:uid="{E39A6B7A-B895-47B4-B1CD-717037B67F76}"/>
    <hyperlink ref="W283" r:id="rId3561" xr:uid="{7E46445A-1625-489A-A516-11E2EA7E27C5}"/>
    <hyperlink ref="X283" r:id="rId3562" xr:uid="{D2EA05ED-9E0D-4A50-A916-92ACA8024F10}"/>
    <hyperlink ref="Z283" r:id="rId3563" xr:uid="{8032D3C7-AB4A-4994-AEF6-5FE4D527F19E}"/>
    <hyperlink ref="S283" r:id="rId3564" xr:uid="{739B8FFD-1603-4A22-9524-47E9C43A3EFB}"/>
    <hyperlink ref="W284" r:id="rId3565" xr:uid="{623C5139-323C-45F8-BEB6-14F5BF954B38}"/>
    <hyperlink ref="X284" r:id="rId3566" xr:uid="{99217877-1EB4-4645-8F72-B19A8E6679E0}"/>
    <hyperlink ref="Z284" r:id="rId3567" xr:uid="{D746A76D-A51C-4184-AC06-62E22027BCFD}"/>
    <hyperlink ref="V284" r:id="rId3568" xr:uid="{B223B6F2-F34C-465D-9AC8-4E1C3140D10A}"/>
    <hyperlink ref="S284" r:id="rId3569" xr:uid="{78A64F41-D0D6-4386-9695-4F70DB0D3E2E}"/>
    <hyperlink ref="W285" r:id="rId3570" xr:uid="{E1E9B72C-13AF-4762-83C4-4F5FF2527B33}"/>
    <hyperlink ref="X285" r:id="rId3571" xr:uid="{61B11F95-BF4F-4AB1-B799-0F9FA2373BA8}"/>
    <hyperlink ref="Z285" r:id="rId3572" xr:uid="{8DB8CBEF-C7EA-4CF2-B150-0ABC12CC7CD2}"/>
    <hyperlink ref="V285" r:id="rId3573" xr:uid="{D47E20FB-D616-428A-A148-899F105C7125}"/>
    <hyperlink ref="S285" r:id="rId3574" xr:uid="{7A080AFB-B267-4225-8DD9-F0EFB4B6DDDB}"/>
    <hyperlink ref="W286" r:id="rId3575" xr:uid="{78AB7CE3-DC88-47B9-A43F-8C4857ED78DD}"/>
    <hyperlink ref="X286" r:id="rId3576" xr:uid="{50287F22-83C2-4BAB-AFAE-32FE005B1F5E}"/>
    <hyperlink ref="Z286" r:id="rId3577" xr:uid="{A6243348-19B5-498A-BFB9-F03CAB26D4CD}"/>
    <hyperlink ref="V286" r:id="rId3578" xr:uid="{E0B2F4FA-0C89-4356-9964-040D12FA3791}"/>
    <hyperlink ref="S286" r:id="rId3579" xr:uid="{24258896-48C7-4D85-8890-5A2E1BBE5D6B}"/>
    <hyperlink ref="W287" r:id="rId3580" xr:uid="{F9C025FF-DC28-4528-84CD-6FAB3799744F}"/>
    <hyperlink ref="X287" r:id="rId3581" xr:uid="{0D1734B4-99A7-486A-B077-A50D6BA83E6F}"/>
    <hyperlink ref="Z287" r:id="rId3582" xr:uid="{28C5D12E-70CB-439C-8053-890691CBA657}"/>
    <hyperlink ref="V287" r:id="rId3583" xr:uid="{08DBA243-B222-46D4-9B95-873A7BC31090}"/>
    <hyperlink ref="S287" r:id="rId3584" xr:uid="{F23DCC27-1DE9-4DCE-AB4C-1B3AFBBA3275}"/>
    <hyperlink ref="W288" r:id="rId3585" xr:uid="{535E4B4D-47AC-4C3F-91E5-3CD9B95723A4}"/>
    <hyperlink ref="X288" r:id="rId3586" xr:uid="{1B8BAF30-BCD0-407B-8D49-0D888D10092D}"/>
    <hyperlink ref="Z288" r:id="rId3587" xr:uid="{FE55B34D-BF7D-49E1-AC52-F5B993B6E657}"/>
    <hyperlink ref="V288" r:id="rId3588" xr:uid="{AEF2F8F7-5886-45BE-A0BC-48531980B82B}"/>
    <hyperlink ref="S288" r:id="rId3589" xr:uid="{7382AD32-8CBE-4736-89FC-83DDA6D95EFC}"/>
    <hyperlink ref="W289" r:id="rId3590" xr:uid="{4C783E7F-6F43-440B-9A59-7CE854C88CB9}"/>
    <hyperlink ref="X289" r:id="rId3591" xr:uid="{4A8A72DE-0931-46DB-A507-0F1D2E6C73BC}"/>
    <hyperlink ref="Z289" r:id="rId3592" xr:uid="{6E314461-9EBE-4D38-90ED-56DD5355ABDB}"/>
    <hyperlink ref="V289" r:id="rId3593" xr:uid="{22673600-FF6D-4782-B55B-1291FA438794}"/>
    <hyperlink ref="S289" r:id="rId3594" xr:uid="{C1ECBB7A-D800-4018-B2D7-E737A1C09D10}"/>
    <hyperlink ref="W290" r:id="rId3595" xr:uid="{AED855CA-B188-4626-A994-20F1E0C2D476}"/>
    <hyperlink ref="X290" r:id="rId3596" xr:uid="{EB073C55-D171-40DD-ADD2-998250989BC5}"/>
    <hyperlink ref="Z290" r:id="rId3597" xr:uid="{506524C6-7329-4E3B-AB98-A21A8477619A}"/>
    <hyperlink ref="V290" r:id="rId3598" xr:uid="{DA333DB7-B1A8-4910-8270-6F9BA6719555}"/>
    <hyperlink ref="S290" r:id="rId3599" xr:uid="{A0067A2C-1850-4886-BBA9-2BF7E0675CDC}"/>
    <hyperlink ref="W291" r:id="rId3600" xr:uid="{0F452F8D-2CE1-40D2-96D9-6100F025D49D}"/>
    <hyperlink ref="X291" r:id="rId3601" xr:uid="{39F7EB53-BCC7-4EA6-A43C-F88F0300A831}"/>
    <hyperlink ref="Z291" r:id="rId3602" xr:uid="{8E4E3006-3936-4CD6-A811-7A6B74E5364A}"/>
    <hyperlink ref="V291" r:id="rId3603" xr:uid="{28781668-0D63-4DEF-BDE8-05565A3D2CCA}"/>
    <hyperlink ref="S291" r:id="rId3604" xr:uid="{5D584312-32F3-40EE-B876-20B93B16D33E}"/>
    <hyperlink ref="W292" r:id="rId3605" xr:uid="{9BD52E5A-234F-4D20-8597-B59CA514E993}"/>
    <hyperlink ref="X292" r:id="rId3606" xr:uid="{8999A686-1C60-4127-B969-F9E4A119A684}"/>
    <hyperlink ref="Z292" r:id="rId3607" xr:uid="{8308480F-F038-472C-BD6D-1F402961E587}"/>
    <hyperlink ref="V292" r:id="rId3608" xr:uid="{CC18791C-8E2D-48DF-9C7D-B3CD9B2E74A5}"/>
    <hyperlink ref="S292" r:id="rId3609" xr:uid="{AAEED7AC-F158-4576-BF35-DA8535A5B5BB}"/>
    <hyperlink ref="W293" r:id="rId3610" xr:uid="{FD6809A7-4907-4906-8119-A422E08AB43B}"/>
    <hyperlink ref="X293" r:id="rId3611" xr:uid="{4E57B708-52C4-45F8-AEB6-5674D4272876}"/>
    <hyperlink ref="Z293" r:id="rId3612" xr:uid="{4FD71E48-288A-42D6-83AE-E8F16C766B8A}"/>
    <hyperlink ref="V293" r:id="rId3613" xr:uid="{AEDAACE9-93BB-49A9-A9D4-A4175429CD04}"/>
    <hyperlink ref="S293" r:id="rId3614" xr:uid="{4EFE9960-63F2-42CF-8CC1-C75DE905C4D7}"/>
    <hyperlink ref="W295" r:id="rId3615" xr:uid="{2B11FB0E-CA40-409B-94A1-01F2E249FD72}"/>
    <hyperlink ref="X295" r:id="rId3616" xr:uid="{5EC6F1FC-078B-40A0-BA56-EBC5A646035C}"/>
    <hyperlink ref="Z295" r:id="rId3617" xr:uid="{2B042321-980D-4405-AD85-307203F6F551}"/>
    <hyperlink ref="V295" r:id="rId3618" xr:uid="{C3E3F1E6-41CA-4DFB-8BBB-04D9045CA114}"/>
    <hyperlink ref="S295" r:id="rId3619" xr:uid="{A80A6F59-5ED4-40AC-8D50-96F5893FC11C}"/>
    <hyperlink ref="W294" r:id="rId3620" xr:uid="{D816013F-A8D8-4368-BFD1-2EF2DA2E4763}"/>
    <hyperlink ref="X294" r:id="rId3621" xr:uid="{9D144AAE-0D6E-4817-AF57-C124934B0625}"/>
    <hyperlink ref="Z294" r:id="rId3622" xr:uid="{80660684-99D1-486A-B4FA-6F89458E0F33}"/>
    <hyperlink ref="V294" r:id="rId3623" xr:uid="{74B88417-8FC2-49CC-A226-1B600BC69CB4}"/>
    <hyperlink ref="S294" r:id="rId3624" xr:uid="{16A7B50B-D537-478F-B87D-B1B5E6387E37}"/>
    <hyperlink ref="W296" r:id="rId3625" xr:uid="{BA1A2BD7-F684-42B0-9615-C297F2B99DAD}"/>
    <hyperlink ref="X296" r:id="rId3626" xr:uid="{7A9DF56C-85F5-423D-9F1E-203268B177A5}"/>
    <hyperlink ref="Z296" r:id="rId3627" xr:uid="{440E35FE-2B6E-4E2F-9308-5BBDB515E85E}"/>
    <hyperlink ref="V296" r:id="rId3628" xr:uid="{56BE8BF2-F381-4B65-8F27-82F97FEF35F1}"/>
    <hyperlink ref="S296" r:id="rId3629" xr:uid="{73225D60-9010-4111-8822-DF9797F0FCA8}"/>
    <hyperlink ref="W297" r:id="rId3630" xr:uid="{9949B794-E099-41A4-AB9B-CB34A048C47A}"/>
    <hyperlink ref="X297" r:id="rId3631" xr:uid="{D80AA82D-38D2-4002-9134-12C6ADB86C51}"/>
    <hyperlink ref="Z297" r:id="rId3632" xr:uid="{51C782EC-5D2A-4658-ADE0-203FFEC23DA6}"/>
    <hyperlink ref="V297" r:id="rId3633" xr:uid="{CE7974A9-5EC6-4FAF-8959-8B43C0981C29}"/>
    <hyperlink ref="S297" r:id="rId3634" xr:uid="{DB2AE75D-F4C9-4879-8713-8A51C51850DB}"/>
    <hyperlink ref="W298" r:id="rId3635" xr:uid="{E2DFA1BF-4AA5-4563-A773-1AFBA8DCE045}"/>
    <hyperlink ref="X298" r:id="rId3636" xr:uid="{148C943A-41A0-47E1-8284-A7FD6E5AFB33}"/>
    <hyperlink ref="Z298" r:id="rId3637" xr:uid="{2D2C02D3-9AA2-4AE7-B57F-3AA881CA24F7}"/>
    <hyperlink ref="V298" r:id="rId3638" xr:uid="{BB914734-16EC-407F-9B42-C97D2D50382F}"/>
    <hyperlink ref="S298" r:id="rId3639" xr:uid="{D0E949EA-716E-4A94-9281-01A83B02A4DA}"/>
    <hyperlink ref="W299" r:id="rId3640" xr:uid="{327ACA6B-F3E4-4E16-BC9D-288E1AB47970}"/>
    <hyperlink ref="X299" r:id="rId3641" xr:uid="{9868BDA4-D12B-42C9-AE2A-D69A76DECAD4}"/>
    <hyperlink ref="Z299" r:id="rId3642" xr:uid="{FF43864A-7BF7-4128-9A7B-28C0D3145426}"/>
    <hyperlink ref="V299" r:id="rId3643" xr:uid="{CF632257-6D8B-455D-B377-5A37D5B8A32A}"/>
    <hyperlink ref="S299" r:id="rId3644" xr:uid="{D9997626-D7B7-47DC-937D-6FEB7401AE67}"/>
    <hyperlink ref="W301" r:id="rId3645" xr:uid="{38CFAFD7-6408-4ADD-B07C-7D949AC5AFE8}"/>
    <hyperlink ref="X301" r:id="rId3646" xr:uid="{534682B0-BBA3-4C8F-BE1A-7FDC191FF8B8}"/>
    <hyperlink ref="Z301" r:id="rId3647" xr:uid="{5D717073-C436-4BDF-8287-5D923366E5F6}"/>
    <hyperlink ref="V301" r:id="rId3648" xr:uid="{43AF5499-921B-4364-9AB5-CA629A942EB7}"/>
    <hyperlink ref="S301" r:id="rId3649" xr:uid="{2A72330D-3C68-42D5-9564-868BE1A104BF}"/>
    <hyperlink ref="W300" r:id="rId3650" xr:uid="{C8390E57-D615-46F7-92FF-B64303329B2C}"/>
    <hyperlink ref="X300" r:id="rId3651" xr:uid="{C8FB3C34-C24F-4FA8-BD8C-2A5840B38813}"/>
    <hyperlink ref="Z300" r:id="rId3652" xr:uid="{AF3CCF63-5241-4152-8C4C-E9395F0517A9}"/>
    <hyperlink ref="V300" r:id="rId3653" xr:uid="{A442E364-792F-4111-9E88-6CFC04A797FA}"/>
    <hyperlink ref="S300" r:id="rId3654" xr:uid="{79D08299-2D31-46B6-9924-AC2BEF762ACF}"/>
    <hyperlink ref="W302" r:id="rId3655" xr:uid="{17E4B309-843E-4C0A-84DB-7E9A92ABEC73}"/>
    <hyperlink ref="X302" r:id="rId3656" xr:uid="{FEC08BD9-C8B1-4BE6-B471-BFCDC033138C}"/>
    <hyperlink ref="Z302" r:id="rId3657" xr:uid="{80B82A15-AA0B-4AEA-9F7B-474C72D12171}"/>
    <hyperlink ref="V302" r:id="rId3658" xr:uid="{9DF88741-CEE6-4831-9DEE-89860AC4A84C}"/>
    <hyperlink ref="S302" r:id="rId3659" xr:uid="{00A38EBE-0BC4-41F4-8C86-291BB6B79F07}"/>
    <hyperlink ref="W303" r:id="rId3660" xr:uid="{8AA14B41-DE77-4E33-9487-1E203BC1B8F1}"/>
    <hyperlink ref="X303" r:id="rId3661" xr:uid="{84AA2848-156B-4255-B7C9-B06BF39BD6A4}"/>
    <hyperlink ref="Z303" r:id="rId3662" xr:uid="{FAE08A3E-744E-4E88-A3DD-94B1FA2CBB63}"/>
    <hyperlink ref="V303" r:id="rId3663" xr:uid="{9EA960F0-8595-4F6C-8D21-2AFD30F98562}"/>
    <hyperlink ref="S303" r:id="rId3664" xr:uid="{10518377-8072-41F5-AD73-1D3F6A4DA165}"/>
    <hyperlink ref="W304" r:id="rId3665" xr:uid="{6049A497-C3EB-4E6E-B170-6B83A2312D7A}"/>
    <hyperlink ref="X304" r:id="rId3666" xr:uid="{B60B2A12-69DF-4C1C-9056-3D59AF29D998}"/>
    <hyperlink ref="Z304" r:id="rId3667" xr:uid="{374AF685-628D-4044-A3C6-B5822F995969}"/>
    <hyperlink ref="V304" r:id="rId3668" xr:uid="{E1D08616-E046-4D58-A58C-B11B5EBD8EFD}"/>
    <hyperlink ref="S304" r:id="rId3669" xr:uid="{467DE666-7955-40F1-BF4E-89FE60D80C7A}"/>
    <hyperlink ref="W305" r:id="rId3670" xr:uid="{675AA468-82BF-4EED-8E04-FDC149BDB5C6}"/>
    <hyperlink ref="X305" r:id="rId3671" xr:uid="{AB7890ED-FA4A-4E26-B0CC-00D668E31269}"/>
    <hyperlink ref="Z305" r:id="rId3672" xr:uid="{BD17AA78-BA03-46FE-A521-87A7A315AFC3}"/>
    <hyperlink ref="V305" r:id="rId3673" xr:uid="{D9BA1BA9-C1DB-49D0-B6F6-8DBFF2DA4F2D}"/>
    <hyperlink ref="S305" r:id="rId3674" xr:uid="{FEAD8E5C-3788-4D76-8532-4968F914C28A}"/>
    <hyperlink ref="W306" r:id="rId3675" xr:uid="{1431D956-9550-4218-8EA3-EB31B6FE3F9B}"/>
    <hyperlink ref="X306" r:id="rId3676" xr:uid="{1A7D5FAF-4859-4D07-BA30-5BD76814C737}"/>
    <hyperlink ref="Z306" r:id="rId3677" xr:uid="{9F68B544-636A-45D9-8CEE-FD17FE85C4AC}"/>
    <hyperlink ref="V306" r:id="rId3678" xr:uid="{6D805E38-CC9E-4DF5-A00E-9E68980D08CE}"/>
    <hyperlink ref="S306" r:id="rId3679" xr:uid="{F9B5FAC1-4B84-4BD0-9538-10C61B2ABCAE}"/>
    <hyperlink ref="W257" r:id="rId3680" xr:uid="{1912E537-2886-41C2-B9F6-0846938C73F7}"/>
    <hyperlink ref="X257" r:id="rId3681" xr:uid="{DD405BB7-95B6-42F3-9DCA-7F41F8B0E127}"/>
    <hyperlink ref="Z257" r:id="rId3682" xr:uid="{C7B337D9-B7F1-4ACE-A375-81AF062C419C}"/>
    <hyperlink ref="V257" r:id="rId3683" xr:uid="{52B2CF72-3D1E-42C6-87EA-52C4727DA86F}"/>
    <hyperlink ref="S257" r:id="rId3684" xr:uid="{7CC6EDD6-2044-4465-805A-55FE50C91F5C}"/>
    <hyperlink ref="W258" r:id="rId3685" xr:uid="{B81FF7A7-4FC1-4200-9612-E2ED17DAB252}"/>
    <hyperlink ref="X258" r:id="rId3686" xr:uid="{901C1CF1-DE12-463B-BECA-AA7BC739A541}"/>
    <hyperlink ref="Z258" r:id="rId3687" xr:uid="{B255075C-F795-4414-ACAA-10CE88131682}"/>
    <hyperlink ref="V258" r:id="rId3688" xr:uid="{0CAF13CA-CB3B-47D7-9EB9-E7434C053CC0}"/>
    <hyperlink ref="S258" r:id="rId3689" xr:uid="{369E97F0-60CC-49A7-A136-44939F9B889F}"/>
    <hyperlink ref="W259" r:id="rId3690" xr:uid="{CC6693A8-1F6F-4855-A3B4-D030C210A468}"/>
    <hyperlink ref="X259" r:id="rId3691" xr:uid="{12616322-2313-40A4-82CA-195ACFC8B065}"/>
    <hyperlink ref="Z259" r:id="rId3692" xr:uid="{EBA5E662-E6C0-4665-AACA-429C1BEB7EE5}"/>
    <hyperlink ref="V259" r:id="rId3693" xr:uid="{516AD48C-1109-45E8-8C77-614A818A3771}"/>
    <hyperlink ref="S259" r:id="rId3694" xr:uid="{6D0B8B48-A20E-40C9-A5D6-27FCFDE7F05F}"/>
    <hyperlink ref="W261" r:id="rId3695" xr:uid="{919B170D-2E64-4845-A417-C5DB0CB9FB87}"/>
    <hyperlink ref="X261" r:id="rId3696" xr:uid="{E45EA72E-4E07-437D-9A4A-9B04A07F2BD7}"/>
    <hyperlink ref="Z261" r:id="rId3697" xr:uid="{C48DE421-AD7A-4EA3-A0AD-29C3E3CE5FA9}"/>
    <hyperlink ref="V261" r:id="rId3698" xr:uid="{2E359FD7-C057-483E-90C5-197839E21090}"/>
    <hyperlink ref="S261" r:id="rId3699" xr:uid="{5AB88A05-AB7F-4B0F-B020-2401254E41C3}"/>
    <hyperlink ref="W260" r:id="rId3700" xr:uid="{B3ECF4A2-0E28-4871-A0BE-3F2131CCA1CE}"/>
    <hyperlink ref="X260" r:id="rId3701" xr:uid="{1BB1BD3D-095A-4200-9E7F-FAF953E41D42}"/>
    <hyperlink ref="Z260" r:id="rId3702" xr:uid="{667B7906-AC88-4ED0-B0F2-DC1EC7EFB7D8}"/>
    <hyperlink ref="V260" r:id="rId3703" xr:uid="{0C4F8835-172F-41CB-BBF9-222F30FC8B05}"/>
    <hyperlink ref="S260" r:id="rId3704" xr:uid="{65D00ACA-51FF-4EDE-8061-3F64AE7ADBB3}"/>
    <hyperlink ref="W262" r:id="rId3705" xr:uid="{DCD8A7AF-6732-4E61-A336-0538C4079009}"/>
    <hyperlink ref="X262" r:id="rId3706" xr:uid="{A43768B0-65F4-43C1-B1DA-2BF35C64E69F}"/>
    <hyperlink ref="Z262" r:id="rId3707" xr:uid="{D03BB3DE-3449-4094-9582-1B8BBC61713B}"/>
    <hyperlink ref="V262" r:id="rId3708" xr:uid="{7F8AF331-7AE0-4F56-B523-2B93891B195E}"/>
    <hyperlink ref="S262" r:id="rId3709" xr:uid="{53F26400-7236-4AD4-8265-77B6225FFB7B}"/>
    <hyperlink ref="W263" r:id="rId3710" xr:uid="{296D7CB8-424E-42FC-899C-8E2D8886B778}"/>
    <hyperlink ref="X263" r:id="rId3711" xr:uid="{BD19B825-EF93-4865-9EB0-3302246254C8}"/>
    <hyperlink ref="Z263" r:id="rId3712" xr:uid="{BF386742-9225-42FD-9E70-15E053DF76A4}"/>
    <hyperlink ref="V263" r:id="rId3713" xr:uid="{EB2D53D3-9BE3-4DFB-A303-6FA4058E47E8}"/>
    <hyperlink ref="S263" r:id="rId3714" xr:uid="{B4CC3992-749C-401A-B179-1AC1B103CE86}"/>
    <hyperlink ref="W265" r:id="rId3715" xr:uid="{C4A18584-6AF7-4AD2-B899-7312202EE243}"/>
    <hyperlink ref="X265" r:id="rId3716" xr:uid="{9DF707CD-B35C-4FBD-B847-2A0A3D86A16E}"/>
    <hyperlink ref="Z265" r:id="rId3717" xr:uid="{37108F12-0F7C-4FA3-882C-AEC07F377F64}"/>
    <hyperlink ref="V265" r:id="rId3718" xr:uid="{A5C5857B-6D33-48E5-BD3F-DEA0C27F7E37}"/>
    <hyperlink ref="S265" r:id="rId3719" xr:uid="{5D147AD3-275B-4155-9921-2A65BA31BC29}"/>
    <hyperlink ref="W266" r:id="rId3720" xr:uid="{D8CC9220-D354-4E0E-A3DB-9045FBABA517}"/>
    <hyperlink ref="X266" r:id="rId3721" xr:uid="{30A15A4F-0016-4842-BBA5-AA2367DF54FB}"/>
    <hyperlink ref="Z266" r:id="rId3722" xr:uid="{A8EF6982-DE4F-42B4-A63D-ED9F63AB54A5}"/>
    <hyperlink ref="V266" r:id="rId3723" xr:uid="{79E1A388-FDF0-4CBD-B9CE-7C85D92926FA}"/>
    <hyperlink ref="S266" r:id="rId3724" xr:uid="{02761C9B-3E4C-4345-8748-B11CCC96EAAE}"/>
    <hyperlink ref="W264" r:id="rId3725" xr:uid="{E49A3EDA-7CFB-4516-BA46-D4E72A4C7CE5}"/>
    <hyperlink ref="X264" r:id="rId3726" xr:uid="{BB888AA7-543E-475A-A45B-03F6CE010E37}"/>
    <hyperlink ref="Z264" r:id="rId3727" xr:uid="{6D541249-F4ED-4037-9A61-A6B703EB9D65}"/>
    <hyperlink ref="V264" r:id="rId3728" xr:uid="{5C55E502-448E-40EC-A091-2606A14BE19E}"/>
    <hyperlink ref="S264" r:id="rId3729" xr:uid="{85C582A6-9CDA-44BD-9A2A-5995FA768416}"/>
    <hyperlink ref="W267" r:id="rId3730" xr:uid="{D3BF3979-FF77-4D25-8174-B9E4522A8757}"/>
    <hyperlink ref="X267" r:id="rId3731" xr:uid="{BD7737EE-67A4-469E-9515-F1599FE4AF0F}"/>
    <hyperlink ref="Z267" r:id="rId3732" xr:uid="{EF9DA6BA-298D-4D48-BA55-8F6159ED660C}"/>
    <hyperlink ref="V267" r:id="rId3733" xr:uid="{063BA364-70F6-43C5-B860-F90811D17452}"/>
    <hyperlink ref="S267" r:id="rId3734" xr:uid="{4A29B697-D0E2-45AB-A2B9-5B76C85BBB7E}"/>
    <hyperlink ref="W268" r:id="rId3735" xr:uid="{8003EBC1-3688-4437-BC3F-B9DD91DE3DBB}"/>
    <hyperlink ref="X268" r:id="rId3736" xr:uid="{8ADC9ED6-D128-45C2-A302-3A76041B1195}"/>
    <hyperlink ref="Z268" r:id="rId3737" xr:uid="{A8308E1B-D6CB-47D6-BA4F-0EA4C3B96E00}"/>
    <hyperlink ref="V268" r:id="rId3738" xr:uid="{48946BDF-8EB1-42FE-B2A3-89085BA45173}"/>
    <hyperlink ref="S268" r:id="rId3739" xr:uid="{FA143CA5-322D-4894-8327-7C86FBFC4755}"/>
    <hyperlink ref="W269" r:id="rId3740" xr:uid="{CE188F16-0B8C-417A-B4B3-E100E2D6C993}"/>
    <hyperlink ref="X269" r:id="rId3741" xr:uid="{967D30F3-CFE4-456A-B6A5-69F85BA36D2D}"/>
    <hyperlink ref="Z269" r:id="rId3742" xr:uid="{FEF0A554-1D6A-4040-B669-A2F165669B56}"/>
    <hyperlink ref="V269" r:id="rId3743" xr:uid="{429EACF8-83BA-4BF7-93B5-94B01703DC43}"/>
    <hyperlink ref="S269" r:id="rId3744" xr:uid="{7D986991-3A20-4AB2-8918-A34FAD8747A8}"/>
    <hyperlink ref="W270" r:id="rId3745" xr:uid="{720B7130-10B3-4F34-9F2B-E0B56B418F29}"/>
    <hyperlink ref="X270" r:id="rId3746" xr:uid="{6DF398FC-A8F1-4725-A6D3-65E24CDBF5E9}"/>
    <hyperlink ref="Z270" r:id="rId3747" xr:uid="{8E9D506C-6F5A-4724-A871-D09D6A58C49F}"/>
    <hyperlink ref="V270" r:id="rId3748" xr:uid="{B6CE13B9-A3B1-40E2-B37E-16A0BC18C9AD}"/>
    <hyperlink ref="S270" r:id="rId3749" xr:uid="{569A1DD6-273E-4FDF-AAD7-2BB7E5BA27E5}"/>
    <hyperlink ref="W271" r:id="rId3750" xr:uid="{311EDFD7-A873-41B9-9ED9-0333FB735F04}"/>
    <hyperlink ref="X271" r:id="rId3751" xr:uid="{47B473CF-4E73-4E6D-B172-B0EF66D0C4ED}"/>
    <hyperlink ref="Z271" r:id="rId3752" xr:uid="{7371B792-7A3A-44CD-B344-D21FC8666E36}"/>
    <hyperlink ref="V271" r:id="rId3753" xr:uid="{27DA27EB-D7EC-421C-A852-1991067DDE4D}"/>
    <hyperlink ref="S271" r:id="rId3754" xr:uid="{0B89E8AC-6CB3-44E8-A60A-E3ABB196211D}"/>
    <hyperlink ref="W272" r:id="rId3755" xr:uid="{7104D58D-15C5-40F5-BFEB-82DE708A65C2}"/>
    <hyperlink ref="X272" r:id="rId3756" xr:uid="{CB90AF22-FEF4-44E3-B20A-02ECB7116B78}"/>
    <hyperlink ref="Z272" r:id="rId3757" xr:uid="{DE8C6275-32B7-4BA7-9E26-74C5DE54A545}"/>
    <hyperlink ref="V272" r:id="rId3758" xr:uid="{9C7BB8CF-E02A-49A3-B424-8D637641106B}"/>
    <hyperlink ref="S272" r:id="rId3759" xr:uid="{65C71496-08DA-4EB7-8A5C-B57B57EA8589}"/>
    <hyperlink ref="W273" r:id="rId3760" xr:uid="{BA118253-D9B6-40B9-B7F3-E216462C2EFA}"/>
    <hyperlink ref="X273" r:id="rId3761" xr:uid="{012EC7EB-DB47-47BD-B5DB-D17A54A00CE5}"/>
    <hyperlink ref="Z273" r:id="rId3762" xr:uid="{1089D9DE-4131-49BB-88AE-5AD8DC241BF5}"/>
    <hyperlink ref="V273" r:id="rId3763" xr:uid="{601A5238-5E3E-4A79-B651-5A78A2CD25D2}"/>
    <hyperlink ref="S273" r:id="rId3764" xr:uid="{15EFB675-39A2-427A-9ABA-662BD998A9D0}"/>
    <hyperlink ref="W274" r:id="rId3765" xr:uid="{3D1E108F-FBF4-4D2F-8979-13E3EF363C03}"/>
    <hyperlink ref="X274" r:id="rId3766" xr:uid="{49B5548B-F2F9-4537-95EF-5DC608203F48}"/>
    <hyperlink ref="Z274" r:id="rId3767" xr:uid="{EE70FAB0-B9FE-4E97-B2D9-0C781EBB8F45}"/>
    <hyperlink ref="V274" r:id="rId3768" xr:uid="{47C6F086-C1E0-4F52-B903-9654F2FF8A75}"/>
    <hyperlink ref="S274" r:id="rId3769" xr:uid="{9B1B87E7-D4B7-4B0C-8151-2E0EE5C5AD37}"/>
    <hyperlink ref="W275" r:id="rId3770" xr:uid="{8FB88058-771E-4B8E-AB14-1A08D69B183D}"/>
    <hyperlink ref="X275" r:id="rId3771" xr:uid="{1FAC91B6-EA4E-4024-8AE0-4058DF2F4947}"/>
    <hyperlink ref="Z275" r:id="rId3772" xr:uid="{4CB898D3-352F-41DD-A580-58701FC8D857}"/>
    <hyperlink ref="V275" r:id="rId3773" xr:uid="{1E008D0A-6391-41A1-8D42-7665EF1367B6}"/>
    <hyperlink ref="S275" r:id="rId3774" xr:uid="{67971839-3E36-45FD-8E9B-FA22119EF34C}"/>
    <hyperlink ref="W276" r:id="rId3775" xr:uid="{3D0EE820-D3A1-4461-856A-2CFABDC0830E}"/>
    <hyperlink ref="X276" r:id="rId3776" xr:uid="{F9C0A28D-EC3A-42D9-9206-9308FBDA5239}"/>
    <hyperlink ref="Z276" r:id="rId3777" xr:uid="{D4006E8F-9819-420D-9CAA-086C0B9ADFC7}"/>
    <hyperlink ref="V276" r:id="rId3778" xr:uid="{F728AA3C-79CE-461A-92AE-4840B5DD57D2}"/>
    <hyperlink ref="S276" r:id="rId3779" xr:uid="{C10F56A7-B27F-4152-9C91-78EFC978A7DF}"/>
    <hyperlink ref="W277" r:id="rId3780" xr:uid="{A42F22BD-DC56-4D08-AB18-A4A67CA90CDA}"/>
    <hyperlink ref="X277" r:id="rId3781" xr:uid="{38C092EA-7211-4C43-A0B2-B42809382426}"/>
    <hyperlink ref="Z277" r:id="rId3782" xr:uid="{2CCD86F7-AD67-46FE-9A1A-A549BA0C04B5}"/>
    <hyperlink ref="V277" r:id="rId3783" xr:uid="{85E2BABD-63CD-4ED8-98A5-3C1C15BC0A30}"/>
    <hyperlink ref="S277" r:id="rId3784" xr:uid="{C3BFFA03-6E9C-4A3F-A508-E64BDFAFC96E}"/>
    <hyperlink ref="W278" r:id="rId3785" xr:uid="{896915F8-06CE-41FA-AB2B-A1D0C535D3B3}"/>
    <hyperlink ref="X278" r:id="rId3786" xr:uid="{35A67ABF-EE16-44CD-AAA0-88B72FFD1EC8}"/>
    <hyperlink ref="Z278" r:id="rId3787" xr:uid="{5EFB81C7-E06C-4233-9703-5AF27FC72A36}"/>
    <hyperlink ref="V278" r:id="rId3788" xr:uid="{D3F43B59-7FB5-4AC7-A80C-D4260BFC3FF6}"/>
    <hyperlink ref="S278" r:id="rId3789" xr:uid="{940ED02B-704F-43AA-8F14-D3BC1284E2E0}"/>
    <hyperlink ref="W279" r:id="rId3790" xr:uid="{E9B3D0C5-5D63-494C-9A77-0CF8610E73A2}"/>
    <hyperlink ref="X279" r:id="rId3791" xr:uid="{5DDA41F6-5522-4703-8DEC-34182C101383}"/>
    <hyperlink ref="Z279" r:id="rId3792" xr:uid="{39D9F21B-D890-4BA4-8EB1-F39E5BC5867E}"/>
    <hyperlink ref="V279" r:id="rId3793" xr:uid="{00DD2976-7676-4496-87D8-FBE1D82FACD5}"/>
    <hyperlink ref="S279" r:id="rId3794" xr:uid="{0C2E1C0B-5282-4137-8A9C-C7C9E12E92CD}"/>
    <hyperlink ref="W280" r:id="rId3795" xr:uid="{1C5DD697-BE2D-403A-BAA0-BE6AB6277DB0}"/>
    <hyperlink ref="X280" r:id="rId3796" xr:uid="{AA518F02-CBC2-4716-B9A0-B3D2FD55F60D}"/>
    <hyperlink ref="Z280" r:id="rId3797" xr:uid="{F2377373-C6CC-4E7B-A2BB-ACA23884CFF3}"/>
    <hyperlink ref="V280" r:id="rId3798" xr:uid="{0189CD1D-1026-4714-8B9A-6A18BC962E7F}"/>
    <hyperlink ref="S280" r:id="rId3799" xr:uid="{6D14CD3C-12D0-47F5-B643-2F43AA1EE809}"/>
    <hyperlink ref="W281" r:id="rId3800" xr:uid="{39EE876E-85EA-4B77-83E3-B30E2B9950CC}"/>
    <hyperlink ref="X281" r:id="rId3801" xr:uid="{8DE7AC5F-9AB4-4AEA-A56B-BDB243A0C26D}"/>
    <hyperlink ref="Z281" r:id="rId3802" xr:uid="{D1C29332-31A4-4ED5-BF4D-F4297B6B8CF3}"/>
    <hyperlink ref="V281" r:id="rId3803" xr:uid="{458225AC-8923-4E54-BD55-4FAA2C67E9A7}"/>
    <hyperlink ref="S281" r:id="rId3804" xr:uid="{4DEE4035-698D-4EDB-9B25-2773720E9CB0}"/>
    <hyperlink ref="W282" r:id="rId3805" xr:uid="{0BEDB0A0-A15B-4A16-868A-7871972E3C9A}"/>
    <hyperlink ref="X282" r:id="rId3806" xr:uid="{384EE612-BE32-4021-A12B-BD71CA51F669}"/>
    <hyperlink ref="Z282" r:id="rId3807" xr:uid="{8422129A-2C21-4C31-8650-EA56387451FD}"/>
    <hyperlink ref="V282" r:id="rId3808" xr:uid="{1A072388-964A-4F38-A828-043537DF837A}"/>
    <hyperlink ref="S282" r:id="rId3809" xr:uid="{789E2CC8-554C-4389-A2A4-72531436A31C}"/>
    <hyperlink ref="S926" r:id="rId3810" xr:uid="{7A6B3CC9-63B1-42EB-99F0-E18F16F58501}"/>
    <hyperlink ref="V926" r:id="rId3811" xr:uid="{56316480-5F57-443F-BB17-1D3B7E4E2385}"/>
    <hyperlink ref="X926" r:id="rId3812" xr:uid="{816B986F-9C8B-48AF-88A5-9D227207E60E}"/>
    <hyperlink ref="Z926" r:id="rId3813" xr:uid="{2350C5B9-FD5A-4F12-AB55-53BECD4CA721}"/>
    <hyperlink ref="X925" r:id="rId3814" xr:uid="{2902B904-D3FB-41F5-B16A-12FD65C9578D}"/>
    <hyperlink ref="S925" r:id="rId3815" xr:uid="{91A3383C-B5D0-4728-B2F0-0432D0E697D7}"/>
    <hyperlink ref="V925" r:id="rId3816" xr:uid="{1992F10E-AF07-4E0B-8606-286DDC1A076B}"/>
    <hyperlink ref="Z925" r:id="rId3817" xr:uid="{982C3FE9-3862-4C93-A72D-5F2430C25E2C}"/>
    <hyperlink ref="V8" r:id="rId3818" xr:uid="{A13C0F6C-531F-404C-9D6A-5EDA9FAF0CCD}"/>
    <hyperlink ref="S8" r:id="rId3819" xr:uid="{0AD25871-B168-4C8A-B857-92431A9F44C9}"/>
    <hyperlink ref="V24" r:id="rId3820" xr:uid="{50B8A6BC-A46A-4833-9803-EDA840EB6D77}"/>
    <hyperlink ref="S24" r:id="rId3821" xr:uid="{3BB6335D-4832-423C-939F-58A765D8BCDA}"/>
    <hyperlink ref="W24" r:id="rId3822" xr:uid="{0115BC72-B72F-4A49-A3FE-DC38F9E5E7F4}"/>
    <hyperlink ref="X24" r:id="rId3823" xr:uid="{9588FB7D-DF8F-4325-AC0E-F3EF19022B16}"/>
    <hyperlink ref="Z24" r:id="rId3824" xr:uid="{CCBA781E-D4E9-43EC-B155-C23005263A90}"/>
    <hyperlink ref="S1080" r:id="rId3825" xr:uid="{65D16780-79EF-4BAB-89BC-65AFB6909742}"/>
    <hyperlink ref="V1080" r:id="rId3826" xr:uid="{58A33A24-8F16-4942-9988-CA9E6B9F6210}"/>
    <hyperlink ref="W1080" r:id="rId3827" xr:uid="{63933259-FF51-407C-9C80-81843AF615EC}"/>
    <hyperlink ref="X1080" r:id="rId3828" xr:uid="{89A68131-4B23-4516-8126-E7B7E64794F0}"/>
    <hyperlink ref="Z1080" r:id="rId3829" xr:uid="{45900F79-2AFA-4632-9AEE-479BB62D00B6}"/>
    <hyperlink ref="W939" r:id="rId3830" xr:uid="{96607E22-98D4-4FCD-836F-15CF7CBC4E91}"/>
    <hyperlink ref="X939" r:id="rId3831" xr:uid="{33E2AA34-A22D-4AB8-8D44-C21B663D3EC4}"/>
    <hyperlink ref="S939" r:id="rId3832" xr:uid="{639E59BA-7508-4737-979A-6ACE98A0AC00}"/>
    <hyperlink ref="V939" r:id="rId3833" xr:uid="{556A3075-B060-4CB6-83E9-E770A2FB2D94}"/>
    <hyperlink ref="Z939" r:id="rId3834" xr:uid="{69C7D8A3-5468-47ED-A3BB-F15694D84661}"/>
    <hyperlink ref="S992" r:id="rId3835" xr:uid="{7F116571-FC18-425A-97C2-495677EA156D}"/>
    <hyperlink ref="V992" r:id="rId3836" xr:uid="{CC3AEFB6-BD59-4CA6-9D73-23CF92860D22}"/>
    <hyperlink ref="W992" r:id="rId3837" xr:uid="{02EA5555-CD10-485A-A77E-6FF668B7AD4F}"/>
    <hyperlink ref="X992" r:id="rId3838" xr:uid="{92538AFA-B26D-4D46-8F5F-05F0A50BB57B}"/>
    <hyperlink ref="Z992" r:id="rId3839" xr:uid="{7C40BA05-7E25-4F06-8C42-B2F7544CE363}"/>
    <hyperlink ref="V1066" r:id="rId3840" xr:uid="{BA96590B-5416-42FA-A58F-0C10BEB305A9}"/>
    <hyperlink ref="W1066" r:id="rId3841" xr:uid="{95AEB93A-1711-47EB-BEE2-865A503C8754}"/>
    <hyperlink ref="X1066" r:id="rId3842" xr:uid="{80D7CB7A-A207-4182-9A8E-2A0A5B658F75}"/>
    <hyperlink ref="Z1066" r:id="rId3843" xr:uid="{8B635659-1127-4734-A9B6-A7817EFAD855}"/>
    <hyperlink ref="S1066" r:id="rId3844" xr:uid="{7E394255-8394-41DB-8E26-41F0D56B703B}"/>
    <hyperlink ref="V1067" r:id="rId3845" xr:uid="{C2E002E9-2160-4581-A1EC-F534ECB7CC5C}"/>
    <hyperlink ref="W1067" r:id="rId3846" xr:uid="{820E9762-D4F5-4FCF-9F12-023C0167F8BF}"/>
    <hyperlink ref="X1067" r:id="rId3847" xr:uid="{9DABE092-561C-4316-9C75-B14A0FF8CB0A}"/>
    <hyperlink ref="Z1067" r:id="rId3848" xr:uid="{F3FCD216-B519-40C7-8ABC-6C463D82D89E}"/>
    <hyperlink ref="S1067" r:id="rId3849" xr:uid="{71122456-3F08-4195-8168-18EAE37176E2}"/>
    <hyperlink ref="S1033" r:id="rId3850" xr:uid="{8ED55A63-0B5D-4275-8B05-443BF7FEED53}"/>
    <hyperlink ref="V1033" r:id="rId3851" xr:uid="{18A0BB31-094E-4F1B-AC1B-72FF73A2065F}"/>
    <hyperlink ref="W1033" r:id="rId3852" xr:uid="{CEB32A2C-6EB9-48F2-B1F3-AFCAF439CAFB}"/>
    <hyperlink ref="X1033" r:id="rId3853" xr:uid="{69027476-14F1-491D-844A-55B96FB4DA9A}"/>
    <hyperlink ref="Z1033" r:id="rId3854" xr:uid="{8C972EC6-5C8C-4691-9EF4-1626D1A74D8C}"/>
    <hyperlink ref="V1076" r:id="rId3855" xr:uid="{A6FB6730-1673-42CB-82C9-E097319491AF}"/>
    <hyperlink ref="W1076" r:id="rId3856" xr:uid="{A3A247B7-1F03-4F9F-891C-75A6761EFE63}"/>
    <hyperlink ref="X1076" r:id="rId3857" xr:uid="{9D82DF60-4F5D-4883-BCD2-8FB01DC8CEEC}"/>
    <hyperlink ref="Z1076" r:id="rId3858" xr:uid="{F0071BBC-87AE-4519-B952-9067149A1336}"/>
    <hyperlink ref="S1076" r:id="rId3859" xr:uid="{F032B96C-4B56-472F-88E0-276B7B9E3707}"/>
    <hyperlink ref="S943" r:id="rId3860" xr:uid="{7BA3C3FD-8447-4351-8A46-A2AB19D1D08C}"/>
    <hyperlink ref="V943" r:id="rId3861" xr:uid="{83E2A1B8-2876-4281-AADB-CAE8BEE6D86A}"/>
    <hyperlink ref="W943" r:id="rId3862" xr:uid="{DF5CE27B-F92B-45D1-B01F-AB2C83D63537}"/>
    <hyperlink ref="X943" r:id="rId3863" xr:uid="{D12F16A3-932A-416E-810D-B74274D66E90}"/>
    <hyperlink ref="Z943" r:id="rId3864" xr:uid="{4722DFBB-EC94-4255-9F53-CF893A1D14BD}"/>
    <hyperlink ref="S1038" r:id="rId3865" xr:uid="{1FD55E74-BD0F-49CD-9BE8-E510D54931BB}"/>
    <hyperlink ref="V1038" r:id="rId3866" xr:uid="{27DCDBC1-FB22-4757-9E31-F48D2D6189F6}"/>
    <hyperlink ref="W1038" r:id="rId3867" xr:uid="{6E7A83F5-2807-4906-86B6-9DC0225A1E0A}"/>
    <hyperlink ref="X1038" r:id="rId3868" xr:uid="{08CCD4D3-D277-40FD-91DA-030995C9860C}"/>
    <hyperlink ref="Z1038" r:id="rId3869" xr:uid="{E3C0202E-0F1D-4B01-9C2D-1AAA16CC9C2E}"/>
    <hyperlink ref="S1142" r:id="rId3870" xr:uid="{2FEE868E-AA09-4FAE-A906-CD3FC321E89B}"/>
    <hyperlink ref="V1142" r:id="rId3871" xr:uid="{6582B832-D324-44F0-ACD6-30BEDFE763FB}"/>
    <hyperlink ref="W1142" r:id="rId3872" xr:uid="{4ADF2A9A-16FA-4663-A3C4-F7E9FE200F69}"/>
    <hyperlink ref="X1142" r:id="rId3873" xr:uid="{D89E7DA0-79DE-4A1F-A3D1-50FD029E3CEA}"/>
    <hyperlink ref="Z1142" r:id="rId3874" xr:uid="{61A4EF99-53E2-4DE8-B3C8-0BC0066A63A5}"/>
    <hyperlink ref="S1143" r:id="rId3875" xr:uid="{2288482B-E686-4578-887A-9C136939B3A6}"/>
    <hyperlink ref="V1143" r:id="rId3876" xr:uid="{81B8AD98-6578-4D64-8365-79FD37BA436C}"/>
    <hyperlink ref="W1143" r:id="rId3877" xr:uid="{DD445313-ACE0-4CDD-9BEC-6B70746E010E}"/>
    <hyperlink ref="X1143" r:id="rId3878" xr:uid="{E7C50516-1E2D-4721-8F0B-75B1D7C801CF}"/>
    <hyperlink ref="Z1143" r:id="rId3879" xr:uid="{E3EFA132-AFA2-4D2F-A02B-C876F41860AC}"/>
    <hyperlink ref="S989" r:id="rId3880" xr:uid="{549D79AF-AD3F-4F07-830C-998E5694830D}"/>
    <hyperlink ref="V989" r:id="rId3881" xr:uid="{0DBEA55E-C2A7-4785-BE5B-10C6C752BC3E}"/>
    <hyperlink ref="W989" r:id="rId3882" xr:uid="{2970DAF6-D8FE-4B20-9741-C9EEE8909C7B}"/>
    <hyperlink ref="X989" r:id="rId3883" xr:uid="{1D7B4E20-E14C-4062-A874-7FECC6E19A50}"/>
    <hyperlink ref="Z989" r:id="rId3884" xr:uid="{C1195246-AC98-4E0B-8740-A61D8C8AE16A}"/>
    <hyperlink ref="S1154" r:id="rId3885" xr:uid="{CCF0C911-B233-46CC-B8C1-6FCDA108667C}"/>
    <hyperlink ref="V1154" r:id="rId3886" xr:uid="{868D77AE-9508-4B17-961C-680A8D35821D}"/>
    <hyperlink ref="W1154" r:id="rId3887" xr:uid="{53BB016C-1DA6-4512-AD00-17FE14CECE3F}"/>
    <hyperlink ref="X1154" r:id="rId3888" xr:uid="{B811C3BD-0147-4F77-A424-1D19E401F10F}"/>
    <hyperlink ref="Z1154" r:id="rId3889" xr:uid="{CA5527F6-B585-43E8-AE86-D3B7D259820D}"/>
    <hyperlink ref="S1041" r:id="rId3890" xr:uid="{AE835865-3266-40CF-B395-F939DBDDA761}"/>
    <hyperlink ref="V1041" r:id="rId3891" xr:uid="{DAE27A1A-A6B4-46EF-9144-8C9CF10ACFB1}"/>
    <hyperlink ref="W1041" r:id="rId3892" xr:uid="{181821F0-1786-41C8-A1A6-B9F1AA47C64C}"/>
    <hyperlink ref="X1041" r:id="rId3893" xr:uid="{1BF7F606-034F-4043-A7DF-31B5CF92AD7F}"/>
    <hyperlink ref="Z1041" r:id="rId3894" xr:uid="{B7BCF202-C13D-40A5-B4A5-C676035FE09A}"/>
    <hyperlink ref="S1039" r:id="rId3895" xr:uid="{0C317691-36CF-475C-A460-3C025EFA2091}"/>
    <hyperlink ref="V1039" r:id="rId3896" xr:uid="{2971DE63-D89E-4FFB-8FAC-6F43C43EB4C7}"/>
    <hyperlink ref="W1039" r:id="rId3897" xr:uid="{66E1CB90-B09D-437F-9DE4-8C38987DB672}"/>
    <hyperlink ref="X1039" r:id="rId3898" xr:uid="{667EAF7C-1B6F-4E18-AA54-BBFC5907FB2B}"/>
    <hyperlink ref="Z1039" r:id="rId3899" xr:uid="{75A74D89-7A5A-41C4-8AD6-6340EFFC10B1}"/>
    <hyperlink ref="S1071" r:id="rId3900" xr:uid="{9F437DF0-AAC4-420E-B3AE-36301C6FF2E5}"/>
    <hyperlink ref="V1071" r:id="rId3901" xr:uid="{540B8E02-3044-4C68-9E94-51DB50DC38A8}"/>
    <hyperlink ref="W1071" r:id="rId3902" xr:uid="{08E9971A-6455-4833-8A90-CDE2FED6F90E}"/>
    <hyperlink ref="X1071" r:id="rId3903" xr:uid="{1CA8E058-E00A-4BF4-A514-E8608E3A8C08}"/>
    <hyperlink ref="Z1071" r:id="rId3904" xr:uid="{0B61F3CD-BF10-4F64-8B8A-8C3828E93103}"/>
    <hyperlink ref="V29" r:id="rId3905" xr:uid="{88391179-E949-4B7B-992D-43DE499D68E3}"/>
    <hyperlink ref="S29" r:id="rId3906" xr:uid="{921E843F-3B0B-4EB7-8508-E64195406067}"/>
    <hyperlink ref="W29" r:id="rId3907" xr:uid="{CAF540B4-A435-4B63-B505-6FC7262A676A}"/>
    <hyperlink ref="X29" r:id="rId3908" xr:uid="{9601A9E7-E66F-4294-BDAE-FA2CBC4A272B}"/>
    <hyperlink ref="Z29" r:id="rId3909" xr:uid="{24E6DEF6-50F8-439D-9E0F-F36DF33BF0A7}"/>
    <hyperlink ref="S1005" r:id="rId3910" xr:uid="{0F0FD873-2456-4A75-903E-23B65594697A}"/>
    <hyperlink ref="V1005" r:id="rId3911" xr:uid="{E0A02777-C0DC-4671-8964-AB7FC869A3EE}"/>
    <hyperlink ref="W1005" r:id="rId3912" xr:uid="{9C3F9900-899D-4A19-B492-472672E1EB7B}"/>
    <hyperlink ref="X1005" r:id="rId3913" xr:uid="{6B9EE047-289E-4ECF-9FF0-BC4CBA2EA228}"/>
    <hyperlink ref="Z1005" r:id="rId3914" xr:uid="{653D9985-1AB8-479A-A439-DC413218AF7D}"/>
    <hyperlink ref="S1062" r:id="rId3915" xr:uid="{BC8FC273-C5FB-464E-A859-DEE5A31D795C}"/>
    <hyperlink ref="V1062" r:id="rId3916" xr:uid="{3E2243A9-20E4-4433-BEB1-A66819AB1F68}"/>
    <hyperlink ref="W1062" r:id="rId3917" xr:uid="{4040325F-6FF2-4B4B-89AD-D735265E789D}"/>
    <hyperlink ref="X1062" r:id="rId3918" xr:uid="{BF2AB773-65BE-4CB4-81AE-5A5624A648C9}"/>
    <hyperlink ref="Z1062" r:id="rId3919" xr:uid="{2BBD097C-DE7E-47E8-8259-696311048412}"/>
    <hyperlink ref="S1002" r:id="rId3920" xr:uid="{950768A9-7EE9-41AF-A2BA-E9F93BC85FC9}"/>
    <hyperlink ref="V1002" r:id="rId3921" xr:uid="{BF04D4BE-23DD-4672-9167-3327CFA126F0}"/>
    <hyperlink ref="W1002" r:id="rId3922" xr:uid="{98E285CF-B476-4EB0-9746-8D08D95A535D}"/>
    <hyperlink ref="X1002" r:id="rId3923" xr:uid="{60C3708D-324B-404D-8060-6F5995782ED6}"/>
    <hyperlink ref="Z1002" r:id="rId3924" xr:uid="{610DFB3B-69C1-4A37-BC0F-8A60E7E7E01D}"/>
    <hyperlink ref="V31" r:id="rId3925" xr:uid="{424D83D2-1381-4DC4-90A9-8CDD36C3D15F}"/>
    <hyperlink ref="S31" r:id="rId3926" xr:uid="{409C3A3A-0AA5-4FE9-9830-577B59C01AF5}"/>
    <hyperlink ref="W31" r:id="rId3927" xr:uid="{A9151285-7251-4FEE-A1B2-09152C612E78}"/>
    <hyperlink ref="X31" r:id="rId3928" xr:uid="{6C058A0B-0807-4117-BB5D-170CBD982F3D}"/>
    <hyperlink ref="Z31" r:id="rId3929" xr:uid="{90EF9DB2-159D-4442-BDA9-4E2FC82F00A5}"/>
    <hyperlink ref="S1056" r:id="rId3930" xr:uid="{CF0AB1F9-E14D-45D2-9AFE-BDACCF678B22}"/>
    <hyperlink ref="V1056" r:id="rId3931" xr:uid="{AF60B3B6-83AC-470F-A8E3-5E56B29AA544}"/>
    <hyperlink ref="W1056" r:id="rId3932" xr:uid="{9B581D3F-582A-4F61-9BE9-85174336305C}"/>
    <hyperlink ref="X1056" r:id="rId3933" xr:uid="{0DC8B186-D1A7-4B1B-88D8-3D5E77D6F893}"/>
    <hyperlink ref="Z1056" r:id="rId3934" xr:uid="{416A6DBC-0759-4EF4-A570-7932A15FF163}"/>
    <hyperlink ref="S940" r:id="rId3935" xr:uid="{B9F9EE1C-8908-45B3-94A1-5FEF928A09B2}"/>
    <hyperlink ref="V940" r:id="rId3936" xr:uid="{F4199253-7EA1-4671-B449-00AF622C1CC2}"/>
    <hyperlink ref="W940" r:id="rId3937" xr:uid="{40BD050D-5134-49F8-9080-F8AA22B6CB31}"/>
    <hyperlink ref="X940" r:id="rId3938" xr:uid="{59F01ACA-3232-4872-BC51-E9FF7DC6AF72}"/>
    <hyperlink ref="Z940" r:id="rId3939" xr:uid="{83986AFE-0525-44D3-B97F-4A64226088D7}"/>
    <hyperlink ref="S927" r:id="rId3940" xr:uid="{88A4B121-EB5E-4192-97C2-146D21625E6B}"/>
    <hyperlink ref="V927" r:id="rId3941" xr:uid="{8FCF0A8F-12E3-4415-9253-8797E9EA20FA}"/>
    <hyperlink ref="X927" r:id="rId3942" xr:uid="{E259BF63-8402-483A-A832-3DFAF96BC085}"/>
    <hyperlink ref="Z927" r:id="rId3943" xr:uid="{B7380F98-E41B-4C51-94F0-5A01D47C3119}"/>
    <hyperlink ref="V10" r:id="rId3944" xr:uid="{CEE68BB1-893E-4FB3-B7E3-FEF741295BD7}"/>
    <hyperlink ref="S10" r:id="rId3945" xr:uid="{13CEA730-4F73-4FF8-B103-0DD6CDA0B5F8}"/>
    <hyperlink ref="V12" r:id="rId3946" xr:uid="{F726E52E-29D7-4650-9148-3ACA114ECCCE}"/>
    <hyperlink ref="S12" r:id="rId3947" xr:uid="{83FE3C34-47DE-4760-8B70-AFBA941B8A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104</v>
      </c>
      <c r="C4" t="s">
        <v>104</v>
      </c>
      <c r="D4"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2024-08-01T15:52:14Z</dcterms:created>
  <dcterms:modified xsi:type="dcterms:W3CDTF">2024-08-05T18:19:48Z</dcterms:modified>
</cp:coreProperties>
</file>