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2 Trimestre 2023\DESARROLLO URBANO\XXVII\"/>
    </mc:Choice>
  </mc:AlternateContent>
  <xr:revisionPtr revIDLastSave="0" documentId="13_ncr:1_{32DFC311-55A0-4B33-9C74-2125A4BD0C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Formatos'!$A$7:$AB$682</definedName>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2" i="1" l="1"/>
  <c r="S469" i="1"/>
  <c r="O469" i="1"/>
  <c r="O471" i="1"/>
  <c r="S108" i="1"/>
  <c r="O108" i="1"/>
  <c r="O470" i="1"/>
  <c r="S470" i="1"/>
  <c r="S593" i="1"/>
  <c r="O593" i="1"/>
  <c r="O467" i="1"/>
  <c r="S467" i="1"/>
  <c r="R105" i="1"/>
  <c r="R103" i="1"/>
  <c r="O511" i="1"/>
  <c r="O517" i="1"/>
  <c r="R490" i="1"/>
  <c r="O458" i="1"/>
  <c r="S458" i="1"/>
  <c r="R457" i="1"/>
  <c r="O457" i="1"/>
  <c r="S457" i="1"/>
  <c r="R463" i="1"/>
  <c r="O463" i="1"/>
  <c r="S463" i="1"/>
  <c r="S603" i="1"/>
  <c r="O603" i="1"/>
  <c r="R441" i="1"/>
  <c r="O441" i="1"/>
  <c r="S441" i="1"/>
  <c r="S595" i="1"/>
  <c r="O595" i="1"/>
  <c r="S609" i="1"/>
  <c r="O609" i="1"/>
  <c r="S608" i="1"/>
  <c r="O608" i="1"/>
  <c r="S604" i="1"/>
  <c r="O604" i="1"/>
  <c r="R602" i="1"/>
  <c r="S602" i="1" s="1"/>
  <c r="O602" i="1"/>
  <c r="R601" i="1"/>
  <c r="S601" i="1" s="1"/>
  <c r="O601" i="1"/>
  <c r="R600" i="1"/>
  <c r="S600" i="1" s="1"/>
  <c r="O600" i="1"/>
  <c r="S599" i="1"/>
  <c r="O599" i="1"/>
  <c r="R654" i="1"/>
  <c r="O654" i="1"/>
  <c r="S592" i="1"/>
  <c r="O592" i="1"/>
  <c r="R588" i="1"/>
  <c r="S588" i="1" s="1"/>
  <c r="O588" i="1"/>
  <c r="S580" i="1"/>
  <c r="O580" i="1"/>
  <c r="R579" i="1"/>
  <c r="S579" i="1" s="1"/>
  <c r="O579" i="1"/>
  <c r="S564" i="1"/>
  <c r="O564" i="1"/>
  <c r="O376" i="1"/>
  <c r="S519" i="1"/>
  <c r="O519" i="1"/>
  <c r="O382" i="1"/>
  <c r="O381" i="1"/>
  <c r="O366" i="1"/>
  <c r="O380" i="1"/>
  <c r="O379" i="1"/>
  <c r="R151" i="1"/>
  <c r="O151" i="1"/>
  <c r="O378" i="1"/>
  <c r="O377" i="1"/>
  <c r="O375" i="1"/>
  <c r="R146" i="1"/>
  <c r="O367" i="1"/>
  <c r="O364" i="1"/>
  <c r="R450" i="1"/>
  <c r="O450" i="1"/>
  <c r="S450" i="1"/>
  <c r="S597" i="1"/>
  <c r="O597" i="1"/>
  <c r="R412" i="1"/>
  <c r="O412" i="1"/>
  <c r="S412" i="1"/>
  <c r="R390" i="1"/>
  <c r="O390" i="1"/>
  <c r="S390" i="1"/>
  <c r="S626" i="1"/>
  <c r="O626" i="1"/>
  <c r="S461" i="1"/>
  <c r="O461" i="1"/>
  <c r="O363" i="1"/>
  <c r="O374" i="1"/>
  <c r="O373" i="1"/>
  <c r="O150" i="1"/>
  <c r="O148" i="1"/>
  <c r="O372" i="1"/>
  <c r="O371" i="1"/>
  <c r="O149" i="1"/>
  <c r="R147" i="1"/>
  <c r="O147" i="1"/>
  <c r="O370" i="1"/>
  <c r="O369" i="1"/>
  <c r="O368" i="1"/>
  <c r="O365" i="1"/>
  <c r="O346" i="1"/>
  <c r="O345" i="1"/>
  <c r="O344" i="1"/>
  <c r="R464" i="1"/>
  <c r="O464" i="1"/>
  <c r="R607" i="1"/>
  <c r="S607" i="1" s="1"/>
  <c r="O607" i="1"/>
  <c r="S598" i="1"/>
  <c r="O598" i="1"/>
  <c r="O512" i="1"/>
  <c r="S605" i="1"/>
  <c r="O605" i="1"/>
  <c r="S523" i="1"/>
  <c r="O523" i="1"/>
  <c r="R644" i="1"/>
  <c r="R453" i="1"/>
  <c r="O453" i="1"/>
  <c r="S453" i="1"/>
  <c r="O431" i="1"/>
  <c r="S431" i="1"/>
  <c r="R106" i="1"/>
  <c r="R101" i="1"/>
  <c r="S640" i="1"/>
  <c r="O640" i="1"/>
  <c r="O674" i="1"/>
  <c r="R388" i="1" l="1"/>
  <c r="O388" i="1"/>
  <c r="S388" i="1"/>
  <c r="R387" i="1"/>
  <c r="O387" i="1"/>
  <c r="R386" i="1"/>
  <c r="O386" i="1"/>
  <c r="R460" i="1"/>
  <c r="O460" i="1"/>
  <c r="R462" i="1"/>
  <c r="O462" i="1"/>
  <c r="O468" i="1"/>
  <c r="S559" i="1"/>
  <c r="O559" i="1"/>
  <c r="S558" i="1"/>
  <c r="O558" i="1"/>
  <c r="S561" i="1"/>
  <c r="O561" i="1"/>
  <c r="S560" i="1"/>
  <c r="O560" i="1"/>
  <c r="S557" i="1"/>
  <c r="O557" i="1"/>
  <c r="R596" i="1"/>
  <c r="R443" i="1"/>
  <c r="R102" i="1"/>
  <c r="R83" i="1"/>
  <c r="R100" i="1"/>
  <c r="R98" i="1"/>
  <c r="O459" i="1"/>
  <c r="O465" i="1"/>
  <c r="O362" i="1"/>
  <c r="O361" i="1"/>
  <c r="R141" i="1"/>
  <c r="O360" i="1"/>
  <c r="O359" i="1"/>
  <c r="R140" i="1"/>
  <c r="O358" i="1"/>
  <c r="O357" i="1"/>
  <c r="R139" i="1"/>
  <c r="O139" i="1"/>
  <c r="O356" i="1"/>
  <c r="O355" i="1"/>
  <c r="O354" i="1"/>
  <c r="O353" i="1"/>
  <c r="O352" i="1"/>
  <c r="O351" i="1"/>
  <c r="O350" i="1"/>
  <c r="O349" i="1"/>
  <c r="O336" i="1"/>
  <c r="O135" i="1"/>
  <c r="O340" i="1"/>
  <c r="O245" i="1"/>
  <c r="R442" i="1"/>
  <c r="O442" i="1"/>
  <c r="O501" i="1"/>
  <c r="R451" i="1"/>
  <c r="R99" i="1"/>
  <c r="S625" i="1"/>
  <c r="O625" i="1"/>
  <c r="O516" i="1"/>
  <c r="O489" i="1"/>
  <c r="R488" i="1"/>
  <c r="O510" i="1"/>
  <c r="R136" i="1"/>
  <c r="O343" i="1"/>
  <c r="O337" i="1"/>
  <c r="O335" i="1"/>
  <c r="R134" i="1"/>
  <c r="O334" i="1"/>
  <c r="O341" i="1"/>
  <c r="R454" i="1"/>
  <c r="O454" i="1"/>
  <c r="R455" i="1"/>
  <c r="O455" i="1"/>
  <c r="R82" i="1"/>
  <c r="R430" i="1"/>
  <c r="R438" i="1"/>
  <c r="R456" i="1"/>
  <c r="O456" i="1"/>
  <c r="R452" i="1"/>
  <c r="O452" i="1"/>
  <c r="R584" i="1"/>
  <c r="R658" i="1"/>
  <c r="O658" i="1"/>
  <c r="O617" i="1"/>
  <c r="S617" i="1"/>
  <c r="S618" i="1"/>
  <c r="O618" i="1"/>
  <c r="O665" i="1"/>
  <c r="O661" i="1"/>
  <c r="O666" i="1"/>
  <c r="O663" i="1"/>
  <c r="O434" i="1"/>
  <c r="O432" i="1"/>
  <c r="R444" i="1"/>
  <c r="O444" i="1"/>
  <c r="O445" i="1"/>
  <c r="S445" i="1"/>
  <c r="R589" i="1"/>
  <c r="O138" i="1"/>
  <c r="O348" i="1"/>
  <c r="O333" i="1"/>
  <c r="O137" i="1"/>
  <c r="O347" i="1"/>
  <c r="O296" i="1"/>
  <c r="O342" i="1"/>
  <c r="O295" i="1"/>
  <c r="O293" i="1"/>
  <c r="O332" i="1"/>
  <c r="O331" i="1"/>
  <c r="O330" i="1"/>
  <c r="O329" i="1"/>
  <c r="O328" i="1"/>
  <c r="R131" i="1"/>
  <c r="O131" i="1"/>
  <c r="O316" i="1"/>
  <c r="O315" i="1"/>
  <c r="O299" i="1"/>
  <c r="O298" i="1"/>
  <c r="O273" i="1"/>
  <c r="O156" i="1"/>
  <c r="O339" i="1"/>
  <c r="O338" i="1"/>
  <c r="O327" i="1"/>
  <c r="O130" i="1"/>
  <c r="O118" i="1"/>
  <c r="O326" i="1"/>
  <c r="O325" i="1"/>
  <c r="O324" i="1"/>
  <c r="O323" i="1"/>
  <c r="O322" i="1"/>
  <c r="O321" i="1"/>
  <c r="O320" i="1"/>
  <c r="R133" i="1"/>
  <c r="O133" i="1"/>
  <c r="O319" i="1"/>
  <c r="O318" i="1"/>
  <c r="O317" i="1"/>
  <c r="O294" i="1"/>
  <c r="O292" i="1"/>
  <c r="R448" i="1"/>
  <c r="O448" i="1"/>
  <c r="R436" i="1"/>
  <c r="O436" i="1"/>
  <c r="R78" i="1"/>
  <c r="R422" i="1"/>
  <c r="O422" i="1"/>
  <c r="O449" i="1"/>
  <c r="R433" i="1"/>
  <c r="O433" i="1"/>
  <c r="O429" i="1"/>
  <c r="S429" i="1"/>
  <c r="R81" i="1"/>
  <c r="O447" i="1"/>
  <c r="O437" i="1"/>
  <c r="O590" i="1"/>
  <c r="O664" i="1"/>
  <c r="O653" i="1"/>
  <c r="R481" i="1"/>
  <c r="O87" i="1"/>
  <c r="O153" i="1"/>
  <c r="O314" i="1"/>
  <c r="R129" i="1"/>
  <c r="O313" i="1"/>
  <c r="O312" i="1"/>
  <c r="O311" i="1"/>
  <c r="O310" i="1"/>
  <c r="O309" i="1"/>
  <c r="O308" i="1"/>
  <c r="O127" i="1"/>
  <c r="O126" i="1"/>
  <c r="O307" i="1"/>
  <c r="O306" i="1"/>
  <c r="O305" i="1"/>
  <c r="O304" i="1"/>
  <c r="O125" i="1"/>
  <c r="O124" i="1"/>
  <c r="O303" i="1"/>
  <c r="O123" i="1"/>
  <c r="O302" i="1"/>
  <c r="O301" i="1"/>
  <c r="O300" i="1"/>
  <c r="O297" i="1"/>
  <c r="O122" i="1"/>
  <c r="O121" i="1"/>
  <c r="O291" i="1"/>
  <c r="O290" i="1"/>
  <c r="O119" i="1"/>
  <c r="O117" i="1"/>
  <c r="O289" i="1"/>
  <c r="O288" i="1"/>
  <c r="O287" i="1"/>
  <c r="O286" i="1"/>
  <c r="O283" i="1"/>
  <c r="O280" i="1"/>
  <c r="R409" i="1"/>
  <c r="O409" i="1"/>
  <c r="R408" i="1"/>
  <c r="O408" i="1"/>
  <c r="R439" i="1"/>
  <c r="O439" i="1"/>
  <c r="S623" i="1"/>
  <c r="O623" i="1"/>
  <c r="R79" i="1"/>
  <c r="R426" i="1"/>
  <c r="O426" i="1"/>
  <c r="R404" i="1"/>
  <c r="O404" i="1"/>
  <c r="R425" i="1"/>
  <c r="S425" i="1" s="1"/>
  <c r="O425" i="1"/>
  <c r="R482" i="1"/>
  <c r="O435" i="1"/>
  <c r="R427" i="1"/>
  <c r="O427" i="1"/>
  <c r="O413" i="1"/>
  <c r="S413" i="1"/>
  <c r="R84" i="1"/>
  <c r="R587" i="1"/>
  <c r="O440" i="1"/>
  <c r="O428" i="1"/>
  <c r="O421" i="1"/>
  <c r="O391" i="1"/>
  <c r="O411" i="1"/>
  <c r="S582" i="1"/>
  <c r="O582" i="1"/>
  <c r="S485" i="1"/>
  <c r="O485" i="1"/>
  <c r="S620" i="1"/>
  <c r="O620" i="1"/>
  <c r="S15" i="1"/>
  <c r="O15" i="1"/>
  <c r="O505" i="1"/>
  <c r="O509" i="1"/>
  <c r="R649" i="1"/>
  <c r="R650" i="1"/>
  <c r="R651" i="1"/>
  <c r="O518" i="1"/>
  <c r="O446" i="1"/>
  <c r="O19" i="1"/>
  <c r="O157" i="1"/>
  <c r="O281" i="1"/>
  <c r="O116" i="1"/>
  <c r="O284" i="1"/>
  <c r="O285" i="1"/>
  <c r="O207" i="1"/>
  <c r="O39" i="1"/>
  <c r="R583" i="1"/>
  <c r="O642" i="1"/>
  <c r="S642" i="1"/>
  <c r="O656" i="1"/>
  <c r="R648" i="1"/>
  <c r="O513" i="1"/>
  <c r="S614" i="1"/>
  <c r="O614" i="1"/>
  <c r="O613" i="1"/>
  <c r="O612" i="1"/>
  <c r="O611" i="1"/>
  <c r="S612" i="1"/>
  <c r="O230" i="1"/>
  <c r="O282" i="1"/>
  <c r="R62" i="1"/>
  <c r="O259" i="1"/>
  <c r="O279" i="1"/>
  <c r="R112" i="1"/>
  <c r="R113" i="1"/>
  <c r="O278" i="1"/>
  <c r="O277" i="1"/>
  <c r="O276" i="1"/>
  <c r="O275" i="1"/>
  <c r="O272" i="1"/>
  <c r="O274" i="1"/>
  <c r="O271" i="1"/>
  <c r="O270" i="1"/>
  <c r="O269" i="1"/>
  <c r="O268" i="1"/>
  <c r="O267" i="1"/>
  <c r="O265" i="1"/>
  <c r="R111" i="1"/>
  <c r="O264" i="1"/>
  <c r="O263" i="1"/>
  <c r="O262" i="1" l="1"/>
  <c r="O261" i="1"/>
  <c r="O260" i="1"/>
  <c r="R397" i="1"/>
  <c r="O397" i="1"/>
  <c r="O414" i="1"/>
  <c r="R506" i="1"/>
  <c r="O506" i="1"/>
  <c r="R13" i="1"/>
  <c r="O520" i="1"/>
  <c r="O266" i="1" l="1"/>
  <c r="O258" i="1"/>
  <c r="O256" i="1"/>
  <c r="O255" i="1"/>
  <c r="O254" i="1"/>
  <c r="O252" i="1"/>
  <c r="O253" i="1"/>
  <c r="O250" i="1"/>
  <c r="O246" i="1"/>
  <c r="O244" i="1"/>
  <c r="O57" i="1"/>
  <c r="S57" i="1"/>
  <c r="O58" i="1"/>
  <c r="O243" i="1"/>
  <c r="R54" i="1"/>
  <c r="O54" i="1"/>
  <c r="O242" i="1"/>
  <c r="O241" i="1" l="1"/>
  <c r="O240" i="1"/>
  <c r="O239" i="1"/>
  <c r="R55" i="1"/>
  <c r="O55" i="1"/>
  <c r="O238" i="1"/>
  <c r="O237" i="1"/>
  <c r="O236" i="1"/>
  <c r="O234" i="1"/>
  <c r="O233" i="1"/>
  <c r="O232" i="1"/>
  <c r="O231" i="1"/>
  <c r="O52" i="1"/>
  <c r="O50" i="1"/>
  <c r="O229" i="1"/>
  <c r="O228" i="1"/>
  <c r="O217" i="1"/>
  <c r="O216" i="1"/>
  <c r="R42" i="1"/>
  <c r="O215" i="1"/>
  <c r="O213" i="1"/>
  <c r="R41" i="1"/>
  <c r="O214" i="1"/>
  <c r="O218" i="1"/>
  <c r="S218" i="1"/>
  <c r="O158" i="1"/>
  <c r="O419" i="1"/>
  <c r="O417" i="1"/>
  <c r="R71" i="1"/>
  <c r="O416" i="1"/>
  <c r="R424" i="1"/>
  <c r="O424" i="1"/>
  <c r="O415" i="1"/>
  <c r="R423" i="1"/>
  <c r="O423" i="1"/>
  <c r="R405" i="1"/>
  <c r="O405" i="1"/>
  <c r="O420" i="1"/>
  <c r="R570" i="1"/>
  <c r="R547" i="1" l="1"/>
  <c r="R646" i="1"/>
  <c r="R538" i="1"/>
  <c r="R530" i="1"/>
  <c r="R541" i="1"/>
  <c r="R537" i="1"/>
  <c r="R526" i="1"/>
  <c r="R528" i="1"/>
  <c r="R532" i="1"/>
  <c r="R529" i="1"/>
  <c r="R536" i="1"/>
  <c r="R527" i="1"/>
  <c r="R534" i="1"/>
  <c r="R542" i="1"/>
  <c r="R531" i="1"/>
  <c r="R535" i="1"/>
  <c r="R533" i="1"/>
  <c r="R540" i="1"/>
  <c r="R539" i="1"/>
  <c r="O514" i="1"/>
  <c r="O543" i="1"/>
  <c r="O508" i="1"/>
  <c r="O553" i="1"/>
  <c r="O257" i="1"/>
  <c r="O251" i="1"/>
  <c r="O249" i="1"/>
  <c r="O248" i="1"/>
  <c r="O247" i="1"/>
  <c r="O235" i="1"/>
  <c r="O227" i="1"/>
  <c r="O226" i="1"/>
  <c r="O225" i="1"/>
  <c r="O224" i="1"/>
  <c r="O155" i="1"/>
  <c r="R18" i="1"/>
  <c r="O48" i="1"/>
  <c r="O223" i="1"/>
  <c r="O222" i="1"/>
  <c r="O219" i="1"/>
  <c r="O199" i="1"/>
  <c r="O198" i="1"/>
  <c r="O196" i="1"/>
  <c r="R36" i="1"/>
  <c r="O36" i="1"/>
  <c r="O35" i="1"/>
  <c r="O193" i="1"/>
  <c r="O173" i="1"/>
  <c r="R27" i="1"/>
  <c r="O27" i="1"/>
  <c r="R498" i="1"/>
  <c r="R502" i="1"/>
  <c r="O502" i="1"/>
  <c r="O562" i="1"/>
  <c r="O549" i="1"/>
  <c r="R563" i="1"/>
  <c r="O563" i="1"/>
  <c r="O507" i="1"/>
  <c r="R504" i="1"/>
  <c r="O504" i="1"/>
  <c r="O72" i="1"/>
  <c r="O660" i="1"/>
  <c r="O641" i="1"/>
  <c r="R393" i="1"/>
  <c r="O393" i="1"/>
  <c r="O392" i="1"/>
  <c r="O75" i="1"/>
  <c r="R406" i="1"/>
  <c r="O406" i="1"/>
  <c r="R384" i="1"/>
  <c r="R9" i="1"/>
  <c r="R410" i="1"/>
  <c r="O410" i="1"/>
  <c r="R398" i="1"/>
  <c r="O398" i="1"/>
  <c r="R67" i="1"/>
  <c r="O221" i="1" l="1"/>
  <c r="O220" i="1"/>
  <c r="O212" i="1"/>
  <c r="O211" i="1"/>
  <c r="O210" i="1"/>
  <c r="O208" i="1"/>
  <c r="O40" i="1"/>
  <c r="O206" i="1"/>
  <c r="O38" i="1"/>
  <c r="O205" i="1"/>
  <c r="O204" i="1"/>
  <c r="O200" i="1"/>
  <c r="O195" i="1"/>
  <c r="O194" i="1"/>
  <c r="O33" i="1"/>
  <c r="O190" i="1"/>
  <c r="O159" i="1"/>
  <c r="O174" i="1"/>
  <c r="R399" i="1"/>
  <c r="O399" i="1"/>
  <c r="R385" i="1"/>
  <c r="O401" i="1"/>
  <c r="O556" i="1"/>
  <c r="R396" i="1"/>
  <c r="O396" i="1"/>
  <c r="O400" i="1"/>
  <c r="O394" i="1"/>
  <c r="O402" i="1"/>
  <c r="S402" i="1"/>
  <c r="S394" i="1"/>
  <c r="O395" i="1"/>
  <c r="R418" i="1"/>
  <c r="O418" i="1"/>
  <c r="O403" i="1"/>
  <c r="R407" i="1"/>
  <c r="O407" i="1"/>
  <c r="O546" i="1"/>
  <c r="O544" i="1"/>
  <c r="R655" i="1"/>
  <c r="O655" i="1"/>
  <c r="O554" i="1"/>
  <c r="O550" i="1"/>
  <c r="R521" i="1"/>
  <c r="O521" i="1"/>
  <c r="R643" i="1"/>
  <c r="O643" i="1"/>
  <c r="R68" i="1"/>
  <c r="R73" i="1"/>
  <c r="R74" i="1"/>
  <c r="O74" i="1"/>
  <c r="S8" i="1"/>
  <c r="O8" i="1"/>
  <c r="R503" i="1" l="1"/>
  <c r="O503" i="1"/>
  <c r="O555" i="1"/>
  <c r="O181" i="1"/>
  <c r="O167" i="1"/>
  <c r="O23" i="1"/>
  <c r="O168" i="1"/>
  <c r="O178" i="1"/>
  <c r="O31" i="1"/>
  <c r="O179" i="1"/>
  <c r="O166" i="1"/>
  <c r="O22" i="1"/>
  <c r="O165" i="1"/>
  <c r="O21" i="1"/>
  <c r="O163" i="1"/>
  <c r="O161" i="1"/>
  <c r="O160" i="1"/>
  <c r="O180" i="1"/>
  <c r="O177" i="1"/>
  <c r="O169" i="1"/>
  <c r="O197" i="1"/>
  <c r="O164" i="1"/>
  <c r="O170" i="1"/>
  <c r="R24" i="1"/>
  <c r="O24" i="1"/>
  <c r="R25" i="1"/>
  <c r="O25" i="1"/>
  <c r="O171" i="1"/>
  <c r="O172" i="1"/>
  <c r="R26" i="1"/>
  <c r="O32" i="1"/>
  <c r="O182" i="1"/>
  <c r="O209" i="1"/>
  <c r="O203" i="1"/>
  <c r="O202" i="1"/>
  <c r="O201" i="1"/>
  <c r="R34" i="1"/>
  <c r="O192" i="1"/>
  <c r="O191" i="1"/>
  <c r="O189" i="1"/>
  <c r="O188" i="1"/>
  <c r="O187" i="1"/>
  <c r="O186" i="1"/>
  <c r="O185" i="1"/>
  <c r="O184" i="1"/>
  <c r="O183" i="1"/>
  <c r="O176" i="1"/>
  <c r="R30" i="1"/>
  <c r="R29" i="1"/>
  <c r="O175" i="1"/>
  <c r="O162" i="1"/>
  <c r="S659" i="1"/>
  <c r="O659" i="1"/>
  <c r="S401" i="1"/>
  <c r="S648" i="1" l="1"/>
  <c r="O648" i="1"/>
  <c r="S647" i="1"/>
  <c r="O647" i="1"/>
  <c r="S644" i="1"/>
  <c r="O644" i="1"/>
  <c r="S654" i="1"/>
  <c r="O650" i="1"/>
  <c r="O645" i="1"/>
  <c r="S645" i="1"/>
  <c r="S652" i="1"/>
  <c r="O652" i="1"/>
  <c r="O646" i="1"/>
  <c r="S646" i="1"/>
  <c r="S653" i="1"/>
  <c r="O649" i="1"/>
  <c r="O651" i="1"/>
  <c r="O657" i="1"/>
  <c r="O578" i="1"/>
  <c r="S578" i="1"/>
  <c r="O466" i="1"/>
  <c r="O443" i="1"/>
  <c r="O584" i="1"/>
  <c r="S584" i="1"/>
  <c r="O522" i="1"/>
  <c r="S522" i="1"/>
  <c r="O568" i="1"/>
  <c r="S568" i="1"/>
  <c r="O565" i="1"/>
  <c r="S565" i="1"/>
  <c r="O587" i="1"/>
  <c r="S587" i="1"/>
  <c r="O606" i="1"/>
  <c r="S632" i="1"/>
  <c r="O632" i="1"/>
  <c r="S638" i="1"/>
  <c r="O638" i="1"/>
  <c r="S639" i="1"/>
  <c r="O639" i="1"/>
  <c r="O438" i="1"/>
  <c r="O430" i="1"/>
  <c r="O594" i="1"/>
  <c r="O586" i="1"/>
  <c r="O569" i="1"/>
  <c r="S489" i="1"/>
  <c r="S517" i="1"/>
  <c r="O567" i="1"/>
  <c r="S668" i="1"/>
  <c r="O668" i="1"/>
  <c r="O596" i="1"/>
  <c r="O572" i="1"/>
  <c r="O589" i="1"/>
  <c r="O573" i="1"/>
  <c r="O451" i="1"/>
  <c r="O585" i="1"/>
  <c r="O537" i="1"/>
  <c r="S516" i="1"/>
  <c r="S499" i="1"/>
  <c r="O499" i="1"/>
  <c r="S494" i="1"/>
  <c r="O494" i="1"/>
  <c r="O525" i="1"/>
  <c r="O591" i="1"/>
  <c r="O583" i="1"/>
  <c r="O548" i="1"/>
  <c r="O552" i="1"/>
  <c r="O545" i="1"/>
  <c r="O524" i="1"/>
  <c r="S487" i="1"/>
  <c r="O487" i="1"/>
  <c r="S488" i="1"/>
  <c r="O488" i="1"/>
  <c r="S490" i="1"/>
  <c r="O490" i="1"/>
  <c r="S635" i="1"/>
  <c r="O635" i="1"/>
  <c r="S634" i="1"/>
  <c r="O634" i="1"/>
  <c r="S633" i="1"/>
  <c r="O633" i="1"/>
  <c r="S682" i="1"/>
  <c r="O682" i="1"/>
  <c r="O547" i="1"/>
  <c r="S495" i="1" l="1"/>
  <c r="O495" i="1"/>
  <c r="S666" i="1"/>
  <c r="S472" i="1"/>
  <c r="O472" i="1"/>
  <c r="S491" i="1"/>
  <c r="O491" i="1"/>
  <c r="O571" i="1"/>
  <c r="O566" i="1"/>
  <c r="O575" i="1" l="1"/>
  <c r="O538" i="1"/>
  <c r="O576" i="1" l="1"/>
  <c r="S511" i="1"/>
  <c r="S484" i="1"/>
  <c r="O484" i="1"/>
  <c r="S483" i="1"/>
  <c r="O483" i="1"/>
  <c r="S631" i="1"/>
  <c r="O631" i="1"/>
  <c r="S636" i="1"/>
  <c r="O636" i="1"/>
  <c r="S534" i="1"/>
  <c r="O534" i="1"/>
  <c r="S542" i="1"/>
  <c r="O542" i="1"/>
  <c r="S535" i="1"/>
  <c r="O535" i="1"/>
  <c r="O531" i="1"/>
  <c r="O533" i="1"/>
  <c r="S512" i="1" l="1"/>
  <c r="O530" i="1"/>
  <c r="O581" i="1"/>
  <c r="O570" i="1"/>
  <c r="O574" i="1"/>
  <c r="O532" i="1"/>
  <c r="O515" i="1"/>
  <c r="O528" i="1"/>
  <c r="O541" i="1"/>
  <c r="S510" i="1" l="1"/>
  <c r="S297" i="1" l="1"/>
  <c r="S162" i="1"/>
  <c r="S175" i="1"/>
  <c r="S553" i="1"/>
  <c r="O529" i="1"/>
  <c r="O551" i="1"/>
  <c r="O540" i="1"/>
  <c r="S540" i="1"/>
  <c r="O539" i="1"/>
  <c r="O527" i="1"/>
  <c r="O536" i="1"/>
  <c r="O526" i="1"/>
  <c r="S630" i="1"/>
  <c r="O630" i="1"/>
  <c r="S137" i="1"/>
  <c r="S132" i="1"/>
  <c r="O132" i="1"/>
  <c r="S216" i="1"/>
  <c r="O577" i="1" l="1"/>
  <c r="S121" i="1"/>
  <c r="S664" i="1"/>
  <c r="S503" i="1" l="1"/>
  <c r="O384" i="1"/>
  <c r="S660" i="1"/>
  <c r="S507" i="1"/>
  <c r="O667" i="1" l="1"/>
  <c r="S650" i="1"/>
  <c r="S681" i="1"/>
  <c r="O681" i="1"/>
  <c r="S679" i="1"/>
  <c r="O679" i="1"/>
  <c r="S643" i="1"/>
  <c r="S656" i="1"/>
  <c r="S271" i="1"/>
  <c r="S680" i="1"/>
  <c r="O680" i="1"/>
  <c r="S147" i="1"/>
  <c r="S148" i="1"/>
  <c r="S65" i="1"/>
  <c r="O65" i="1"/>
  <c r="S150" i="1"/>
  <c r="S11" i="1"/>
  <c r="O11" i="1"/>
  <c r="S111" i="1"/>
  <c r="O111" i="1"/>
  <c r="S115" i="1"/>
  <c r="O115" i="1"/>
  <c r="S37" i="1"/>
  <c r="O37" i="1"/>
  <c r="S101" i="1"/>
  <c r="O101" i="1"/>
  <c r="S629" i="1"/>
  <c r="O629" i="1"/>
  <c r="S555" i="1"/>
  <c r="S521" i="1"/>
  <c r="S550" i="1"/>
  <c r="S544" i="1"/>
  <c r="S677" i="1" l="1"/>
  <c r="O677" i="1"/>
  <c r="S649" i="1"/>
  <c r="S651" i="1"/>
  <c r="S129" i="1"/>
  <c r="O129" i="1"/>
  <c r="O610" i="1"/>
  <c r="O619" i="1"/>
  <c r="O615" i="1"/>
  <c r="O616" i="1"/>
  <c r="O622" i="1"/>
  <c r="O624" i="1"/>
  <c r="O621" i="1"/>
  <c r="S674" i="1" l="1"/>
  <c r="S675" i="1"/>
  <c r="O675" i="1"/>
  <c r="O673" i="1"/>
  <c r="O672" i="1"/>
  <c r="S672" i="1"/>
  <c r="S655" i="1"/>
  <c r="S662" i="1"/>
  <c r="O662" i="1"/>
  <c r="S661" i="1"/>
  <c r="S665" i="1"/>
  <c r="S663" i="1"/>
  <c r="S541" i="1"/>
  <c r="S529" i="1"/>
  <c r="S398" i="1" l="1"/>
  <c r="S416" i="1"/>
  <c r="S528" i="1"/>
  <c r="S393" i="1"/>
  <c r="S424" i="1"/>
  <c r="S530" i="1"/>
  <c r="S400" i="1"/>
  <c r="S440" i="1"/>
  <c r="S533" i="1"/>
  <c r="S657" i="1"/>
  <c r="S421" i="1"/>
  <c r="S527" i="1"/>
  <c r="S536" i="1"/>
  <c r="S526" i="1"/>
  <c r="S539" i="1"/>
  <c r="S392" i="1"/>
  <c r="S399" i="1"/>
  <c r="S406" i="1"/>
  <c r="S411" i="1"/>
  <c r="S428" i="1"/>
  <c r="S113" i="1"/>
  <c r="S419" i="1"/>
  <c r="S384" i="1"/>
  <c r="S410" i="1"/>
  <c r="S163" i="1"/>
  <c r="S51" i="1"/>
  <c r="S19" i="1"/>
  <c r="S84" i="1"/>
  <c r="S94" i="1"/>
  <c r="S58" i="1"/>
  <c r="S32" i="1"/>
  <c r="S29" i="1"/>
  <c r="S60" i="1"/>
  <c r="S13" i="1"/>
  <c r="S61" i="1"/>
  <c r="S120" i="1"/>
  <c r="S33" i="1"/>
  <c r="S39" i="1"/>
  <c r="S116" i="1"/>
  <c r="S69" i="1"/>
  <c r="S123" i="1"/>
  <c r="S24" i="1"/>
  <c r="S86" i="1"/>
  <c r="S122" i="1"/>
  <c r="S79" i="1"/>
  <c r="S54" i="1"/>
  <c r="S117" i="1"/>
  <c r="S119" i="1"/>
  <c r="S127" i="1"/>
  <c r="S126" i="1"/>
  <c r="S91" i="1"/>
  <c r="S106" i="1"/>
  <c r="S149" i="1"/>
  <c r="S124" i="1"/>
  <c r="S93" i="1"/>
  <c r="S88" i="1"/>
  <c r="S128" i="1"/>
  <c r="S89" i="1"/>
  <c r="S114" i="1"/>
  <c r="S64" i="1"/>
  <c r="S25" i="1"/>
  <c r="S81" i="1"/>
  <c r="S138" i="1"/>
  <c r="S78" i="1"/>
  <c r="S133" i="1"/>
  <c r="S14" i="1"/>
  <c r="S141" i="1"/>
  <c r="S142" i="1"/>
  <c r="S44" i="1"/>
  <c r="S23" i="1"/>
  <c r="S136" i="1"/>
  <c r="S92" i="1"/>
  <c r="S134" i="1"/>
  <c r="S135" i="1"/>
  <c r="S144" i="1"/>
  <c r="S63" i="1"/>
  <c r="S31" i="1"/>
  <c r="S87" i="1"/>
  <c r="S131" i="1"/>
  <c r="S118" i="1"/>
  <c r="S130" i="1"/>
  <c r="S66" i="1"/>
  <c r="S28" i="1"/>
  <c r="S139" i="1"/>
  <c r="S75" i="1"/>
  <c r="S30" i="1"/>
  <c r="S67" i="1"/>
  <c r="S152" i="1"/>
  <c r="S26" i="1"/>
  <c r="S143" i="1"/>
  <c r="S59" i="1"/>
  <c r="S82" i="1"/>
  <c r="S16" i="1"/>
  <c r="S17" i="1"/>
  <c r="S83" i="1"/>
  <c r="S10" i="1"/>
  <c r="S102" i="1"/>
  <c r="S98" i="1"/>
  <c r="S55" i="1"/>
  <c r="S90" i="1"/>
  <c r="S140" i="1"/>
  <c r="S62" i="1"/>
  <c r="S74" i="1"/>
  <c r="S99" i="1"/>
  <c r="S97" i="1"/>
  <c r="S9" i="1"/>
  <c r="S45" i="1"/>
  <c r="S145" i="1"/>
  <c r="S73" i="1"/>
  <c r="S21" i="1"/>
  <c r="S100" i="1"/>
  <c r="S151" i="1"/>
  <c r="S27" i="1"/>
  <c r="S35" i="1"/>
  <c r="S109" i="1"/>
  <c r="S96" i="1"/>
  <c r="S38" i="1"/>
  <c r="S48" i="1"/>
  <c r="S125" i="1"/>
  <c r="S46" i="1"/>
  <c r="S49" i="1"/>
  <c r="S53" i="1"/>
  <c r="S95" i="1"/>
  <c r="S146" i="1"/>
  <c r="S80" i="1"/>
  <c r="S12" i="1"/>
  <c r="S105" i="1"/>
  <c r="S71" i="1"/>
  <c r="S103" i="1"/>
  <c r="S104" i="1"/>
  <c r="S85" i="1"/>
  <c r="S76" i="1"/>
  <c r="S18" i="1"/>
  <c r="S70" i="1"/>
  <c r="S42" i="1"/>
  <c r="S72" i="1"/>
  <c r="S34" i="1"/>
  <c r="S110" i="1"/>
  <c r="S50" i="1"/>
  <c r="S41" i="1"/>
  <c r="S47" i="1"/>
  <c r="S22" i="1"/>
  <c r="S68" i="1"/>
  <c r="S52" i="1"/>
  <c r="S36" i="1"/>
  <c r="S56" i="1"/>
  <c r="S107" i="1"/>
  <c r="S40" i="1"/>
  <c r="S20" i="1"/>
  <c r="S43" i="1"/>
  <c r="S176" i="1"/>
  <c r="S227" i="1"/>
  <c r="S161" i="1"/>
  <c r="S169" i="1"/>
  <c r="S197" i="1"/>
  <c r="S164" i="1"/>
  <c r="S184" i="1"/>
  <c r="S183" i="1"/>
  <c r="S165" i="1"/>
  <c r="S179" i="1"/>
  <c r="S168" i="1"/>
  <c r="S220" i="1"/>
  <c r="S206" i="1"/>
  <c r="S205" i="1"/>
  <c r="S204" i="1"/>
  <c r="S200" i="1"/>
  <c r="S194" i="1"/>
  <c r="S195" i="1"/>
  <c r="S221" i="1"/>
  <c r="S193" i="1"/>
  <c r="S199" i="1"/>
  <c r="S189" i="1"/>
  <c r="S167" i="1"/>
  <c r="S181" i="1"/>
  <c r="S174" i="1"/>
  <c r="S211" i="1"/>
  <c r="S212" i="1"/>
  <c r="S196" i="1"/>
  <c r="S219" i="1"/>
  <c r="S222" i="1"/>
  <c r="S223" i="1"/>
  <c r="S247" i="1"/>
  <c r="S228" i="1"/>
  <c r="S232" i="1"/>
  <c r="S233" i="1"/>
  <c r="S231" i="1"/>
  <c r="S210" i="1"/>
  <c r="S229" i="1"/>
  <c r="S158" i="1"/>
  <c r="S177" i="1"/>
  <c r="S235" i="1"/>
  <c r="S226" i="1"/>
  <c r="S198" i="1"/>
  <c r="S155" i="1"/>
  <c r="S225" i="1"/>
  <c r="S242" i="1"/>
  <c r="S190" i="1"/>
  <c r="S251" i="1"/>
  <c r="S239" i="1"/>
  <c r="S214" i="1"/>
  <c r="S240" i="1"/>
  <c r="S173" i="1"/>
  <c r="S241" i="1"/>
  <c r="S265" i="1"/>
  <c r="S209" i="1"/>
  <c r="S192" i="1"/>
  <c r="S201" i="1"/>
  <c r="S191" i="1"/>
  <c r="S215" i="1"/>
  <c r="S213" i="1"/>
  <c r="S182" i="1"/>
  <c r="S203" i="1"/>
  <c r="S188" i="1"/>
  <c r="S187" i="1"/>
  <c r="S185" i="1"/>
  <c r="S186" i="1"/>
  <c r="S166" i="1"/>
  <c r="S159" i="1"/>
  <c r="S248" i="1"/>
  <c r="S237" i="1"/>
  <c r="S243" i="1"/>
  <c r="S244" i="1"/>
  <c r="S246" i="1"/>
  <c r="S250" i="1"/>
  <c r="S249" i="1"/>
  <c r="S257" i="1"/>
  <c r="S154" i="1"/>
  <c r="S260" i="1"/>
  <c r="S217" i="1"/>
  <c r="S238" i="1"/>
  <c r="S268" i="1"/>
  <c r="S253" i="1"/>
  <c r="S252" i="1"/>
  <c r="S254" i="1"/>
  <c r="S255" i="1"/>
  <c r="S256" i="1"/>
  <c r="S266" i="1"/>
  <c r="S261" i="1"/>
  <c r="S262" i="1"/>
  <c r="S264" i="1"/>
  <c r="S276" i="1"/>
  <c r="S178" i="1"/>
  <c r="S263" i="1"/>
  <c r="S208" i="1"/>
  <c r="S180" i="1"/>
  <c r="S170" i="1"/>
  <c r="S171" i="1"/>
  <c r="S267" i="1"/>
  <c r="S270" i="1"/>
  <c r="S258" i="1"/>
  <c r="S277" i="1"/>
  <c r="S278" i="1"/>
  <c r="S230" i="1"/>
  <c r="S207" i="1"/>
  <c r="S285" i="1"/>
  <c r="S157" i="1"/>
  <c r="S300" i="1"/>
  <c r="S280" i="1"/>
  <c r="S291" i="1"/>
  <c r="S224" i="1"/>
  <c r="S304" i="1"/>
  <c r="S303" i="1"/>
  <c r="S289" i="1"/>
  <c r="S290" i="1"/>
  <c r="S284" i="1"/>
  <c r="S259" i="1"/>
  <c r="S279" i="1"/>
  <c r="S275" i="1"/>
  <c r="S274" i="1"/>
  <c r="S156" i="1"/>
  <c r="S339" i="1"/>
  <c r="S338" i="1"/>
  <c r="S327" i="1"/>
  <c r="S326" i="1"/>
  <c r="S324" i="1"/>
  <c r="S321" i="1"/>
  <c r="S320" i="1"/>
  <c r="S317" i="1"/>
  <c r="S322" i="1"/>
  <c r="S323" i="1"/>
  <c r="S273" i="1"/>
  <c r="S298" i="1"/>
  <c r="S308" i="1"/>
  <c r="S292" i="1"/>
  <c r="S316" i="1"/>
  <c r="S328" i="1"/>
  <c r="S329" i="1"/>
  <c r="S330" i="1"/>
  <c r="S341" i="1"/>
  <c r="S334" i="1"/>
  <c r="S335" i="1"/>
  <c r="S337" i="1"/>
  <c r="S343" i="1"/>
  <c r="S245" i="1"/>
  <c r="S318" i="1"/>
  <c r="S299" i="1"/>
  <c r="S315" i="1"/>
  <c r="S332" i="1"/>
  <c r="S293" i="1"/>
  <c r="S342" i="1"/>
  <c r="S296" i="1"/>
  <c r="S347" i="1"/>
  <c r="S333" i="1"/>
  <c r="S348" i="1"/>
  <c r="S360" i="1"/>
  <c r="S368" i="1"/>
  <c r="S369" i="1"/>
  <c r="S282" i="1"/>
  <c r="S302" i="1"/>
  <c r="S301" i="1"/>
  <c r="S288" i="1"/>
  <c r="S281" i="1"/>
  <c r="S272" i="1"/>
  <c r="S325" i="1"/>
  <c r="S319" i="1"/>
  <c r="S294" i="1"/>
  <c r="S314" i="1"/>
  <c r="S313" i="1"/>
  <c r="S312" i="1"/>
  <c r="S310" i="1"/>
  <c r="S309" i="1"/>
  <c r="S307" i="1"/>
  <c r="S287" i="1"/>
  <c r="S286" i="1"/>
  <c r="S283" i="1"/>
  <c r="S269" i="1"/>
  <c r="S234" i="1"/>
  <c r="S172" i="1"/>
  <c r="S236" i="1"/>
  <c r="S358" i="1"/>
  <c r="S359" i="1"/>
  <c r="S365" i="1"/>
  <c r="S354" i="1"/>
  <c r="S345" i="1"/>
  <c r="S336" i="1"/>
  <c r="S349" i="1"/>
  <c r="S350" i="1"/>
  <c r="S362" i="1"/>
  <c r="S344" i="1"/>
  <c r="S346" i="1"/>
  <c r="S377" i="1"/>
  <c r="S357" i="1"/>
  <c r="S381" i="1"/>
  <c r="S371" i="1"/>
  <c r="S367" i="1"/>
  <c r="S356" i="1"/>
  <c r="S355" i="1"/>
  <c r="S351" i="1"/>
  <c r="S352" i="1"/>
  <c r="S353" i="1"/>
  <c r="S380" i="1"/>
  <c r="S379" i="1"/>
  <c r="S382" i="1"/>
  <c r="S376" i="1"/>
  <c r="S331" i="1"/>
  <c r="S378" i="1"/>
  <c r="S340" i="1"/>
  <c r="S160" i="1"/>
  <c r="S372" i="1"/>
  <c r="S373" i="1"/>
  <c r="S374" i="1"/>
  <c r="S363" i="1"/>
  <c r="S364" i="1"/>
  <c r="S366" i="1"/>
  <c r="S202" i="1"/>
  <c r="S375" i="1"/>
  <c r="S306" i="1"/>
  <c r="S295" i="1"/>
  <c r="S311" i="1"/>
  <c r="S370" i="1"/>
  <c r="S361" i="1"/>
  <c r="S153" i="1"/>
  <c r="S305" i="1"/>
  <c r="S403" i="1"/>
  <c r="S423" i="1"/>
  <c r="S395" i="1"/>
  <c r="S408" i="1"/>
  <c r="S437" i="1"/>
  <c r="S389" i="1"/>
  <c r="S404" i="1"/>
  <c r="S409" i="1"/>
  <c r="S397" i="1"/>
  <c r="S433" i="1"/>
  <c r="S405" i="1"/>
  <c r="S448" i="1"/>
  <c r="S427" i="1"/>
  <c r="S422" i="1"/>
  <c r="S446" i="1"/>
  <c r="S383" i="1"/>
  <c r="S456" i="1"/>
  <c r="S420" i="1"/>
  <c r="S415" i="1"/>
  <c r="S435" i="1"/>
  <c r="S452" i="1"/>
  <c r="S459" i="1"/>
  <c r="S385" i="1"/>
  <c r="S432" i="1"/>
  <c r="S436" i="1"/>
  <c r="S386" i="1"/>
  <c r="S451" i="1"/>
  <c r="S439" i="1"/>
  <c r="S471" i="1"/>
  <c r="S464" i="1"/>
  <c r="S465" i="1"/>
  <c r="S434" i="1"/>
  <c r="S462" i="1"/>
  <c r="S430" i="1"/>
  <c r="S443" i="1"/>
  <c r="S460" i="1"/>
  <c r="S444" i="1"/>
  <c r="S449" i="1"/>
  <c r="S466" i="1"/>
  <c r="S455" i="1"/>
  <c r="S447" i="1"/>
  <c r="S417" i="1"/>
  <c r="S454" i="1"/>
  <c r="S442" i="1"/>
  <c r="S468" i="1"/>
  <c r="S414" i="1"/>
  <c r="S407" i="1"/>
  <c r="S396" i="1"/>
  <c r="S438" i="1"/>
  <c r="S418" i="1"/>
  <c r="S426" i="1"/>
  <c r="S387" i="1"/>
  <c r="S497" i="1"/>
  <c r="S498" i="1"/>
  <c r="S473" i="1"/>
  <c r="S500" i="1"/>
  <c r="S476" i="1"/>
  <c r="S474" i="1"/>
  <c r="S481" i="1"/>
  <c r="S480" i="1"/>
  <c r="S486" i="1"/>
  <c r="S475" i="1"/>
  <c r="S482" i="1"/>
  <c r="S492" i="1"/>
  <c r="S477" i="1"/>
  <c r="S479" i="1"/>
  <c r="S478" i="1"/>
  <c r="S493" i="1"/>
  <c r="S508" i="1"/>
  <c r="S502" i="1"/>
  <c r="S504" i="1"/>
  <c r="S505" i="1"/>
  <c r="S506" i="1"/>
  <c r="S501" i="1"/>
  <c r="S509" i="1"/>
  <c r="S514" i="1"/>
  <c r="S515" i="1"/>
  <c r="S513" i="1"/>
  <c r="S563" i="1"/>
  <c r="S543" i="1"/>
  <c r="S581" i="1"/>
  <c r="S577" i="1"/>
  <c r="S562" i="1"/>
  <c r="S574" i="1"/>
  <c r="S531" i="1"/>
  <c r="S551" i="1"/>
  <c r="S575" i="1"/>
  <c r="S556" i="1"/>
  <c r="S532" i="1"/>
  <c r="S571" i="1"/>
  <c r="S566" i="1"/>
  <c r="S518" i="1"/>
  <c r="S538" i="1"/>
  <c r="S552" i="1"/>
  <c r="S583" i="1"/>
  <c r="S545" i="1"/>
  <c r="S576" i="1"/>
  <c r="S554" i="1"/>
  <c r="S525" i="1"/>
  <c r="S547" i="1"/>
  <c r="S524" i="1"/>
  <c r="S573" i="1"/>
  <c r="S589" i="1"/>
  <c r="S591" i="1"/>
  <c r="S548" i="1"/>
  <c r="S586" i="1"/>
  <c r="S590" i="1"/>
  <c r="S594" i="1"/>
  <c r="S546" i="1"/>
  <c r="S596" i="1"/>
  <c r="S585" i="1"/>
  <c r="S570" i="1"/>
  <c r="S520" i="1"/>
  <c r="S567" i="1"/>
  <c r="S569" i="1"/>
  <c r="S537" i="1"/>
  <c r="S549" i="1"/>
  <c r="S606" i="1"/>
  <c r="S572" i="1"/>
  <c r="S621" i="1"/>
  <c r="S610" i="1"/>
  <c r="S619" i="1"/>
  <c r="S615" i="1"/>
  <c r="S616" i="1"/>
  <c r="S622" i="1"/>
  <c r="S611" i="1"/>
  <c r="S624" i="1"/>
  <c r="S613" i="1"/>
  <c r="S628" i="1"/>
  <c r="S637" i="1"/>
  <c r="S627" i="1"/>
  <c r="S641" i="1"/>
  <c r="S658" i="1"/>
  <c r="S667" i="1"/>
  <c r="S670" i="1"/>
  <c r="S669" i="1"/>
  <c r="S671" i="1"/>
  <c r="S673" i="1"/>
  <c r="S676" i="1"/>
  <c r="S678" i="1"/>
  <c r="S112" i="1" l="1"/>
  <c r="S391" i="1"/>
  <c r="O68" i="1"/>
  <c r="O28" i="1"/>
  <c r="O671" i="1" l="1"/>
  <c r="O669" i="1"/>
  <c r="O670" i="1"/>
  <c r="O51" i="1" l="1"/>
  <c r="O84" i="1"/>
  <c r="O29" i="1"/>
  <c r="O60" i="1"/>
  <c r="O13" i="1"/>
  <c r="O61" i="1"/>
  <c r="O120" i="1"/>
  <c r="O112" i="1"/>
  <c r="O113" i="1"/>
  <c r="O69" i="1"/>
  <c r="O86" i="1"/>
  <c r="O79" i="1"/>
  <c r="O106" i="1"/>
  <c r="O93" i="1"/>
  <c r="O88" i="1"/>
  <c r="O81" i="1"/>
  <c r="O14" i="1"/>
  <c r="O141" i="1"/>
  <c r="O142" i="1"/>
  <c r="O44" i="1"/>
  <c r="O136" i="1"/>
  <c r="O92" i="1"/>
  <c r="O134" i="1"/>
  <c r="O144" i="1"/>
  <c r="O16" i="1"/>
  <c r="O89" i="1"/>
  <c r="O99" i="1"/>
  <c r="O10" i="1"/>
  <c r="O83" i="1"/>
  <c r="O98" i="1"/>
  <c r="O62" i="1"/>
  <c r="O90" i="1"/>
  <c r="O140" i="1"/>
  <c r="O100" i="1"/>
  <c r="O73" i="1"/>
  <c r="O17" i="1"/>
  <c r="O145" i="1"/>
  <c r="O97" i="1"/>
  <c r="O102" i="1"/>
  <c r="O128" i="1"/>
  <c r="O59" i="1"/>
  <c r="O143" i="1"/>
  <c r="O26" i="1"/>
  <c r="O82" i="1"/>
  <c r="O64" i="1"/>
  <c r="O114" i="1"/>
  <c r="O9" i="1"/>
  <c r="O45" i="1"/>
  <c r="O78" i="1"/>
  <c r="O109" i="1"/>
  <c r="O46" i="1"/>
  <c r="O146" i="1"/>
  <c r="O53" i="1"/>
  <c r="O95" i="1"/>
  <c r="O12" i="1"/>
  <c r="O105" i="1"/>
  <c r="O96" i="1"/>
  <c r="O85" i="1"/>
  <c r="O103" i="1"/>
  <c r="O76" i="1"/>
  <c r="O80" i="1"/>
  <c r="O49" i="1"/>
  <c r="O70" i="1"/>
  <c r="O71" i="1"/>
  <c r="O104" i="1"/>
  <c r="O107" i="1"/>
  <c r="O34" i="1"/>
  <c r="O18" i="1"/>
  <c r="O152" i="1"/>
  <c r="O30" i="1"/>
  <c r="O42" i="1"/>
  <c r="O63" i="1"/>
  <c r="O66" i="1"/>
  <c r="O43" i="1"/>
  <c r="O56" i="1"/>
  <c r="O91" i="1"/>
  <c r="O20" i="1"/>
  <c r="O94" i="1"/>
  <c r="O67" i="1"/>
  <c r="O41" i="1"/>
  <c r="O47" i="1"/>
  <c r="O110" i="1"/>
  <c r="O77" i="1"/>
  <c r="O383" i="1" l="1"/>
  <c r="O676" i="1" l="1"/>
  <c r="O628" i="1" l="1"/>
  <c r="O678" i="1" l="1"/>
  <c r="O627" i="1" l="1"/>
  <c r="O637" i="1" l="1"/>
  <c r="O493" i="1" l="1"/>
  <c r="O497" i="1" l="1"/>
  <c r="O475" i="1" l="1"/>
  <c r="O478" i="1" l="1"/>
  <c r="O482" i="1"/>
  <c r="O479" i="1"/>
  <c r="O496" i="1"/>
  <c r="S77" i="1" l="1"/>
  <c r="O477" i="1" l="1"/>
  <c r="O389" i="1" l="1"/>
  <c r="O385" i="1" l="1"/>
  <c r="O473" i="1" l="1"/>
  <c r="O481" i="1" l="1"/>
  <c r="O480" i="1"/>
  <c r="O474" i="1"/>
  <c r="O486" i="1" l="1"/>
  <c r="O476" i="1"/>
  <c r="O500" i="1"/>
  <c r="O498" i="1"/>
  <c r="O154" i="1" l="1"/>
</calcChain>
</file>

<file path=xl/sharedStrings.xml><?xml version="1.0" encoding="utf-8"?>
<sst xmlns="http://schemas.openxmlformats.org/spreadsheetml/2006/main" count="12930" uniqueCount="2723">
  <si>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</si>
  <si>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</si>
  <si>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</si>
  <si>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</si>
  <si>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</si>
  <si>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</si>
  <si>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</si>
  <si>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</si>
  <si>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</si>
  <si>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</si>
  <si>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</si>
  <si>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</si>
  <si>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</si>
  <si>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</si>
  <si>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</si>
  <si>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</si>
  <si>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</si>
  <si>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</si>
  <si>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</si>
  <si>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</si>
  <si>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</si>
  <si>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</si>
  <si>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</si>
  <si>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</si>
  <si>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</si>
  <si>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</si>
  <si>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</si>
  <si>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</si>
  <si>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</si>
  <si>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</si>
  <si>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</si>
  <si>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</si>
  <si>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</si>
  <si>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</si>
  <si>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</si>
  <si>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</si>
  <si>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</si>
  <si>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</si>
  <si>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</si>
  <si>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</si>
  <si>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</si>
  <si>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</si>
  <si>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</si>
  <si>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</si>
  <si>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</si>
  <si>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</si>
  <si>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</si>
  <si>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</si>
  <si>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</si>
  <si>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</si>
  <si>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</si>
  <si>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</si>
  <si>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</si>
  <si>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</si>
  <si>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</si>
  <si>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</si>
  <si>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</si>
  <si>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</si>
  <si>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</si>
  <si>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</si>
  <si>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</si>
  <si>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</si>
  <si>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</si>
  <si>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</si>
  <si>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</si>
  <si>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</si>
  <si>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</si>
  <si>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</si>
  <si>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</si>
  <si>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</si>
  <si>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</si>
  <si>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</si>
  <si>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</si>
  <si>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</si>
  <si>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</si>
  <si>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</si>
  <si>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</si>
  <si>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</si>
  <si>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</si>
  <si>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</si>
  <si>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</si>
  <si>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</si>
  <si>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</si>
  <si>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Alineamiento y No. Oficial</t>
  </si>
  <si>
    <t>Reglamanto de Construcción de Comitán de Domínguez, Chiapas.</t>
  </si>
  <si>
    <t>Desarrollo Urbano / Imagen Urbana</t>
  </si>
  <si>
    <t>Dirección de Desarrollo Urbano</t>
  </si>
  <si>
    <t>Remodelacion para Capilla o Gaveta Funeraria</t>
  </si>
  <si>
    <t xml:space="preserve">Ley de Ingresos o Reglamento de Construccion </t>
  </si>
  <si>
    <t>Licencia de Construcción</t>
  </si>
  <si>
    <t>Licencia de Uso de Suelo</t>
  </si>
  <si>
    <t>Programa de Desarrollo Urbano del Centro de  Población de la Ciudad de Comitán de Domínguez, Chiapas, 2018, mediante Publicación No. 740-C-2018, publicado en el Periódico Oficial No. 377 de fecha 18 de Junio del año 2018.</t>
  </si>
  <si>
    <t>Desarrollo Urbano / Ordenamiento Territorial</t>
  </si>
  <si>
    <t>Aviso de Termino de Obra</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</si>
  <si>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</si>
  <si>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</si>
  <si>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Anuncio en Vía Pública</t>
  </si>
  <si>
    <t>ND</t>
  </si>
  <si>
    <t>Ley de Ingresos o Reglamanto de Construcción de Comitán de Domínguez, Chiapas.</t>
  </si>
  <si>
    <t>Constancia de Ubicación</t>
  </si>
  <si>
    <t>Decreto No. 740-C-2018, publicado en el periódico oficial No. 377 de fecha 18 de julio del 2018.</t>
  </si>
  <si>
    <t>Ruptura de Calle</t>
  </si>
  <si>
    <t>Perito de Obra</t>
  </si>
  <si>
    <t xml:space="preserve">Titulo V Capitulo II artículo 72 del Reglamento de Construcción y Servicios Urbanos vigentes en el Municipio, publicado en el periódico oficial del Gobierno del Estado, marcado con el No. 176 de fecha 22 de Abril de 2015. </t>
  </si>
  <si>
    <t>Constancuia de Uso de Suelo</t>
  </si>
  <si>
    <t>Multas</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</si>
  <si>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</si>
  <si>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 xml:space="preserve">Expedición de croquis o Levantamientos </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</si>
  <si>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</si>
  <si>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Expedicion de croquis o levantamiento de campo</t>
  </si>
  <si>
    <t>Infraccion al Reglamento de Construcción</t>
  </si>
  <si>
    <t>Constancia de Afectacion de Calle</t>
  </si>
  <si>
    <t>BERMUDEZ</t>
  </si>
  <si>
    <t>GOMEZ</t>
  </si>
  <si>
    <t>ALBORES</t>
  </si>
  <si>
    <t>SANCHEZ</t>
  </si>
  <si>
    <t>GUILLEN</t>
  </si>
  <si>
    <t>LOPEZ</t>
  </si>
  <si>
    <t>PEREZ</t>
  </si>
  <si>
    <t>RAMIREZ</t>
  </si>
  <si>
    <t>MORALES</t>
  </si>
  <si>
    <t>HERNANDEZ</t>
  </si>
  <si>
    <t>GARCIA</t>
  </si>
  <si>
    <t>DIAZ</t>
  </si>
  <si>
    <t>GORDILLO</t>
  </si>
  <si>
    <t>VAZQUEZ</t>
  </si>
  <si>
    <t>AGUILAR</t>
  </si>
  <si>
    <t>MORENO</t>
  </si>
  <si>
    <t>DOMINGUEZ</t>
  </si>
  <si>
    <t>JIMENEZ</t>
  </si>
  <si>
    <t>ALFARO</t>
  </si>
  <si>
    <t>ALVAREZ</t>
  </si>
  <si>
    <t>MARIA DEL CARMEN</t>
  </si>
  <si>
    <t>JOSE MANUEL</t>
  </si>
  <si>
    <t>ROBLERO</t>
  </si>
  <si>
    <t>LICENCIA DE URBANIZACIÓN</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</si>
  <si>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</si>
  <si>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http://transparencia.comitan.gob.mx/ART85/XXVII/DESARROLLO_URBANO/OFICIO_XXVII_2022.pdf</t>
  </si>
  <si>
    <t>http://transparencia.comitan.gob.mx/ART85/XXVII/DESARROLLO_URBANO/OF.XXVII_2021-2024.pdf</t>
  </si>
  <si>
    <t>http://transparencia.comitan.gob.mx/ART85/XXVII/DESARROLLO_URBANO/OF.XXVII1_2021-2024.pdf</t>
  </si>
  <si>
    <t>ESPINOSA</t>
  </si>
  <si>
    <t>RODAS</t>
  </si>
  <si>
    <t>TERRA DESARROLLO EN INGENIERIA ESPECIALIZADA S.A. DE C.V.</t>
  </si>
  <si>
    <t>LUIS MANUEL</t>
  </si>
  <si>
    <t>MATA</t>
  </si>
  <si>
    <t>CANCINO</t>
  </si>
  <si>
    <t>MENDEZ</t>
  </si>
  <si>
    <t>ARGUELLO</t>
  </si>
  <si>
    <t>Capitulo X Art. 23 Las Certificaciones, Constancias, Expedicion de copias y servicios administrativos de indole, proporcionados por las oficinas, municipales, se pagara lo siguiente: 16.- Por documento Oficial Cancelado</t>
  </si>
  <si>
    <t>Documento Oficial Cancelado</t>
  </si>
  <si>
    <t>SANTIZ</t>
  </si>
  <si>
    <t>HERRERA</t>
  </si>
  <si>
    <t>TOVAR</t>
  </si>
  <si>
    <t>RICARDO</t>
  </si>
  <si>
    <t>SANTIAGO</t>
  </si>
  <si>
    <t>Con fundamento en la actualización del PROGRAMA DE DESARROLLO URBANO del centro de población de la ciudad de Comitán de Domínguez, Chiapas 2018, mediante publicación No. 740-C-2018, en el periodico oficial No. 0377 de fecha 18 de Julio del 2018,  articulo 25.- Por la autorizacion de permisos, constancias, licencias de construcción y permisos diversos se causaran los derechos como se detalla a continuación: XIII.- Por la autorizacion  y/o actualización del Dictamen de lotificaciones en condominios y fraccionamientos. e) Por la expedicion de la autorizacion y/o actualización del Proyecto de lotificacion en fraccionamiento.</t>
  </si>
  <si>
    <t>http://transparencia.comitan.gob.mx/ART85/XXVII/DESARROLLO_URBANO/03318.pdf</t>
  </si>
  <si>
    <t>MARIA CANDELARIA</t>
  </si>
  <si>
    <t>Articulo 49 de la Ley de Fraccionamientos y Conjuntos Habitacionales para el estado y los Municipios de Chiapas</t>
  </si>
  <si>
    <t>ABELARDO</t>
  </si>
  <si>
    <t>ZAMORANO</t>
  </si>
  <si>
    <t>http://transparencia.comitan.gob.mx/ART85/XXVII/DESARROLLO_URBANO/US0276.pdf</t>
  </si>
  <si>
    <t>http://transparencia.comitan.gob.mx/ART85/XXVII/DESARROLLO_URBANO/02676.pdf</t>
  </si>
  <si>
    <t>ALTUZAR</t>
  </si>
  <si>
    <t>JOSE ANGEL</t>
  </si>
  <si>
    <t>http://transparencia.comitan.gob.mx/ART85/XXVII/DESARROLLO_URBANO/C000532.pdf</t>
  </si>
  <si>
    <t>RUIZ</t>
  </si>
  <si>
    <t>ALFONZO</t>
  </si>
  <si>
    <t>MARIANA PAOLA</t>
  </si>
  <si>
    <t>ORTIZ</t>
  </si>
  <si>
    <t>BALLINAS</t>
  </si>
  <si>
    <t>ANDRES</t>
  </si>
  <si>
    <t>AGUILAR/COPROP</t>
  </si>
  <si>
    <t>TORRES</t>
  </si>
  <si>
    <t>HERNANDEZ/COPROP</t>
  </si>
  <si>
    <t>03752</t>
  </si>
  <si>
    <t>FRANCISCO RAMON</t>
  </si>
  <si>
    <t>PULIDO</t>
  </si>
  <si>
    <t>CASTILLO</t>
  </si>
  <si>
    <t>http://transparencia.comitan.gob.mx/ART85/XXVII/DESARROLLO_URBANO/03752.pdf</t>
  </si>
  <si>
    <t>http://transparencia.comitan.gob.mx/ART85/XXVII/DESARROLLO_URBANO/02773.pdf</t>
  </si>
  <si>
    <t>03763</t>
  </si>
  <si>
    <t>ANDREA</t>
  </si>
  <si>
    <t>http://transparencia.comitan.gob.mx/ART85/XXVII/DESARROLLO_URBANO/03763.pdf</t>
  </si>
  <si>
    <t>http://transparencia.comitan.gob.mx/ART85/XXVII/DESARROLLO_URBANO/02769.pdf</t>
  </si>
  <si>
    <t>AVENDAÑO</t>
  </si>
  <si>
    <t>03780</t>
  </si>
  <si>
    <t>http://transparencia.comitan.gob.mx/ART85/XXVII/DESARROLLO_URBANO/03780.pdf</t>
  </si>
  <si>
    <t>http://transparencia.comitan.gob.mx/ART85/XXVII/DESARROLLO_URBANO/12604.pdf</t>
  </si>
  <si>
    <t>http://transparencia.comitan.gob.mx/ART85/XXVII/DESARROLLO_URBANO/02771.pdf</t>
  </si>
  <si>
    <t>ABARCA</t>
  </si>
  <si>
    <t>http://transparencia.comitan.gob.mx/ART85/XXVII/DESARROLLO_URBANO/CUS0027.pdf</t>
  </si>
  <si>
    <t>JULIA</t>
  </si>
  <si>
    <t>MOLINA</t>
  </si>
  <si>
    <t>MARROQUIN</t>
  </si>
  <si>
    <t>RAMON</t>
  </si>
  <si>
    <t>MELGAR</t>
  </si>
  <si>
    <t>JOEL</t>
  </si>
  <si>
    <t>http://transparencia.comitan.gob.mx/ART85/XXVII/DESARROLLO_URBANO/-.pdf</t>
  </si>
  <si>
    <t>NAJERA</t>
  </si>
  <si>
    <t>ALFREDO</t>
  </si>
  <si>
    <t>http://transparencia.comitan.gob.mx/ART85/XXVII/DESARROLLO_URBANO/02940.pdf</t>
  </si>
  <si>
    <t>Constancia de Antigüedad de Vivienda</t>
  </si>
  <si>
    <t>Con Fundamento en la actualización del PLAN MUNICIPAL DE DESARROLLO URBANO de la ciudad de Comitán de Domínguez, Chiapas 2018, mediante publicación No. 740-C-2018, en el periodico oficial No. 0377 de fecha 18 de Julio del 2018.</t>
  </si>
  <si>
    <t>CAF00181</t>
  </si>
  <si>
    <t>LUCIO</t>
  </si>
  <si>
    <t>http://transparencia.comitan.gob.mx/ART85/XXVII/DESARROLLO_URBANO/CAF00181.pdf</t>
  </si>
  <si>
    <t>http://transparencia.comitan.gob.mx/ART85/XXVII/DESARROLLO_URBANO/03048.pdf</t>
  </si>
  <si>
    <t>04267</t>
  </si>
  <si>
    <t>ALEJANDRO</t>
  </si>
  <si>
    <t>http://transparencia.comitan.gob.mx/ART85/XXVII/DESARROLLO_URBANO/04267.pdf</t>
  </si>
  <si>
    <t>http://transparencia.comitan.gob.mx/ART85/XXVII/DESARROLLO_URBANO/03081.pdf</t>
  </si>
  <si>
    <t>CAF00198</t>
  </si>
  <si>
    <t>http://transparencia.comitan.gob.mx/ART85/XXVII/DESARROLLO_URBANO/CAF00198.pdf</t>
  </si>
  <si>
    <t>http://transparencia.comitan.gob.mx/ART85/XXVII/DESARROLLO_URBANO/03121.pdf</t>
  </si>
  <si>
    <t>04054</t>
  </si>
  <si>
    <t>04055</t>
  </si>
  <si>
    <t>KARLA CONCEPCION</t>
  </si>
  <si>
    <t>URBINA</t>
  </si>
  <si>
    <t>http://transparencia.comitan.gob.mx/ART85/XXVII/DESARROLLO_URBANO/04054.pdf</t>
  </si>
  <si>
    <t>http://transparencia.comitan.gob.mx/ART85/XXVII/DESARROLLO_URBANO/04055.pdf</t>
  </si>
  <si>
    <t>http://transparencia.comitan.gob.mx/ART85/XXVII/DESARROLLO_URBANO/03118.pdf</t>
  </si>
  <si>
    <t>http://transparencia.comitan.gob.mx/ART85/XXVII/DESARROLLO_URBANO/03119.pdf</t>
  </si>
  <si>
    <t>CUB0010</t>
  </si>
  <si>
    <t>GUZMAN</t>
  </si>
  <si>
    <t>http://transparencia.comitan.gob.mx/ART85/XXVII/DESARROLLO_URBANO/CUB0010.pdf</t>
  </si>
  <si>
    <t>A001253</t>
  </si>
  <si>
    <t>BRYAN NICO</t>
  </si>
  <si>
    <t>http://transparencia.comitan.gob.mx/ART85/XXVII/DESARROLLO_URBANO/A001253.pdf</t>
  </si>
  <si>
    <t>http://transparencia.comitan.gob.mx/ART85/XXVII/DESARROLLO_URBANO/03167.pdf</t>
  </si>
  <si>
    <t>S002150</t>
  </si>
  <si>
    <t>http://transparencia.comitan.gob.mx/ART85/XXVII/DESARROLLO_URBANO/S002150.pdf</t>
  </si>
  <si>
    <t>S002163</t>
  </si>
  <si>
    <t>MONICA LIZBETH</t>
  </si>
  <si>
    <t>ESQUINCA</t>
  </si>
  <si>
    <t>CORDOVA</t>
  </si>
  <si>
    <t>http://transparencia.comitan.gob.mx/ART85/XXVII/DESARROLLO_URBANO/S002163.pdf</t>
  </si>
  <si>
    <t>http://transparencia.comitan.gob.mx/ART85/XXVII/DESARROLLO_URBANO/03222.pdf</t>
  </si>
  <si>
    <t>A001262</t>
  </si>
  <si>
    <t>CARMEN DEL ROSARIO</t>
  </si>
  <si>
    <t>http://transparencia.comitan.gob.mx/ART85/XXVII/DESARROLLO_URBANO/A001262.pdf</t>
  </si>
  <si>
    <t>A001263</t>
  </si>
  <si>
    <t>http://transparencia.comitan.gob.mx/ART85/XXVII/DESARROLLO_URBANO/A001263.pdf</t>
  </si>
  <si>
    <t>http://transparencia.comitan.gob.mx/ART85/XXVII/DESARROLLO_URBANO/03223.pdf</t>
  </si>
  <si>
    <t>S002164</t>
  </si>
  <si>
    <t>SALMA YARETH</t>
  </si>
  <si>
    <t>http://transparencia.comitan.gob.mx/ART85/XXVII/DESARROLLO_URBANO/S002164.pdf</t>
  </si>
  <si>
    <t>S002171</t>
  </si>
  <si>
    <t>MARGARITA BERENICE</t>
  </si>
  <si>
    <t>http://transparencia.comitan.gob.mx/ART85/XXVII/DESARROLLO_URBANO/S002171.pdf</t>
  </si>
  <si>
    <t>http://transparencia.comitan.gob.mx/ART85/XXVII/DESARROLLO_URBANO/03207.pdf</t>
  </si>
  <si>
    <t>S002172</t>
  </si>
  <si>
    <t>KARINA ELIZABETH</t>
  </si>
  <si>
    <t>http://transparencia.comitan.gob.mx/ART85/XXVII/DESARROLLO_URBANO/S002172.pdf</t>
  </si>
  <si>
    <t>http://transparencia.comitan.gob.mx/ART85/XXVII/DESARROLLO_URBANO/03209.pdf</t>
  </si>
  <si>
    <t>S002173</t>
  </si>
  <si>
    <t>GENARO</t>
  </si>
  <si>
    <t>http://transparencia.comitan.gob.mx/ART85/XXVII/DESARROLLO_URBANO/S002173.pdf</t>
  </si>
  <si>
    <t>http://transparencia.comitan.gob.mx/ART85/XXVII/DESARROLLO_URBANO/03210.pdf</t>
  </si>
  <si>
    <t>S002174</t>
  </si>
  <si>
    <t>EDDY RAFAEL</t>
  </si>
  <si>
    <t>http://transparencia.comitan.gob.mx/ART85/XXVII/DESARROLLO_URBANO/S002174.pdf</t>
  </si>
  <si>
    <t>http://transparencia.comitan.gob.mx/ART85/XXVII/DESARROLLO_URBANO/03211.pdf</t>
  </si>
  <si>
    <t>S002175</t>
  </si>
  <si>
    <t>WILMER ALEXIS</t>
  </si>
  <si>
    <t>http://transparencia.comitan.gob.mx/ART85/XXVII/DESARROLLO_URBANO/S002175.pdf</t>
  </si>
  <si>
    <t>http://transparencia.comitan.gob.mx/ART85/XXVII/DESARROLLO_URBANO/03212.pdf</t>
  </si>
  <si>
    <t>S002176</t>
  </si>
  <si>
    <t>GENARO DE JESUS</t>
  </si>
  <si>
    <t>http://transparencia.comitan.gob.mx/ART85/XXVII/DESARROLLO_URBANO/S002176.pdf</t>
  </si>
  <si>
    <t>http://transparencia.comitan.gob.mx/ART85/XXVII/DESARROLLO_URBANO/03213.pdf</t>
  </si>
  <si>
    <t>S002177</t>
  </si>
  <si>
    <t>ESTRELLA YAMILETH</t>
  </si>
  <si>
    <t>GUERRA</t>
  </si>
  <si>
    <t>http://transparencia.comitan.gob.mx/ART85/XXVII/DESARROLLO_URBANO/S002177.pdf</t>
  </si>
  <si>
    <t>http://transparencia.comitan.gob.mx/ART85/XXVII/DESARROLLO_URBANO/03208.pdf</t>
  </si>
  <si>
    <t>S002179</t>
  </si>
  <si>
    <t>NEYDI JUDIT</t>
  </si>
  <si>
    <t>http://transparencia.comitan.gob.mx/ART85/XXVII/DESARROLLO_URBANO/S002179.pdf</t>
  </si>
  <si>
    <t>http://transparencia.comitan.gob.mx/ART85/XXVII/DESARROLLO_URBANO/03218.pdf</t>
  </si>
  <si>
    <t>S002180</t>
  </si>
  <si>
    <t>http://transparencia.comitan.gob.mx/ART85/XXVII/DESARROLLO_URBANO/S002180.pdf</t>
  </si>
  <si>
    <t>http://transparencia.comitan.gob.mx/ART85/XXVII/DESARROLLO_URBANO/03220.pdf</t>
  </si>
  <si>
    <t>A001268</t>
  </si>
  <si>
    <t>http://transparencia.comitan.gob.mx/ART85/XXVII/DESARROLLO_URBANO/A001268.pdf</t>
  </si>
  <si>
    <t>S002189</t>
  </si>
  <si>
    <t>http://transparencia.comitan.gob.mx/ART85/XXVII/DESARROLLO_URBANO/S002189.pdf</t>
  </si>
  <si>
    <t>http://transparencia.comitan.gob.mx/ART85/XXVII/DESARROLLO_URBANO/03234.pdf</t>
  </si>
  <si>
    <t>S002190</t>
  </si>
  <si>
    <t>RUVALCABA</t>
  </si>
  <si>
    <t>DUARTE</t>
  </si>
  <si>
    <t>http://transparencia.comitan.gob.mx/ART85/XXVII/DESARROLLO_URBANO/S002190.pdf</t>
  </si>
  <si>
    <t>http://transparencia.comitan.gob.mx/ART85/XXVII/DESARROLLO_URBANO/03241.pdf</t>
  </si>
  <si>
    <t>S002191</t>
  </si>
  <si>
    <t>ROSARIO</t>
  </si>
  <si>
    <t>RUEDAS</t>
  </si>
  <si>
    <t>http://transparencia.comitan.gob.mx/ART85/XXVII/DESARROLLO_URBANO/S002191.pdf</t>
  </si>
  <si>
    <t>http://transparencia.comitan.gob.mx/ART85/XXVII/DESARROLLO_URBANO/03240.pdf</t>
  </si>
  <si>
    <t>S002201</t>
  </si>
  <si>
    <t>ALVARADO</t>
  </si>
  <si>
    <t>http://transparencia.comitan.gob.mx/ART85/XXVII/DESARROLLO_URBANO/S002201.pdf</t>
  </si>
  <si>
    <t>http://transparencia.comitan.gob.mx/ART85/XXVII/DESARROLLO_URBANO/03244.pdf</t>
  </si>
  <si>
    <t>S002170</t>
  </si>
  <si>
    <t>SOLBER PROYECTOS Y CONSTRUCCIONES DE MEXICO S.A. DE C.V.</t>
  </si>
  <si>
    <t>http://transparencia.comitan.gob.mx/ART85/XXVII/DESARROLLO_URBANO/S002165.pdf</t>
  </si>
  <si>
    <t>http://transparencia.comitan.gob.mx/ART85/XXVII/DESARROLLO_URBANO/S002170.pdf</t>
  </si>
  <si>
    <t>http://transparencia.comitan.gob.mx/ART85/XXVII/DESARROLLO_URBANO/03203.pdf</t>
  </si>
  <si>
    <t>A001264</t>
  </si>
  <si>
    <t>A001265</t>
  </si>
  <si>
    <t>http://transparencia.comitan.gob.mx/ART85/XXVII/DESARROLLO_URBANO/A001265.pdf</t>
  </si>
  <si>
    <t>A001254</t>
  </si>
  <si>
    <t>A001259</t>
  </si>
  <si>
    <t>A001257</t>
  </si>
  <si>
    <t>A001258</t>
  </si>
  <si>
    <t>MARTHA ELENA</t>
  </si>
  <si>
    <t>http://transparencia.comitan.gob.mx/ART85/XXVII/DESARROLLO_URBANO/A001259.pdf</t>
  </si>
  <si>
    <t>http://transparencia.comitan.gob.mx/ART85/XXVII/DESARROLLO_URBANO/03205.pdf</t>
  </si>
  <si>
    <t>S002160</t>
  </si>
  <si>
    <t>ARNULFO ARTEMIO</t>
  </si>
  <si>
    <t>http://transparencia.comitan.gob.mx/ART85/XXVII/DESARROLLO_URBANO/S002160.pdf</t>
  </si>
  <si>
    <t>S002159</t>
  </si>
  <si>
    <t>S002158</t>
  </si>
  <si>
    <t>RODOLFO</t>
  </si>
  <si>
    <t>http://transparencia.comitan.gob.mx/ART85/XXVII/DESARROLLO_URBANO/S002159.pdf</t>
  </si>
  <si>
    <t>http://transparencia.comitan.gob.mx/ART85/XXVII/DESARROLLO_URBANO/03204.pdf</t>
  </si>
  <si>
    <t>KAREN RUBI</t>
  </si>
  <si>
    <t>http://transparencia.comitan.gob.mx/ART85/XXVII/DESARROLLO_URBANO/A001258.pdf</t>
  </si>
  <si>
    <t>GUSTAVO</t>
  </si>
  <si>
    <t>GREENE</t>
  </si>
  <si>
    <t>http://transparencia.comitan.gob.mx/ART85/XXVII/DESARROLLO_URBANO/A001257.pdf</t>
  </si>
  <si>
    <t>http://transparencia.comitan.gob.mx/ART85/XXVII/DESARROLLO_URBANO/03198.pdf</t>
  </si>
  <si>
    <t>TERESA LETICIA</t>
  </si>
  <si>
    <t>CASTELLANOS</t>
  </si>
  <si>
    <t>http://transparencia.comitan.gob.mx/ART85/XXVII/DESARROLLO_URBANO/S002158.pdf</t>
  </si>
  <si>
    <t>S002151</t>
  </si>
  <si>
    <t>S002152</t>
  </si>
  <si>
    <t>PAIS</t>
  </si>
  <si>
    <t>http://transparencia.comitan.gob.mx/ART85/XXVII/DESARROLLO_URBANO/S002152.pdf</t>
  </si>
  <si>
    <t>http://transparencia.comitan.gob.mx/ART85/XXVII/DESARROLLO_URBANO/03190.pdf</t>
  </si>
  <si>
    <t>S002185</t>
  </si>
  <si>
    <t>LEYVER</t>
  </si>
  <si>
    <t>http://transparencia.comitan.gob.mx/ART85/XXVII/DESARROLLO_URBANO/S002185.pdf</t>
  </si>
  <si>
    <t>http://transparencia.comitan.gob.mx/ART85/XXVII/DESARROLLO_URBANO/03191.pdf</t>
  </si>
  <si>
    <t>S002157</t>
  </si>
  <si>
    <t>DANIEL</t>
  </si>
  <si>
    <t>http://transparencia.comitan.gob.mx/ART85/XXVII/DESARROLLO_URBANO/S002157.pdf</t>
  </si>
  <si>
    <t>http://transparencia.comitan.gob.mx/ART85/XXVII/DESARROLLO_URBANO/03182.pdf</t>
  </si>
  <si>
    <t>S002165</t>
  </si>
  <si>
    <t>http://transparencia.comitan.gob.mx/ART85/XXVII/DESARROLLO_URBANO/03192.pdf</t>
  </si>
  <si>
    <t>S002166</t>
  </si>
  <si>
    <t>S002168</t>
  </si>
  <si>
    <t>NERY</t>
  </si>
  <si>
    <t>http://transparencia.comitan.gob.mx/ART85/XXVII/DESARROLLO_URBANO/S002168.pdf</t>
  </si>
  <si>
    <t>http://transparencia.comitan.gob.mx/ART85/XXVII/DESARROLLO_URBANO/03186.pdf</t>
  </si>
  <si>
    <t>S002149</t>
  </si>
  <si>
    <t>S002148</t>
  </si>
  <si>
    <t>http://transparencia.comitan.gob.mx/ART85/XXVII/DESARROLLO_URBANO/S002148.pdf</t>
  </si>
  <si>
    <t>http://transparencia.comitan.gob.mx/ART85/XXVII/DESARROLLO_URBANO/03179.pdf</t>
  </si>
  <si>
    <t>ELIAS</t>
  </si>
  <si>
    <t>http://transparencia.comitan.gob.mx/ART85/XXVII/DESARROLLO_URBANO/S002149.pdf</t>
  </si>
  <si>
    <t>http://transparencia.comitan.gob.mx/ART85/XXVII/DESARROLLO_URBANO/03184.pdf</t>
  </si>
  <si>
    <t>LUCIA GUADALUPE</t>
  </si>
  <si>
    <t>http://transparencia.comitan.gob.mx/ART85/XXVII/DESARROLLO_URBANO/S002151.pdf</t>
  </si>
  <si>
    <t>http://transparencia.comitan.gob.mx/ART85/XXVII/DESARROLLO_URBANO/03175.pdf</t>
  </si>
  <si>
    <t>FERNANDO</t>
  </si>
  <si>
    <t>http://transparencia.comitan.gob.mx/ART85/XXVII/DESARROLLO_URBANO/A001254.pdf</t>
  </si>
  <si>
    <t>http://transparencia.comitan.gob.mx/ART85/XXVII/DESARROLLO_URBANO/03176.pdf</t>
  </si>
  <si>
    <t>S002153</t>
  </si>
  <si>
    <t>FRANCISCO</t>
  </si>
  <si>
    <t>http://transparencia.comitan.gob.mx/ART85/XXVII/DESARROLLO_URBANO/S002153.pdf</t>
  </si>
  <si>
    <t>A001255</t>
  </si>
  <si>
    <t>http://transparencia.comitan.gob.mx/ART85/XXVII/DESARROLLO_URBANO/A001255.pdf</t>
  </si>
  <si>
    <t>http://transparencia.comitan.gob.mx/ART85/XXVII/DESARROLLO_URBANO/03177.pdf</t>
  </si>
  <si>
    <t>S002154</t>
  </si>
  <si>
    <t>MARIA MINERVA</t>
  </si>
  <si>
    <t>MENDEZ/COPROP</t>
  </si>
  <si>
    <t>http://transparencia.comitan.gob.mx/ART85/XXVII/DESARROLLO_URBANO/S002154.pdf</t>
  </si>
  <si>
    <t>S002167</t>
  </si>
  <si>
    <t>MAURA</t>
  </si>
  <si>
    <t>MONTEJO</t>
  </si>
  <si>
    <t>http://transparencia.comitan.gob.mx/ART85/XXVII/DESARROLLO_URBANO/S002167.pdf</t>
  </si>
  <si>
    <t>http://transparencia.comitan.gob.mx/ART85/XXVII/DESARROLLO_URBANO/03187.pdf</t>
  </si>
  <si>
    <t>AUGUSTO</t>
  </si>
  <si>
    <t>http://transparencia.comitan.gob.mx/ART85/XXVII/DESARROLLO_URBANO/A001264.pdf</t>
  </si>
  <si>
    <t>http://transparencia.comitan.gob.mx/ART85/XXVII/DESARROLLO_URBANO/03189.pdf</t>
  </si>
  <si>
    <t>ROSARIO VIANEY</t>
  </si>
  <si>
    <t>http://transparencia.comitan.gob.mx/ART85/XXVII/DESARROLLO_URBANO/S002166.pdf</t>
  </si>
  <si>
    <t>S002156</t>
  </si>
  <si>
    <t>NEYVA PATRICIA</t>
  </si>
  <si>
    <t>GONZALEZ</t>
  </si>
  <si>
    <t>http://transparencia.comitan.gob.mx/ART85/XXVII/DESARROLLO_URBANO/S002156.pdf</t>
  </si>
  <si>
    <t>http://transparencia.comitan.gob.mx/ART85/XXVII/DESARROLLO_URBANO/03183.pdf</t>
  </si>
  <si>
    <t>A001256</t>
  </si>
  <si>
    <t>http://transparencia.comitan.gob.mx/ART85/XXVII/DESARROLLO_URBANO/A001256.pdf</t>
  </si>
  <si>
    <t>http://transparencia.comitan.gob.mx/ART85/XXVII/DESARROLLO_URBANO/03178.pdf</t>
  </si>
  <si>
    <t>S002155</t>
  </si>
  <si>
    <t>KATHYA VIANEY</t>
  </si>
  <si>
    <t>LEON</t>
  </si>
  <si>
    <t>http://transparencia.comitan.gob.mx/ART85/XXVII/DESARROLLO_URBANO/S002155.pdf</t>
  </si>
  <si>
    <t>S002169</t>
  </si>
  <si>
    <t>http://transparencia.comitan.gob.mx/ART85/XXVII/DESARROLLO_URBANO/S002169.pdf</t>
  </si>
  <si>
    <t>http://transparencia.comitan.gob.mx/ART85/XXVII/DESARROLLO_URBANO/03174.pdf</t>
  </si>
  <si>
    <t>US0373</t>
  </si>
  <si>
    <t>TELEFONOS DE MEXICO S.A.B. DE C.V.</t>
  </si>
  <si>
    <t>http://transparencia.comitan.gob.mx/ART85/XXVII/DESARROLLO_URBANO/US0373.pdf</t>
  </si>
  <si>
    <t>http://transparencia.comitan.gob.mx/ART85/XXVII/DESARROLLO_URBANO/15096.pdf</t>
  </si>
  <si>
    <t>JOSE MARTIN</t>
  </si>
  <si>
    <t>http://transparencia.comitan.gob.mx/ART85/XXVII/DESARROLLO_URBANO/03202.pdf</t>
  </si>
  <si>
    <t>HARALD</t>
  </si>
  <si>
    <t>http://transparencia.comitan.gob.mx/ART85/XXVII/DESARROLLO_URBANO/03195.pdf</t>
  </si>
  <si>
    <t>R000116</t>
  </si>
  <si>
    <t>http://transparencia.comitan.gob.mx/ART85/XXVII/DESARROLLO_URBANO/R000116.pdf</t>
  </si>
  <si>
    <t>http://transparencia.comitan.gob.mx/ART85/XXVII/DESARROLLO_URBANO/03194.pdf</t>
  </si>
  <si>
    <t>R000297</t>
  </si>
  <si>
    <t>RAUL</t>
  </si>
  <si>
    <t>NACIFF</t>
  </si>
  <si>
    <t>http://transparencia.comitan.gob.mx/ART85/XXVII/DESARROLLO_URBANO/R000297.pdf</t>
  </si>
  <si>
    <t>http://transparencia.comitan.gob.mx/ART85/XXVII/DESARROLLO_URBANO/03199.pdf</t>
  </si>
  <si>
    <t>PA000096</t>
  </si>
  <si>
    <t>FAMILIA AGUILAR GARCIA</t>
  </si>
  <si>
    <t>http://transparencia.comitan.gob.mx/ART85/XXVII/DESARROLLO_URBANO/PA000096.pdf</t>
  </si>
  <si>
    <t>http://transparencia.comitan.gob.mx/ART85/XXVII/DESARROLLO_URBANO/03239.pdf</t>
  </si>
  <si>
    <t>T000309</t>
  </si>
  <si>
    <t>FATIMA</t>
  </si>
  <si>
    <t>RICO Y COPROP</t>
  </si>
  <si>
    <t>http://transparencia.comitan.gob.mx/ART85/XXVII/DESARROLLO_URBANO/T000309.pdf</t>
  </si>
  <si>
    <t>http://transparencia.comitan.gob.mx/ART85/XXVII/DESARROLLO_URBANO/03206.pdf</t>
  </si>
  <si>
    <t>CAN0001</t>
  </si>
  <si>
    <t>CINCO PINOS S.A. DE C.V.</t>
  </si>
  <si>
    <t>http://transparencia.comitan.gob.mx/ART85/XXVII/DESARROLLO_URBANO/CAN0001.pdf</t>
  </si>
  <si>
    <t>http://transparencia.comitan.gob.mx/ART85/XXVII/DESARROLLO_URBANO/03232.pdf</t>
  </si>
  <si>
    <t>A001315</t>
  </si>
  <si>
    <t>http://transparencia.comitan.gob.mx/ART85/XXVII/DESARROLLO_URBANO/A001315.pdf</t>
  </si>
  <si>
    <t>http://transparencia.comitan.gob.mx/ART85/XXVII/DESARROLLO_URBANO/03233.pdf</t>
  </si>
  <si>
    <t>A001314</t>
  </si>
  <si>
    <t>MARIA ELSA</t>
  </si>
  <si>
    <t>FONSECA</t>
  </si>
  <si>
    <t>http://transparencia.comitan.gob.mx/ART85/XXVII/DESARROLLO_URBANO/A001314.pdf</t>
  </si>
  <si>
    <t>http://transparencia.comitan.gob.mx/ART85/XXVII/DESARROLLO_URBANO/03238.pdf</t>
  </si>
  <si>
    <t>A001309</t>
  </si>
  <si>
    <t>ROSA MARINA</t>
  </si>
  <si>
    <t>http://transparencia.comitan.gob.mx/ART85/XXVII/DESARROLLO_URBANO/A001309.pdf</t>
  </si>
  <si>
    <t>http://transparencia.comitan.gob.mx/ART85/XXVII/DESARROLLO_URBANO/03229.pdf</t>
  </si>
  <si>
    <t>L000132</t>
  </si>
  <si>
    <t>SUKARNE S.A. DE C.V.</t>
  </si>
  <si>
    <t>http://transparencia.comitan.gob.mx/ART85/XXVII/DESARROLLO_URBANO/L000132.pdf</t>
  </si>
  <si>
    <t>http://transparencia.comitan.gob.mx/ART85/XXVII/DESARROLLO_URBANO/14715.pdf</t>
  </si>
  <si>
    <t>US0317</t>
  </si>
  <si>
    <t>http://transparencia.comitan.gob.mx/ART85/XXVII/DESARROLLO_URBANO/US0317.pdf</t>
  </si>
  <si>
    <t>http://transparencia.comitan.gob.mx/ART85/XXVII/DESARROLLO_URBANO/15254.pdf</t>
  </si>
  <si>
    <t>US0364</t>
  </si>
  <si>
    <t>OPERADORA DE TIENDAS VOLUNTARIAS S.A. DE C.V.</t>
  </si>
  <si>
    <t>http://transparencia.comitan.gob.mx/ART85/XXVII/DESARROLLO_URBANO/US0364.pdf</t>
  </si>
  <si>
    <t>http://transparencia.comitan.gob.mx/ART85/XXVII/DESARROLLO_URBANO/15290.pdf</t>
  </si>
  <si>
    <t>US0362</t>
  </si>
  <si>
    <t>GRUPO ALGEDI S. DE R.L. DE C.V.</t>
  </si>
  <si>
    <t>http://transparencia.comitan.gob.mx/ART85/XXVII/DESARROLLO_URBANO/US0362.pdf</t>
  </si>
  <si>
    <t>http://transparencia.comitan.gob.mx/ART85/XXVII/DESARROLLO_URBANO/03219.pdf</t>
  </si>
  <si>
    <t>US0372</t>
  </si>
  <si>
    <t>http://transparencia.comitan.gob.mx/ART85/XXVII/DESARROLLO_URBANO/US0372.pdf</t>
  </si>
  <si>
    <t>http://transparencia.comitan.gob.mx/ART85/XXVII/DESARROLLO_URBANO/03201.pdf</t>
  </si>
  <si>
    <t>L000173</t>
  </si>
  <si>
    <t>OPERADORA EXE S.A. DE C.V.</t>
  </si>
  <si>
    <t>http://transparencia.comitan.gob.mx/ART85/XXVII/DESARROLLO_URBANO/L000173.pdf</t>
  </si>
  <si>
    <t>http://transparencia.comitan.gob.mx/ART85/XXVII/DESARROLLO_URBANO/03217.pdf</t>
  </si>
  <si>
    <t>http://transparencia.comitan.gob.mx/ART85/XXVII/DESARROLLO_URBANO/03216.pdf</t>
  </si>
  <si>
    <t>US0354</t>
  </si>
  <si>
    <t>http://transparencia.comitan.gob.mx/ART85/XXVII/DESARROLLO_URBANO/US0354.pdf</t>
  </si>
  <si>
    <t>C000630</t>
  </si>
  <si>
    <t>ROSA MARIA</t>
  </si>
  <si>
    <t>ROMAN</t>
  </si>
  <si>
    <t>ORTEGA/COPROP</t>
  </si>
  <si>
    <t>http://transparencia.comitan.gob.mx/ART85/XXVII/DESARROLLO_URBANO/C000630.pdf</t>
  </si>
  <si>
    <t>http://transparencia.comitan.gob.mx/ART85/XXVII/DESARROLLO_URBANO/03237.pdf</t>
  </si>
  <si>
    <t>C000624</t>
  </si>
  <si>
    <t>VICTOR GABRIEL</t>
  </si>
  <si>
    <t>http://transparencia.comitan.gob.mx/ART85/XXVII/DESARROLLO_URBANO/C000624.pdf</t>
  </si>
  <si>
    <t>http://transparencia.comitan.gob.mx/ART85/XXVII/DESARROLLO_URBANO/03235.pdf</t>
  </si>
  <si>
    <t>C000623</t>
  </si>
  <si>
    <t>MARIA ELENA</t>
  </si>
  <si>
    <t>ROMAN/COPROP</t>
  </si>
  <si>
    <t>http://transparencia.comitan.gob.mx/ART85/XXVII/DESARROLLO_URBANO/C000623.pdf</t>
  </si>
  <si>
    <t>http://transparencia.comitan.gob.mx/ART85/XXVII/DESARROLLO_URBANO/03230.pdf</t>
  </si>
  <si>
    <t>C000643</t>
  </si>
  <si>
    <t>http://transparencia.comitan.gob.mx/ART85/XXVII/DESARROLLO_URBANO/C000643.pdf</t>
  </si>
  <si>
    <t>http://transparencia.comitan.gob.mx/ART85/XXVII/DESARROLLO_URBANO/03214.pdf</t>
  </si>
  <si>
    <t>C000613</t>
  </si>
  <si>
    <t>MIQUEAS</t>
  </si>
  <si>
    <t>NARVAEZ</t>
  </si>
  <si>
    <t>http://transparencia.comitan.gob.mx/ART85/XXVII/DESARROLLO_URBANO/C000613.pdf</t>
  </si>
  <si>
    <t>http://transparencia.comitan.gob.mx/ART85/XXVII/DESARROLLO_URBANO/03228.pdf</t>
  </si>
  <si>
    <t>C000611</t>
  </si>
  <si>
    <t>ROBERTO ABRAHAM</t>
  </si>
  <si>
    <t>BARRAGAN</t>
  </si>
  <si>
    <t>http://transparencia.comitan.gob.mx/ART85/XXVII/DESARROLLO_URBANO/C000611.pdf</t>
  </si>
  <si>
    <t>http://transparencia.comitan.gob.mx/ART85/XXVII/DESARROLLO_URBANO/03225.pdf</t>
  </si>
  <si>
    <t>C000622</t>
  </si>
  <si>
    <t>C000620</t>
  </si>
  <si>
    <t>MIGUEL ABRAHAM</t>
  </si>
  <si>
    <t>http://transparencia.comitan.gob.mx/ART85/XXVII/DESARROLLO_URBANO/C000620.pdf</t>
  </si>
  <si>
    <t>http://transparencia.comitan.gob.mx/ART85/XXVII/DESARROLLO_URBANO/03221.pdf</t>
  </si>
  <si>
    <t>C000614</t>
  </si>
  <si>
    <t>GUADALUPE DEL CARMEN</t>
  </si>
  <si>
    <t>http://transparencia.comitan.gob.mx/ART85/XXVII/DESARROLLO_URBANO/C000614.pdf</t>
  </si>
  <si>
    <t>http://transparencia.comitan.gob.mx/ART85/XXVII/DESARROLLO_URBANO/03196.pdf</t>
  </si>
  <si>
    <t>T000299</t>
  </si>
  <si>
    <t>GUIDO RODOLFO</t>
  </si>
  <si>
    <t>ORTEGA</t>
  </si>
  <si>
    <t>http://transparencia.comitan.gob.mx/ART85/XXVII/DESARROLLO_URBANO/T000299.pdf</t>
  </si>
  <si>
    <t>http://transparencia.comitan.gob.mx/ART85/XXVII/DESARROLLO_URBANO/03231.pdf</t>
  </si>
  <si>
    <t>US0374</t>
  </si>
  <si>
    <t>http://transparencia.comitan.gob.mx/ART85/XXVII/DESARROLLO_URBANO/US0374.pdf</t>
  </si>
  <si>
    <t>http://transparencia.comitan.gob.mx/ART85/XXVII/DESARROLLO_URBANO/03236.pdf</t>
  </si>
  <si>
    <t>RANCHERIA CORRALA MARIA PEREZ SANCHEZ AGENTE MUNICIPAL</t>
  </si>
  <si>
    <t>VILLANUEVA</t>
  </si>
  <si>
    <t>http://transparencia.comitan.gob.mx/ART85/XXVII/DESARROLLO_URBANO/C000622.pdf</t>
  </si>
  <si>
    <t>http://transparencia.comitan.gob.mx/ART85/XXVII/DESARROLLO_URBANO/03215.pdf</t>
  </si>
  <si>
    <t>C000561</t>
  </si>
  <si>
    <t>http://transparencia.comitan.gob.mx/ART85/XXVII/DESARROLLO_URBANO/C000561.pdf</t>
  </si>
  <si>
    <t>http://transparencia.comitan.gob.mx/ART85/XXVII/DESARROLLO_URBANO/03127.pdf</t>
  </si>
  <si>
    <t>C000619</t>
  </si>
  <si>
    <t>ENRIQUE</t>
  </si>
  <si>
    <t>http://transparencia.comitan.gob.mx/ART85/XXVII/DESARROLLO_URBANO/C000619.pdf</t>
  </si>
  <si>
    <t>http://transparencia.comitan.gob.mx/ART85/XXVII/DESARROLLO_URBANO/03197.pdf</t>
  </si>
  <si>
    <t>C000026</t>
  </si>
  <si>
    <t>http://transparencia.comitan.gob.mx/ART85/XXVII/DESARROLLO_URBANO/C000026.pdf</t>
  </si>
  <si>
    <t xml:space="preserve">RED UNIVERCOM S.C. </t>
  </si>
  <si>
    <t>A001261</t>
  </si>
  <si>
    <t>HECTOR</t>
  </si>
  <si>
    <t>MONJARAZ</t>
  </si>
  <si>
    <t>MEZA</t>
  </si>
  <si>
    <t>http://transparencia.comitan.gob.mx/ART85/XXVII/DESARROLLO_URBANO/A001261.pdf</t>
  </si>
  <si>
    <t>http://transparencia.comitan.gob.mx/ART85/XXVII/DESARROLLO_URBANO/15233.pdf</t>
  </si>
  <si>
    <t>S002162</t>
  </si>
  <si>
    <t>ORDOÑEZ</t>
  </si>
  <si>
    <t>PANIAGUA/COPROP</t>
  </si>
  <si>
    <t>http://transparencia.comitan.gob.mx/ART85/XXVII/DESARROLLO_URBANO/S002162.pdf</t>
  </si>
  <si>
    <t>S002124</t>
  </si>
  <si>
    <t>JUAN ALBERTO</t>
  </si>
  <si>
    <t>http://transparencia.comitan.gob.mx/ART85/XXVII/DESARROLLO_URBANO/S002124.pdf</t>
  </si>
  <si>
    <t>http://transparencia.comitan.gob.mx/ART85/XXVII/DESARROLLO_URBANO/03272.pdf</t>
  </si>
  <si>
    <t>S002178</t>
  </si>
  <si>
    <t>GEORGINA ISABEL</t>
  </si>
  <si>
    <t>DUARTE/COPROP</t>
  </si>
  <si>
    <t>http://transparencia.comitan.gob.mx/ART85/XXVII/DESARROLLO_URBANO/S002178.pdf</t>
  </si>
  <si>
    <t>http://transparencia.comitan.gob.mx/ART85/XXVII/DESARROLLO_URBANO/03226.pdf</t>
  </si>
  <si>
    <t>A001267</t>
  </si>
  <si>
    <t>ADRIAN</t>
  </si>
  <si>
    <t>LOPEZ/COPROP</t>
  </si>
  <si>
    <t>http://transparencia.comitan.gob.mx/ART85/XXVII/DESARROLLO_URBANO/A001267.pdf</t>
  </si>
  <si>
    <t>http://transparencia.comitan.gob.mx/ART85/XXVII/DESARROLLO_URBANO/03260.pdf</t>
  </si>
  <si>
    <t>S002182</t>
  </si>
  <si>
    <t>MARIA LUVIA</t>
  </si>
  <si>
    <t>http://transparencia.comitan.gob.mx/ART85/XXVII/DESARROLLO_URBANO/S002182.pdf</t>
  </si>
  <si>
    <t>S002183</t>
  </si>
  <si>
    <t>ANTONIO</t>
  </si>
  <si>
    <t>http://transparencia.comitan.gob.mx/ART85/XXVII/DESARROLLO_URBANO/S002183.pdf</t>
  </si>
  <si>
    <t>http://transparencia.comitan.gob.mx/ART85/XXVII/DESARROLLO_URBANO/03248.pdf</t>
  </si>
  <si>
    <t>S002188</t>
  </si>
  <si>
    <t>ISABEL</t>
  </si>
  <si>
    <t>http://transparencia.comitan.gob.mx/ART85/XXVII/DESARROLLO_URBANO/S002188.pdf</t>
  </si>
  <si>
    <t>http://transparencia.comitan.gob.mx/ART85/XXVII/DESARROLLO_URBANO/03258.pdf</t>
  </si>
  <si>
    <t>S002192</t>
  </si>
  <si>
    <t>JORGE GERARDO</t>
  </si>
  <si>
    <t>RUIZ/COPROP</t>
  </si>
  <si>
    <t>http://transparencia.comitan.gob.mx/ART85/XXVII/DESARROLLO_URBANO/S002192.pdf</t>
  </si>
  <si>
    <t>http://transparencia.comitan.gob.mx/ART85/XXVII/DESARROLLO_URBANO/03273.pdf</t>
  </si>
  <si>
    <t>A001271</t>
  </si>
  <si>
    <t>CARALAMPIO</t>
  </si>
  <si>
    <t>http://transparencia.comitan.gob.mx/ART85/XXVII/DESARROLLO_URBANO/A001271.pdf</t>
  </si>
  <si>
    <t>http://transparencia.comitan.gob.mx/ART85/XXVII/DESARROLLO_URBANO/03274.pdf</t>
  </si>
  <si>
    <t>S002193</t>
  </si>
  <si>
    <t>CANDELARIO CARALAMPIO</t>
  </si>
  <si>
    <t>ABADIA</t>
  </si>
  <si>
    <t>http://transparencia.comitan.gob.mx/ART85/XXVII/DESARROLLO_URBANO/S002193.pdf</t>
  </si>
  <si>
    <t>A001272</t>
  </si>
  <si>
    <t>SAMUEL</t>
  </si>
  <si>
    <t>DE LA TORRE/COPROP</t>
  </si>
  <si>
    <t>http://transparencia.comitan.gob.mx/ART85/XXVII/DESARROLLO_URBANO/A001272.pdf</t>
  </si>
  <si>
    <t>http://transparencia.comitan.gob.mx/ART85/XXVII/DESARROLLO_URBANO/03261.pdf</t>
  </si>
  <si>
    <t>S002194</t>
  </si>
  <si>
    <t>PAOLA DEL ROCIO</t>
  </si>
  <si>
    <t>BASSAUL</t>
  </si>
  <si>
    <t>ESCALANTE/COPROP</t>
  </si>
  <si>
    <t>http://transparencia.comitan.gob.mx/ART85/XXVII/DESARROLLO_URBANO/S002194.pdf</t>
  </si>
  <si>
    <t>A001274</t>
  </si>
  <si>
    <t>MIGUEL</t>
  </si>
  <si>
    <t>CRUZ</t>
  </si>
  <si>
    <t>http://transparencia.comitan.gob.mx/ART85/XXVII/DESARROLLO_URBANO/A001274.pdf</t>
  </si>
  <si>
    <t>http://transparencia.comitan.gob.mx/ART85/XXVII/DESARROLLO_URBANO/03259.pdf</t>
  </si>
  <si>
    <t>S002196</t>
  </si>
  <si>
    <t>SEBASTIAN</t>
  </si>
  <si>
    <t>ARA</t>
  </si>
  <si>
    <t>http://transparencia.comitan.gob.mx/ART85/XXVII/DESARROLLO_URBANO/S002196.pdf</t>
  </si>
  <si>
    <t>S002202</t>
  </si>
  <si>
    <t>MEDARDO</t>
  </si>
  <si>
    <t>http://transparencia.comitan.gob.mx/ART85/XXVII/DESARROLLO_URBANO/S002202.pdf</t>
  </si>
  <si>
    <t>http://transparencia.comitan.gob.mx/ART85/XXVII/DESARROLLO_URBANO/03257.pdf</t>
  </si>
  <si>
    <t>S002203</t>
  </si>
  <si>
    <t>GARCIA/COPROP</t>
  </si>
  <si>
    <t>http://transparencia.comitan.gob.mx/ART85/XXVII/DESARROLLO_URBANO/S002203.pdf</t>
  </si>
  <si>
    <t>http://transparencia.comitan.gob.mx/ART85/XXVII/DESARROLLO_URBANO/03256.pdf</t>
  </si>
  <si>
    <t>S002204</t>
  </si>
  <si>
    <t>MARIA</t>
  </si>
  <si>
    <t>http://transparencia.comitan.gob.mx/ART85/XXVII/DESARROLLO_URBANO/S002204.pdf</t>
  </si>
  <si>
    <t>http://transparencia.comitan.gob.mx/ART85/XXVII/DESARROLLO_URBANO/03268.pdf</t>
  </si>
  <si>
    <t>A001278</t>
  </si>
  <si>
    <t>COMERCIAL GORSA S.A. DE C.V.</t>
  </si>
  <si>
    <t>http://transparencia.comitan.gob.mx/ART85/XXVII/DESARROLLO_URBANO/A001278.pdf</t>
  </si>
  <si>
    <t>http://transparencia.comitan.gob.mx/ART85/XXVII/DESARROLLO_URBANO/03269.pdf</t>
  </si>
  <si>
    <t>S002213</t>
  </si>
  <si>
    <t>GLADYS GUADALUPE</t>
  </si>
  <si>
    <t>STOBER</t>
  </si>
  <si>
    <t>http://transparencia.comitan.gob.mx/ART85/XXVII/DESARROLLO_URBANO/S002213.pdf</t>
  </si>
  <si>
    <t>A001279</t>
  </si>
  <si>
    <t>http://transparencia.comitan.gob.mx/ART85/XXVII/DESARROLLO_URBANO/A001279.pdf</t>
  </si>
  <si>
    <t>http://transparencia.comitan.gob.mx/ART85/XXVII/DESARROLLO_URBANO/03270.pdf</t>
  </si>
  <si>
    <t>S002214</t>
  </si>
  <si>
    <t>ADRIAN MANUEL</t>
  </si>
  <si>
    <t>FLORIAN</t>
  </si>
  <si>
    <t>RAMIREZ/COPROP</t>
  </si>
  <si>
    <t>http://transparencia.comitan.gob.mx/ART85/XXVII/DESARROLLO_URBANO/S002214.pdf</t>
  </si>
  <si>
    <t>A001307</t>
  </si>
  <si>
    <t>LUIS JAVIER</t>
  </si>
  <si>
    <t>CAMPOS</t>
  </si>
  <si>
    <t>http://transparencia.comitan.gob.mx/ART85/XXVII/DESARROLLO_URBANO/A001307.pdf</t>
  </si>
  <si>
    <t>http://transparencia.comitan.gob.mx/ART85/XXVII/DESARROLLO_URBANO/03262.pdf</t>
  </si>
  <si>
    <t>C000618</t>
  </si>
  <si>
    <t>http://transparencia.comitan.gob.mx/ART85/XXVII/DESARROLLO_URBANO/C000618.pdf</t>
  </si>
  <si>
    <t>C000575</t>
  </si>
  <si>
    <t>LUIS IGNACIO</t>
  </si>
  <si>
    <t>http://transparencia.comitan.gob.mx/ART85/XXVII/DESARROLLO_URBANO/C000575.pdf</t>
  </si>
  <si>
    <t>http://transparencia.comitan.gob.mx/ART85/XXVII/DESARROLLO_URBANO/03242.pdf</t>
  </si>
  <si>
    <t>C000633</t>
  </si>
  <si>
    <t>BONIFAZ</t>
  </si>
  <si>
    <t>CORDERO</t>
  </si>
  <si>
    <t>http://transparencia.comitan.gob.mx/ART85/XXVII/DESARROLLO_URBANO/C000633.pdf</t>
  </si>
  <si>
    <t>http://transparencia.comitan.gob.mx/ART85/XXVII/DESARROLLO_URBANO/03263.pdf</t>
  </si>
  <si>
    <t>A001005</t>
  </si>
  <si>
    <t>RENATA</t>
  </si>
  <si>
    <t>http://transparencia.comitan.gob.mx/ART85/XXVII/DESARROLLO_URBANO/A001005.pdf</t>
  </si>
  <si>
    <t>http://transparencia.comitan.gob.mx/ART85/XXVII/DESARROLLO_URBANO/03266.pdf</t>
  </si>
  <si>
    <t>C000525</t>
  </si>
  <si>
    <t>C000629</t>
  </si>
  <si>
    <t>http://transparencia.comitan.gob.mx/ART85/XXVII/DESARROLLO_URBANO/C000629.pdf</t>
  </si>
  <si>
    <t>http://transparencia.comitan.gob.mx/ART85/XXVII/DESARROLLO_URBANO/03275.pdf</t>
  </si>
  <si>
    <t>A001316</t>
  </si>
  <si>
    <t>http://transparencia.comitan.gob.mx/ART85/XXVII/DESARROLLO_URBANO/A001316.pdf</t>
  </si>
  <si>
    <t>http://transparencia.comitan.gob.mx/ART85/XXVII/DESARROLLO_URBANO/03276.pdf</t>
  </si>
  <si>
    <t>C000607</t>
  </si>
  <si>
    <t>IVAN</t>
  </si>
  <si>
    <t>MIJANGOS</t>
  </si>
  <si>
    <t>http://transparencia.comitan.gob.mx/ART85/XXVII/DESARROLLO_URBANO/C000607.pdf</t>
  </si>
  <si>
    <t>http://transparencia.comitan.gob.mx/ART85/XXVII/DESARROLLO_URBANO/03279.pdf</t>
  </si>
  <si>
    <t>C000609</t>
  </si>
  <si>
    <t>LUIS EDOARDO</t>
  </si>
  <si>
    <t>ANZUETO</t>
  </si>
  <si>
    <t>http://transparencia.comitan.gob.mx/ART85/XXVII/DESARROLLO_URBANO/C000609.pdf</t>
  </si>
  <si>
    <t>http://transparencia.comitan.gob.mx/ART85/XXVII/DESARROLLO_URBANO/03284.pdf</t>
  </si>
  <si>
    <t>04534</t>
  </si>
  <si>
    <t>VISION PRENDARIA S.A. DE C.V.</t>
  </si>
  <si>
    <t>http://transparencia.comitan.gob.mx/ART85/XXVII/DESARROLLO_URBANO/04534.pdf</t>
  </si>
  <si>
    <t>http://transparencia.comitan.gob.mx/ART85/XXVII/DESARROLLO_URBANO/15534.pdf</t>
  </si>
  <si>
    <t>SOLIS</t>
  </si>
  <si>
    <t>http://transparencia.comitan.gob.mx/ART85/XXVII/DESARROLLO_URBANO/03267.pdf</t>
  </si>
  <si>
    <t>P0019</t>
  </si>
  <si>
    <t>P0020</t>
  </si>
  <si>
    <t>P0021</t>
  </si>
  <si>
    <t>P0022</t>
  </si>
  <si>
    <t>VERONICA EDITH</t>
  </si>
  <si>
    <t>GALINDO</t>
  </si>
  <si>
    <t>http://transparencia.comitan.gob.mx/ART85/XXVII/DESARROLLO_URBANO/P0019.pdf</t>
  </si>
  <si>
    <t>http://transparencia.comitan.gob.mx/ART85/XXVII/DESARROLLO_URBANO/P0020.pdf</t>
  </si>
  <si>
    <t>http://transparencia.comitan.gob.mx/ART85/XXVII/DESARROLLO_URBANO/P0021.pdf</t>
  </si>
  <si>
    <t>http://transparencia.comitan.gob.mx/ART85/XXVII/DESARROLLO_URBANO/P0022.pdf</t>
  </si>
  <si>
    <t>http://transparencia.comitan.gob.mx/ART85/XXVII/DESARROLLO_URBANO/03271.pdf</t>
  </si>
  <si>
    <t>JOSE RAMIRO</t>
  </si>
  <si>
    <t>http://transparencia.comitan.gob.mx/ART85/XXVII/DESARROLLO_URBANO/03264.pdf</t>
  </si>
  <si>
    <t>T000304</t>
  </si>
  <si>
    <t>IVAN LEONEL</t>
  </si>
  <si>
    <t>RIVAS</t>
  </si>
  <si>
    <t>http://transparencia.comitan.gob.mx/ART85/XXVII/DESARROLLO_URBANO/T000304.pdf</t>
  </si>
  <si>
    <t>http://transparencia.comitan.gob.mx/ART85/XXVII/DESARROLLO_URBANO/03278.pdf</t>
  </si>
  <si>
    <t>R000117</t>
  </si>
  <si>
    <t>R000119</t>
  </si>
  <si>
    <t>DOMINGUEZ/COPROP</t>
  </si>
  <si>
    <t>http://transparencia.comitan.gob.mx/ART85/XXVII/DESARROLLO_URBANO/R000119.pdf</t>
  </si>
  <si>
    <t>http://transparencia.comitan.gob.mx/ART85/XXVII/DESARROLLO_URBANO/03288.pdf</t>
  </si>
  <si>
    <t>A001313</t>
  </si>
  <si>
    <t>LUIS ALVARO</t>
  </si>
  <si>
    <t>http://transparencia.comitan.gob.mx/ART85/XXVII/DESARROLLO_URBANO/A001313.pdf</t>
  </si>
  <si>
    <t>http://transparencia.comitan.gob.mx/ART85/XXVII/DESARROLLO_URBANO/03243.pdf</t>
  </si>
  <si>
    <t>A001317</t>
  </si>
  <si>
    <t>RODULFO</t>
  </si>
  <si>
    <t>http://transparencia.comitan.gob.mx/ART85/XXVII/DESARROLLO_URBANO/A001317.pdf</t>
  </si>
  <si>
    <t>http://transparencia.comitan.gob.mx/ART85/XXVII/DESARROLLO_URBANO/03265.pdf</t>
  </si>
  <si>
    <t>PA000101</t>
  </si>
  <si>
    <t>FAMILIA GORDILLO RUIZ</t>
  </si>
  <si>
    <t>http://transparencia.comitan.gob.mx/ART85/XXVII/DESARROLLO_URBANO/PA000101.pdf</t>
  </si>
  <si>
    <t>http://transparencia.comitan.gob.mx/ART85/XXVII/DESARROLLO_URBANO/03251.pdf</t>
  </si>
  <si>
    <t>PA000106</t>
  </si>
  <si>
    <t>FAMILIA DEL EXTINTO JOSE RAYMUNDO GORDILLO</t>
  </si>
  <si>
    <t>http://transparencia.comitan.gob.mx/ART85/XXVII/DESARROLLO_URBANO/PA000106.pdf</t>
  </si>
  <si>
    <t>http://transparencia.comitan.gob.mx/ART85/XXVII/DESARROLLO_URBANO/03246.pdf</t>
  </si>
  <si>
    <t>US0388</t>
  </si>
  <si>
    <t>OPERADORA TAGGART S DE R.L. DE C.V.</t>
  </si>
  <si>
    <t>http://transparencia.comitan.gob.mx/ART85/XXVII/DESARROLLO_URBANO/US0388.pdf</t>
  </si>
  <si>
    <t>http://transparencia.comitan.gob.mx/ART85/XXVII/DESARROLLO_URBANO/15645.pdf</t>
  </si>
  <si>
    <t>US0360</t>
  </si>
  <si>
    <t>COMERCIALIZADORA PORCICOLA MEXICANA S.A. DE C.V.</t>
  </si>
  <si>
    <t>http://transparencia.comitan.gob.mx/ART85/XXVII/DESARROLLO_URBANO/15425.pdf</t>
  </si>
  <si>
    <t>US0387</t>
  </si>
  <si>
    <t>LINEA DE TRANSPORTES 3a. ZONA SC DE RL DE C.V.</t>
  </si>
  <si>
    <t>http://transparencia.comitan.gob.mx/ART85/XXVII/DESARROLLO_URBANO/US0387.pdf</t>
  </si>
  <si>
    <t>http://transparencia.comitan.gob.mx/ART85/XXVII/DESARROLLO_URBANO/03254.pdf</t>
  </si>
  <si>
    <t>04533</t>
  </si>
  <si>
    <t>JESUS FRANCISCO</t>
  </si>
  <si>
    <t>http://transparencia.comitan.gob.mx/ART85/XXVII/DESARROLLO_URBANO/04533.pdf</t>
  </si>
  <si>
    <t>http://transparencia.comitan.gob.mx/ART85/XXVII/DESARROLLO_URBANO/03247.pdf</t>
  </si>
  <si>
    <t>R000118</t>
  </si>
  <si>
    <t>FIDELIA</t>
  </si>
  <si>
    <t>http://transparencia.comitan.gob.mx/ART85/XXVII/DESARROLLO_URBANO/R000118.pdf</t>
  </si>
  <si>
    <t>http://transparencia.comitan.gob.mx/ART85/XXVII/DESARROLLO_URBANO/03250.pdf</t>
  </si>
  <si>
    <t>R000122</t>
  </si>
  <si>
    <t xml:space="preserve">CLAUDIA </t>
  </si>
  <si>
    <t>LUENGO</t>
  </si>
  <si>
    <t>GUTIERREZ/COPROP</t>
  </si>
  <si>
    <t>http://transparencia.comitan.gob.mx/ART85/XXVII/DESARROLLO_URBANO/R000122.pdf</t>
  </si>
  <si>
    <t>http://transparencia.comitan.gob.mx/ART85/XXVII/DESARROLLO_URBANO/03252.pdf</t>
  </si>
  <si>
    <t>DOMINGO ENOCH</t>
  </si>
  <si>
    <t>http://transparencia.comitan.gob.mx/ART85/XXVII/DESARROLLO_URBANO/R000117.pdf</t>
  </si>
  <si>
    <t>http://transparencia.comitan.gob.mx/ART85/XXVII/DESARROLLO_URBANO/03253.pdf</t>
  </si>
  <si>
    <t>PA000071</t>
  </si>
  <si>
    <t>http://transparencia.comitan.gob.mx/ART85/XXVII/DESARROLLO_URBANO/PA000071.pdf</t>
  </si>
  <si>
    <t>http://transparencia.comitan.gob.mx/ART85/XXVII/DESARROLLO_URBANO/03287.pdf</t>
  </si>
  <si>
    <t>R000275</t>
  </si>
  <si>
    <t>PATRICIA LIBERTAD</t>
  </si>
  <si>
    <t>VENTURA</t>
  </si>
  <si>
    <t>http://transparencia.comitan.gob.mx/ART85/XXVII/DESARROLLO_URBANO/R000275.pdf</t>
  </si>
  <si>
    <t>http://transparencia.comitan.gob.mx/ART85/XXVII/DESARROLLO_URBANO/03249.pdf</t>
  </si>
  <si>
    <t>R000300</t>
  </si>
  <si>
    <t>MARGARITA</t>
  </si>
  <si>
    <t>http://transparencia.comitan.gob.mx/ART85/XXVII/DESARROLLO_URBANO/R000300.pdf</t>
  </si>
  <si>
    <t>http://transparencia.comitan.gob.mx/ART85/XXVII/DESARROLLO_URBANO/03255.pdf</t>
  </si>
  <si>
    <t>R000271</t>
  </si>
  <si>
    <t>http://transparencia.comitan.gob.mx/ART85/XXVII/DESARROLLO_URBANO/R000271.pdf</t>
  </si>
  <si>
    <t>http://transparencia.comitan.gob.mx/ART85/XXVII/DESARROLLO_URBANO/03193.pdf</t>
  </si>
  <si>
    <t>A001260</t>
  </si>
  <si>
    <t>NAVARRETE</t>
  </si>
  <si>
    <t>http://transparencia.comitan.gob.mx/ART85/XXVII/DESARROLLO_URBANO/A001260.pdf</t>
  </si>
  <si>
    <t>http://transparencia.comitan.gob.mx/ART85/XXVII/DESARROLLO_URBANO/03277.pdf</t>
  </si>
  <si>
    <t>S002161</t>
  </si>
  <si>
    <t>CESAR ALEXANDER</t>
  </si>
  <si>
    <t>CALVO</t>
  </si>
  <si>
    <t>http://transparencia.comitan.gob.mx/ART85/XXVII/DESARROLLO_URBANO/S002161.pdf</t>
  </si>
  <si>
    <t>S002181</t>
  </si>
  <si>
    <t>VANESSA</t>
  </si>
  <si>
    <t>GODINES</t>
  </si>
  <si>
    <t>http://transparencia.comitan.gob.mx/ART85/XXVII/DESARROLLO_URBANO/S002181.pdf</t>
  </si>
  <si>
    <t>http://transparencia.comitan.gob.mx/ART85/XXVII/DESARROLLO_URBANO/03281.pdf</t>
  </si>
  <si>
    <t>A001269</t>
  </si>
  <si>
    <t>GILBERTO DE JESUS</t>
  </si>
  <si>
    <t>http://transparencia.comitan.gob.mx/ART85/XXVII/DESARROLLO_URBANO/A001269.pdf</t>
  </si>
  <si>
    <t>A001270</t>
  </si>
  <si>
    <t>JAIME</t>
  </si>
  <si>
    <t>http://transparencia.comitan.gob.mx/ART85/XXVII/DESARROLLO_URBANO/A001270.pdf</t>
  </si>
  <si>
    <t>http://transparencia.comitan.gob.mx/ART85/XXVII/DESARROLLO_URBANO/03280.pdf</t>
  </si>
  <si>
    <t>S002184</t>
  </si>
  <si>
    <t>JUANA</t>
  </si>
  <si>
    <t>PASCUAL</t>
  </si>
  <si>
    <t>PEDRO</t>
  </si>
  <si>
    <t>http://transparencia.comitan.gob.mx/ART85/XXVII/DESARROLLO_URBANO/S002184.pdf</t>
  </si>
  <si>
    <t>S002186</t>
  </si>
  <si>
    <t>UTRILLA</t>
  </si>
  <si>
    <t>http://transparencia.comitan.gob.mx/ART85/XXVII/DESARROLLO_URBANO/S002186.pdf</t>
  </si>
  <si>
    <t>http://transparencia.comitan.gob.mx/ART85/XXVII/DESARROLLO_URBANO/03286.pdf</t>
  </si>
  <si>
    <t>S002187</t>
  </si>
  <si>
    <t>ARRAZATE</t>
  </si>
  <si>
    <t>CASTAÑEDA</t>
  </si>
  <si>
    <t>http://transparencia.comitan.gob.mx/ART85/XXVII/DESARROLLO_URBANO/S002187.pdf</t>
  </si>
  <si>
    <t>http://transparencia.comitan.gob.mx/ART85/XXVII/DESARROLLO_URBANO/03285.pdf</t>
  </si>
  <si>
    <t>S002212</t>
  </si>
  <si>
    <t>S002211</t>
  </si>
  <si>
    <t>SANDRA KARINA</t>
  </si>
  <si>
    <t>SANTIZ/COPROP</t>
  </si>
  <si>
    <t>http://transparencia.comitan.gob.mx/ART85/XXVII/DESARROLLO_URBANO/S002211.pdf</t>
  </si>
  <si>
    <t>http://transparencia.comitan.gob.mx/ART85/XXVII/DESARROLLO_URBANO/03289.pdf</t>
  </si>
  <si>
    <t>SUCELY YAZMIN</t>
  </si>
  <si>
    <t>JIMENEZ/COPROP</t>
  </si>
  <si>
    <t>http://transparencia.comitan.gob.mx/ART85/XXVII/DESARROLLO_URBANO/S002212.pdf</t>
  </si>
  <si>
    <t>http://transparencia.comitan.gob.mx/ART85/XXVII/DESARROLLO_URBANO/03290.pdf</t>
  </si>
  <si>
    <t>S002215</t>
  </si>
  <si>
    <t>ANDRES ERNESTO</t>
  </si>
  <si>
    <t>OROZCO/COPROP</t>
  </si>
  <si>
    <t>http://transparencia.comitan.gob.mx/ART85/XXVII/DESARROLLO_URBANO/S002215.pdf</t>
  </si>
  <si>
    <t>http://transparencia.comitan.gob.mx/ART85/XXVII/DESARROLLO_URBANO/03291.pdf</t>
  </si>
  <si>
    <t>S002216</t>
  </si>
  <si>
    <t>JONATHAN DANIEL</t>
  </si>
  <si>
    <t>VELASCO</t>
  </si>
  <si>
    <t>http://transparencia.comitan.gob.mx/ART85/XXVII/DESARROLLO_URBANO/S002216.pdf</t>
  </si>
  <si>
    <t>http://transparencia.comitan.gob.mx/ART85/XXVII/DESARROLLO_URBANO/03282.pdf</t>
  </si>
  <si>
    <t>A001280</t>
  </si>
  <si>
    <t>A001282</t>
  </si>
  <si>
    <t>JOSUE</t>
  </si>
  <si>
    <t>http://transparencia.comitan.gob.mx/ART85/XXVII/DESARROLLO_URBANO/A001282.pdf</t>
  </si>
  <si>
    <t>A001236</t>
  </si>
  <si>
    <t>MARIA ISABEL</t>
  </si>
  <si>
    <t>http://transparencia.comitan.gob.mx/ART85/XXVII/DESARROLLO_URBANO/A001236.pdf</t>
  </si>
  <si>
    <t>http://transparencia.comitan.gob.mx/ART85/XXVII/DESARROLLO_URBANO/03300.pdf</t>
  </si>
  <si>
    <t>S002063</t>
  </si>
  <si>
    <t>CLARA LUZ</t>
  </si>
  <si>
    <t>http://transparencia.comitan.gob.mx/ART85/XXVII/DESARROLLO_URBANO/S002063.pdf</t>
  </si>
  <si>
    <t>S002217</t>
  </si>
  <si>
    <t>DANISA ANALU</t>
  </si>
  <si>
    <t>http://transparencia.comitan.gob.mx/ART85/XXVII/DESARROLLO_URBANO/S002217.pdf</t>
  </si>
  <si>
    <t>http://transparencia.comitan.gob.mx/ART85/XXVII/DESARROLLO_URBANO/03297.pdf</t>
  </si>
  <si>
    <t>A001281</t>
  </si>
  <si>
    <t>http://transparencia.comitan.gob.mx/ART85/XXVII/DESARROLLO_URBANO/A001281.pdf</t>
  </si>
  <si>
    <t>S002218</t>
  </si>
  <si>
    <t>FABIOLA DEL CARMEN</t>
  </si>
  <si>
    <t>http://transparencia.comitan.gob.mx/ART85/XXVII/DESARROLLO_URBANO/S002218.pdf</t>
  </si>
  <si>
    <t>http://transparencia.comitan.gob.mx/ART85/XXVII/DESARROLLO_URBANO/03296.pdf</t>
  </si>
  <si>
    <t>S002219</t>
  </si>
  <si>
    <t>ROSARIO ANAHI</t>
  </si>
  <si>
    <t>MENDOZA</t>
  </si>
  <si>
    <t>http://transparencia.comitan.gob.mx/ART85/XXVII/DESARROLLO_URBANO/S002219.pdf</t>
  </si>
  <si>
    <t>http://transparencia.comitan.gob.mx/ART85/XXVII/DESARROLLO_URBANO/03283.pdf</t>
  </si>
  <si>
    <t>http://transparencia.comitan.gob.mx/ART85/XXVII/DESARROLLO_URBANO/A001280.pdf</t>
  </si>
  <si>
    <t>A001283</t>
  </si>
  <si>
    <t>MARIA ZOYLA</t>
  </si>
  <si>
    <t>http://transparencia.comitan.gob.mx/ART85/XXVII/DESARROLLO_URBANO/A001283.pdf</t>
  </si>
  <si>
    <t>http://transparencia.comitan.gob.mx/ART85/XXVII/DESARROLLO_URBANO/03303.pdf</t>
  </si>
  <si>
    <t>S002220</t>
  </si>
  <si>
    <t>JANS GILVANY</t>
  </si>
  <si>
    <t>DE LEON</t>
  </si>
  <si>
    <t>VELAZQUEZ</t>
  </si>
  <si>
    <t>http://transparencia.comitan.gob.mx/ART85/XXVII/DESARROLLO_URBANO/S002220.pdf</t>
  </si>
  <si>
    <t>A001287</t>
  </si>
  <si>
    <t>MARIA ANTONIETA</t>
  </si>
  <si>
    <t>http://transparencia.comitan.gob.mx/ART85/XXVII/DESARROLLO_URBANO/A001287.pdf</t>
  </si>
  <si>
    <t>http://transparencia.comitan.gob.mx/ART85/XXVII/DESARROLLO_URBANO/03301.pdf</t>
  </si>
  <si>
    <t>S002228</t>
  </si>
  <si>
    <t>http://transparencia.comitan.gob.mx/ART85/XXVII/DESARROLLO_URBANO/S002228.pdf</t>
  </si>
  <si>
    <t>S002240</t>
  </si>
  <si>
    <t>GLORIA</t>
  </si>
  <si>
    <t>http://transparencia.comitan.gob.mx/ART85/XXVII/DESARROLLO_URBANO/S002240.pdf</t>
  </si>
  <si>
    <t>http://transparencia.comitan.gob.mx/ART85/XXVII/DESARROLLO_URBANO/03293.pdf</t>
  </si>
  <si>
    <t>S002241</t>
  </si>
  <si>
    <t>LUIS EDUARDO</t>
  </si>
  <si>
    <t>http://transparencia.comitan.gob.mx/ART85/XXVII/DESARROLLO_URBANO/S002241.pdf</t>
  </si>
  <si>
    <t>http://transparencia.comitan.gob.mx/ART85/XXVII/DESARROLLO_URBANO/03292.pdf</t>
  </si>
  <si>
    <t>S002242</t>
  </si>
  <si>
    <t>HORACIO</t>
  </si>
  <si>
    <t>http://transparencia.comitan.gob.mx/ART85/XXVII/DESARROLLO_URBANO/S002242.pdf</t>
  </si>
  <si>
    <t>http://transparencia.comitan.gob.mx/ART85/XXVII/DESARROLLO_URBANO/03305.pdf</t>
  </si>
  <si>
    <t>S002244</t>
  </si>
  <si>
    <t>PATRICIA CANDELARIA</t>
  </si>
  <si>
    <t>http://transparencia.comitan.gob.mx/ART85/XXVII/DESARROLLO_URBANO/S002244.pdf</t>
  </si>
  <si>
    <t>http://transparencia.comitan.gob.mx/ART85/XXVII/DESARROLLO_URBANO/03295.pdf</t>
  </si>
  <si>
    <t>S002250</t>
  </si>
  <si>
    <t>MARIA DE JESUS</t>
  </si>
  <si>
    <t>JUAN</t>
  </si>
  <si>
    <t>http://transparencia.comitan.gob.mx/ART85/XXVII/DESARROLLO_URBANO/S002250.pdf</t>
  </si>
  <si>
    <t>http://transparencia.comitan.gob.mx/ART85/XXVII/DESARROLLO_URBANO/03306.pdf</t>
  </si>
  <si>
    <t>US0369</t>
  </si>
  <si>
    <t>TONY TIENDAS S.A. DE C.V.</t>
  </si>
  <si>
    <t>http://transparencia.comitan.gob.mx/ART85/XXVII/DESARROLLO_URBANO/US0369.pdf</t>
  </si>
  <si>
    <t>http://transparencia.comitan.gob.mx/ART85/XXVII/DESARROLLO_URBANO/15820.pdf</t>
  </si>
  <si>
    <t>PA000107</t>
  </si>
  <si>
    <t>FAMILIA CANO GALINDO</t>
  </si>
  <si>
    <t>FAMILIA PEREZ VILLATORO</t>
  </si>
  <si>
    <t>http://transparencia.comitan.gob.mx/ART85/XXVII/DESARROLLO_URBANO/PA000107.pdf</t>
  </si>
  <si>
    <t>http://transparencia.comitan.gob.mx/ART85/XXVII/DESARROLLO_URBANO/03342.pdf</t>
  </si>
  <si>
    <t>US0346</t>
  </si>
  <si>
    <t>CALZADOS CIGA, S.A. DE C.V.</t>
  </si>
  <si>
    <t>http://transparencia.comitan.gob.mx/ART85/XXVII/DESARROLLO_URBANO/US0346.pdf</t>
  </si>
  <si>
    <t>http://transparencia.comitan.gob.mx/ART85/XXVII/DESARROLLO_URBANO/15167.pdf</t>
  </si>
  <si>
    <t>US0405</t>
  </si>
  <si>
    <t>GRUPO MERCANTIL DEL SURESTE S.A. DE C.V.</t>
  </si>
  <si>
    <t>http://transparencia.comitan.gob.mx/ART85/XXVII/DESARROLLO_URBANO/US0405.pdf</t>
  </si>
  <si>
    <t>http://transparencia.comitan.gob.mx/ART85/XXVII/DESARROLLO_URBANO/15878.pdf</t>
  </si>
  <si>
    <t>CUS0033</t>
  </si>
  <si>
    <t>JOSE CARALAMPIO</t>
  </si>
  <si>
    <t>http://transparencia.comitan.gob.mx/ART85/XXVII/DESARROLLO_URBANO/CUS0033.pdf</t>
  </si>
  <si>
    <t>http://transparencia.comitan.gob.mx/ART85/XXVII/DESARROLLO_URBANO/03245.pdf</t>
  </si>
  <si>
    <t>US0341</t>
  </si>
  <si>
    <t>CADENA COMERCIAL OXXO S.A. DE C.V.</t>
  </si>
  <si>
    <t>http://transparencia.comitan.gob.mx/ART85/XXVII/DESARROLLO_URBANO/US0341.pdf</t>
  </si>
  <si>
    <t>http://transparencia.comitan.gob.mx/ART85/XXVII/DESARROLLO_URBANO/15845.pdf</t>
  </si>
  <si>
    <t>US0342</t>
  </si>
  <si>
    <t>http://transparencia.comitan.gob.mx/ART85/XXVII/DESARROLLO_URBANO/US0342.pdf</t>
  </si>
  <si>
    <t>http://transparencia.comitan.gob.mx/ART85/XXVII/DESARROLLO_URBANO/15843.pdf</t>
  </si>
  <si>
    <t>US0335</t>
  </si>
  <si>
    <t>http://transparencia.comitan.gob.mx/ART85/XXVII/DESARROLLO_URBANO/US0335.pdf</t>
  </si>
  <si>
    <t>http://transparencia.comitan.gob.mx/ART85/XXVII/DESARROLLO_URBANO/15850.pdf</t>
  </si>
  <si>
    <t>US0337</t>
  </si>
  <si>
    <t>http://transparencia.comitan.gob.mx/ART85/XXVII/DESARROLLO_URBANO/US0337.pdf</t>
  </si>
  <si>
    <t>http://transparencia.comitan.gob.mx/ART85/XXVII/DESARROLLO_URBANO/15853.pdf</t>
  </si>
  <si>
    <t>US0334</t>
  </si>
  <si>
    <t>US0333</t>
  </si>
  <si>
    <t>http://transparencia.comitan.gob.mx/ART85/XXVII/DESARROLLO_URBANO/US0333.pdf</t>
  </si>
  <si>
    <t>http://transparencia.comitan.gob.mx/ART85/XXVII/DESARROLLO_URBANO/15854.pdf</t>
  </si>
  <si>
    <t>US0343</t>
  </si>
  <si>
    <t>US0344</t>
  </si>
  <si>
    <t>http://transparencia.comitan.gob.mx/ART85/XXVII/DESARROLLO_URBANO/US0344.pdf</t>
  </si>
  <si>
    <t>http://transparencia.comitan.gob.mx/ART85/XXVII/DESARROLLO_URBANO/15857.pdf</t>
  </si>
  <si>
    <t>US0336</t>
  </si>
  <si>
    <t>http://transparencia.comitan.gob.mx/ART85/XXVII/DESARROLLO_URBANO/US0336.pdf</t>
  </si>
  <si>
    <t>http://transparencia.comitan.gob.mx/ART85/XXVII/DESARROLLO_URBANO/15848.pdf</t>
  </si>
  <si>
    <t>US0332</t>
  </si>
  <si>
    <t>US0329</t>
  </si>
  <si>
    <t>http://transparencia.comitan.gob.mx/ART85/XXVII/DESARROLLO_URBANO/US0329.pdf</t>
  </si>
  <si>
    <t>http://transparencia.comitan.gob.mx/ART85/XXVII/DESARROLLO_URBANO/15840.pdf</t>
  </si>
  <si>
    <t>US0338</t>
  </si>
  <si>
    <t>http://transparencia.comitan.gob.mx/ART85/XXVII/DESARROLLO_URBANO/US0338.pdf</t>
  </si>
  <si>
    <t>http://transparencia.comitan.gob.mx/ART85/XXVII/DESARROLLO_URBANO/15855.pdf</t>
  </si>
  <si>
    <t>US0330</t>
  </si>
  <si>
    <t>US0331</t>
  </si>
  <si>
    <t>http://transparencia.comitan.gob.mx/ART85/XXVII/DESARROLLO_URBANO/US0331.pdf</t>
  </si>
  <si>
    <t>http://transparencia.comitan.gob.mx/ART85/XXVII/DESARROLLO_URBANO/15842.pdf</t>
  </si>
  <si>
    <t>http://transparencia.comitan.gob.mx/ART85/XXVII/DESARROLLO_URBANO/US0334.pdf</t>
  </si>
  <si>
    <t>http://transparencia.comitan.gob.mx/ART85/XXVII/DESARROLLO_URBANO/15849.pdf</t>
  </si>
  <si>
    <t>http://transparencia.comitan.gob.mx/ART85/XXVII/DESARROLLO_URBANO/US0330.pdf</t>
  </si>
  <si>
    <t>http://transparencia.comitan.gob.mx/ART85/XXVII/DESARROLLO_URBANO/15844.pdf</t>
  </si>
  <si>
    <t>US0328</t>
  </si>
  <si>
    <t>http://transparencia.comitan.gob.mx/ART85/XXVII/DESARROLLO_URBANO/US0328.pdf</t>
  </si>
  <si>
    <t>http://transparencia.comitan.gob.mx/ART85/XXVII/DESARROLLO_URBANO/15858.pdf</t>
  </si>
  <si>
    <t>US0339</t>
  </si>
  <si>
    <t>http://transparencia.comitan.gob.mx/ART85/XXVII/DESARROLLO_URBANO/US0339.pdf</t>
  </si>
  <si>
    <t>http://transparencia.comitan.gob.mx/ART85/XXVII/DESARROLLO_URBANO/15856.pdf</t>
  </si>
  <si>
    <t>http://transparencia.comitan.gob.mx/ART85/XXVII/DESARROLLO_URBANO/US0343.pdf</t>
  </si>
  <si>
    <t>http://transparencia.comitan.gob.mx/ART85/XXVII/DESARROLLO_URBANO/15847.pdf</t>
  </si>
  <si>
    <t>http://transparencia.comitan.gob.mx/ART85/XXVII/DESARROLLO_URBANO/US0332.pdf</t>
  </si>
  <si>
    <t>http://transparencia.comitan.gob.mx/ART85/XXVII/DESARROLLO_URBANO/15841.pdf</t>
  </si>
  <si>
    <t>US0340</t>
  </si>
  <si>
    <t>http://transparencia.comitan.gob.mx/ART85/XXVII/DESARROLLO_URBANO/US0340.pdf</t>
  </si>
  <si>
    <t>http://transparencia.comitan.gob.mx/ART85/XXVII/DESARROLLO_URBANO/15846.pdf</t>
  </si>
  <si>
    <t>US0403</t>
  </si>
  <si>
    <t>TERESA DE JESUS</t>
  </si>
  <si>
    <t>MARQUEZ</t>
  </si>
  <si>
    <t>MUÑOZ</t>
  </si>
  <si>
    <t>http://transparencia.comitan.gob.mx/ART85/XXVII/DESARROLLO_URBANO/US0403.pdf</t>
  </si>
  <si>
    <t>http://transparencia.comitan.gob.mx/ART85/XXVII/DESARROLLO_URBANO/03315.pdf</t>
  </si>
  <si>
    <t>US0402</t>
  </si>
  <si>
    <t>http://transparencia.comitan.gob.mx/ART85/XXVII/DESARROLLO_URBANO/US0402.pdf</t>
  </si>
  <si>
    <t>http://transparencia.comitan.gob.mx/ART85/XXVII/DESARROLLO_URBANO/03316.pdf</t>
  </si>
  <si>
    <t>L000142</t>
  </si>
  <si>
    <t>DHL EXPRESS MEXICO S.A. DE C.V.</t>
  </si>
  <si>
    <t>http://transparencia.comitan.gob.mx/ART85/XXVII/DESARROLLO_URBANO/L000142.pdf</t>
  </si>
  <si>
    <t>http://transparencia.comitan.gob.mx/ART85/XXVII/DESARROLLO_URBANO/15481.pdf</t>
  </si>
  <si>
    <t>US0357</t>
  </si>
  <si>
    <t>http://transparencia.comitan.gob.mx/ART85/XXVII/DESARROLLO_URBANO/US0357.pdf</t>
  </si>
  <si>
    <t>http://transparencia.comitan.gob.mx/ART85/XXVII/DESARROLLO_URBANO/15480.pdf</t>
  </si>
  <si>
    <t>US0395</t>
  </si>
  <si>
    <t>PROPIMEX S. DE R.L. DE C.V.</t>
  </si>
  <si>
    <t>http://transparencia.comitan.gob.mx/ART85/XXVII/DESARROLLO_URBANO/US0395.pdf</t>
  </si>
  <si>
    <t>http://transparencia.comitan.gob.mx/ART85/XXVII/DESARROLLO_URBANO/03304.pdf</t>
  </si>
  <si>
    <t>US0397</t>
  </si>
  <si>
    <t>ASOCIACION CULTURAL COLEGIO REGINA DE COMITAN A.C.</t>
  </si>
  <si>
    <t>http://transparencia.comitan.gob.mx/ART85/XXVII/DESARROLLO_URBANO/US0397.pdf</t>
  </si>
  <si>
    <t>http://transparencia.comitan.gob.mx/ART85/XXVII/DESARROLLO_URBANO/15705.pdf</t>
  </si>
  <si>
    <t>US0358</t>
  </si>
  <si>
    <t>WATA GROUP S.A. DE C.V.</t>
  </si>
  <si>
    <t>http://transparencia.comitan.gob.mx/ART85/XXVII/DESARROLLO_URBANO/US0358.pdf</t>
  </si>
  <si>
    <t>http://transparencia.comitan.gob.mx/ART85/XXVII/DESARROLLO_URBANO/03298.pdf</t>
  </si>
  <si>
    <t>C000645</t>
  </si>
  <si>
    <t>CARALAMPIO FAUSTINO</t>
  </si>
  <si>
    <t>CULEBRO</t>
  </si>
  <si>
    <t>LESSIEUR</t>
  </si>
  <si>
    <t>http://transparencia.comitan.gob.mx/ART85/XXVII/DESARROLLO_URBANO/C000645.pdf</t>
  </si>
  <si>
    <t>http://transparencia.comitan.gob.mx/ART85/XXVII/DESARROLLO_URBANO/03333.pdf</t>
  </si>
  <si>
    <t>A001311</t>
  </si>
  <si>
    <t>ISMAEL DE JESUS</t>
  </si>
  <si>
    <t>DELFIN</t>
  </si>
  <si>
    <t>CRISTIANI</t>
  </si>
  <si>
    <t>http://transparencia.comitan.gob.mx/ART85/XXVII/DESARROLLO_URBANO/A001311.pdf</t>
  </si>
  <si>
    <t>http://transparencia.comitan.gob.mx/ART85/XXVII/DESARROLLO_URBANO/03302.pdf</t>
  </si>
  <si>
    <t>C000626</t>
  </si>
  <si>
    <t>http://transparencia.comitan.gob.mx/ART85/XXVII/DESARROLLO_URBANO/C000626.pdf</t>
  </si>
  <si>
    <t>T000314</t>
  </si>
  <si>
    <t>http://transparencia.comitan.gob.mx/ART85/XXVII/DESARROLLO_URBANO/T000314.pdf</t>
  </si>
  <si>
    <t>T000296</t>
  </si>
  <si>
    <t>http://transparencia.comitan.gob.mx/ART85/XXVII/DESARROLLO_URBANO/T000296.pdf</t>
  </si>
  <si>
    <t>C000648</t>
  </si>
  <si>
    <t>http://transparencia.comitan.gob.mx/ART85/XXVII/DESARROLLO_URBANO/C000648.pdf</t>
  </si>
  <si>
    <t>http://transparencia.comitan.gob.mx/ART85/XXVII/DESARROLLO_URBANO/03317.pdf</t>
  </si>
  <si>
    <t>C000640</t>
  </si>
  <si>
    <t>ESQUIVEL</t>
  </si>
  <si>
    <t>http://transparencia.comitan.gob.mx/ART85/XXVII/DESARROLLO_URBANO/C000640.pdf</t>
  </si>
  <si>
    <t>http://transparencia.comitan.gob.mx/ART85/XXVII/DESARROLLO_URBANO/03307.pdf</t>
  </si>
  <si>
    <t>T000315</t>
  </si>
  <si>
    <t>JAVIER</t>
  </si>
  <si>
    <t>ASCENCIO</t>
  </si>
  <si>
    <t>http://transparencia.comitan.gob.mx/ART85/XXVII/DESARROLLO_URBANO/T000315.pdf</t>
  </si>
  <si>
    <t>http://transparencia.comitan.gob.mx/ART85/XXVII/DESARROLLO_URBANO/03313.pdf</t>
  </si>
  <si>
    <t>C000650</t>
  </si>
  <si>
    <t>http://transparencia.comitan.gob.mx/ART85/XXVII/DESARROLLO_URBANO/C000650.pdf</t>
  </si>
  <si>
    <t>C000641</t>
  </si>
  <si>
    <t>CIRO</t>
  </si>
  <si>
    <t>http://transparencia.comitan.gob.mx/ART85/XXVII/DESARROLLO_URBANO/C000641.pdf</t>
  </si>
  <si>
    <t>http://transparencia.comitan.gob.mx/ART85/XXVII/DESARROLLO_URBANO/03340.pdf</t>
  </si>
  <si>
    <t>A001323</t>
  </si>
  <si>
    <t>MARIA CONCEPCION</t>
  </si>
  <si>
    <t>VELASCO/COPROP</t>
  </si>
  <si>
    <t>http://transparencia.comitan.gob.mx/ART85/XXVII/DESARROLLO_URBANO/A001323.pdf</t>
  </si>
  <si>
    <t>http://transparencia.comitan.gob.mx/ART85/XXVII/DESARROLLO_URBANO/03345.pdf</t>
  </si>
  <si>
    <t>A001093</t>
  </si>
  <si>
    <t>JORGE LUIS</t>
  </si>
  <si>
    <t>http://transparencia.comitan.gob.mx/ART85/XXVII/DESARROLLO_URBANO/A001093.pdf</t>
  </si>
  <si>
    <t>http://transparencia.comitan.gob.mx/ART85/XXVII/DESARROLLO_URBANO/03399.pdf</t>
  </si>
  <si>
    <t>A001312</t>
  </si>
  <si>
    <t>MARIA GUADALUPE</t>
  </si>
  <si>
    <t>http://transparencia.comitan.gob.mx/ART85/XXVII/DESARROLLO_URBANO/A001312.pdf</t>
  </si>
  <si>
    <t>http://transparencia.comitan.gob.mx/ART85/XXVII/DESARROLLO_URBANO/03335.pdf</t>
  </si>
  <si>
    <t>R000124</t>
  </si>
  <si>
    <t>http://transparencia.comitan.gob.mx/ART85/XXVII/DESARROLLO_URBANO/R000124.pdf</t>
  </si>
  <si>
    <t>http://transparencia.comitan.gob.mx/ART85/XXVII/DESARROLLO_URBANO/03341.pdf</t>
  </si>
  <si>
    <t>R000126</t>
  </si>
  <si>
    <t>HIBELDA ISABEL</t>
  </si>
  <si>
    <t>http://transparencia.comitan.gob.mx/ART85/XXVII/DESARROLLO_URBANO/R000126.pdf</t>
  </si>
  <si>
    <t>http://transparencia.comitan.gob.mx/ART85/XXVII/DESARROLLO_URBANO/03336.pdf</t>
  </si>
  <si>
    <t>CAV0003</t>
  </si>
  <si>
    <t>ALBA</t>
  </si>
  <si>
    <t>SUAREZ</t>
  </si>
  <si>
    <t>http://transparencia.comitan.gob.mx/ART85/XXVII/DESARROLLO_URBANO/CAV0003.pdf</t>
  </si>
  <si>
    <t>http://transparencia.comitan.gob.mx/ART85/XXVII/DESARROLLO_URBANO/03299.pdf</t>
  </si>
  <si>
    <t>C000642</t>
  </si>
  <si>
    <t>COMISION FEDERAL DE ELECTRICIDAD</t>
  </si>
  <si>
    <t>http://transparencia.comitan.gob.mx/ART85/XXVII/DESARROLLO_URBANO/C000642.pdf</t>
  </si>
  <si>
    <t>C000644</t>
  </si>
  <si>
    <t>http://transparencia.comitan.gob.mx/ART85/XXVII/DESARROLLO_URBANO/C000644.pdf</t>
  </si>
  <si>
    <t>S001873</t>
  </si>
  <si>
    <t>ZARATE</t>
  </si>
  <si>
    <t>http://transparencia.comitan.gob.mx/ART85/XXVII/DESARROLLO_URBANO/S001873.pdf</t>
  </si>
  <si>
    <t>http://transparencia.comitan.gob.mx/ART85/XXVII/DESARROLLO_URBANO/03353.pdf</t>
  </si>
  <si>
    <t>S002117</t>
  </si>
  <si>
    <t>JOSE VICENTE</t>
  </si>
  <si>
    <t>ESTIVE</t>
  </si>
  <si>
    <t>http://transparencia.comitan.gob.mx/ART85/XXVII/DESARROLLO_URBANO/S002117.pdf</t>
  </si>
  <si>
    <t>http://transparencia.comitan.gob.mx/ART85/XXVII/DESARROLLO_URBANO/03337.pdf</t>
  </si>
  <si>
    <t>S002207</t>
  </si>
  <si>
    <t>EDGARDO</t>
  </si>
  <si>
    <t>RODRIGUEZ</t>
  </si>
  <si>
    <t>OCAÑA</t>
  </si>
  <si>
    <t>http://transparencia.comitan.gob.mx/ART85/XXVII/DESARROLLO_URBANO/S002207.pdf</t>
  </si>
  <si>
    <t>A001275</t>
  </si>
  <si>
    <t>MARIA HERMICENDA</t>
  </si>
  <si>
    <t>http://transparencia.comitan.gob.mx/ART85/XXVII/DESARROLLO_URBANO/A001275.pdf</t>
  </si>
  <si>
    <t>S002206</t>
  </si>
  <si>
    <t>GONZALO NICANOR</t>
  </si>
  <si>
    <t>ESTRADA</t>
  </si>
  <si>
    <t>http://transparencia.comitan.gob.mx/ART85/XXVII/DESARROLLO_URBANO/S002206.pdf</t>
  </si>
  <si>
    <t>http://transparencia.comitan.gob.mx/ART85/XXVII/DESARROLLO_URBANO/03331.pdf</t>
  </si>
  <si>
    <t>S002208</t>
  </si>
  <si>
    <t>CASTRO</t>
  </si>
  <si>
    <t>http://transparencia.comitan.gob.mx/ART85/XXVII/DESARROLLO_URBANO/S002208.pdf</t>
  </si>
  <si>
    <t>http://transparencia.comitan.gob.mx/ART85/XXVII/DESARROLLO_URBANO/03319.pdf</t>
  </si>
  <si>
    <t>A001276</t>
  </si>
  <si>
    <t>http://transparencia.comitan.gob.mx/ART85/XXVII/DESARROLLO_URBANO/A001276.pdf</t>
  </si>
  <si>
    <t>A001277</t>
  </si>
  <si>
    <t>JOSE TRINIDAD</t>
  </si>
  <si>
    <t>http://transparencia.comitan.gob.mx/ART85/XXVII/DESARROLLO_URBANO/A001277.pdf</t>
  </si>
  <si>
    <t>http://transparencia.comitan.gob.mx/ART85/XXVII/DESARROLLO_URBANO/03352.pdf</t>
  </si>
  <si>
    <t>S002209</t>
  </si>
  <si>
    <t>JORGE</t>
  </si>
  <si>
    <t>http://transparencia.comitan.gob.mx/ART85/XXVII/DESARROLLO_URBANO/S002209.pdf</t>
  </si>
  <si>
    <t>S002210</t>
  </si>
  <si>
    <t>JUAN DANIEL</t>
  </si>
  <si>
    <t>http://transparencia.comitan.gob.mx/ART85/XXVII/DESARROLLO_URBANO/S002210.pdf</t>
  </si>
  <si>
    <t>http://transparencia.comitan.gob.mx/ART85/XXVII/DESARROLLO_URBANO/03324.pdf</t>
  </si>
  <si>
    <t>S002221</t>
  </si>
  <si>
    <t>EMILIA DE JESUS</t>
  </si>
  <si>
    <t>TORIJA</t>
  </si>
  <si>
    <t>http://transparencia.comitan.gob.mx/ART85/XXVII/DESARROLLO_URBANO/S002221.pdf</t>
  </si>
  <si>
    <t>http://transparencia.comitan.gob.mx/ART85/XXVII/DESARROLLO_URBANO/03308.pdf</t>
  </si>
  <si>
    <t>S002222</t>
  </si>
  <si>
    <t>http://transparencia.comitan.gob.mx/ART85/XXVII/DESARROLLO_URBANO/S002222.pdf</t>
  </si>
  <si>
    <t>http://transparencia.comitan.gob.mx/ART85/XXVII/DESARROLLO_URBANO/03325.pdf</t>
  </si>
  <si>
    <t>A001284</t>
  </si>
  <si>
    <t>LARA</t>
  </si>
  <si>
    <t>http://transparencia.comitan.gob.mx/ART85/XXVII/DESARROLLO_URBANO/A001284.pdf</t>
  </si>
  <si>
    <t>A001286</t>
  </si>
  <si>
    <t>http://transparencia.comitan.gob.mx/ART85/XXVII/DESARROLLO_URBANO/A001286.pdf</t>
  </si>
  <si>
    <t>http://transparencia.comitan.gob.mx/ART85/XXVII/DESARROLLO_URBANO/03327.pdf</t>
  </si>
  <si>
    <t>S002224</t>
  </si>
  <si>
    <t>MARIA TERESA</t>
  </si>
  <si>
    <t>http://transparencia.comitan.gob.mx/ART85/XXVII/DESARROLLO_URBANO/S002224.pdf</t>
  </si>
  <si>
    <t>S002225</t>
  </si>
  <si>
    <t>http://transparencia.comitan.gob.mx/ART85/XXVII/DESARROLLO_URBANO/S002225.pdf</t>
  </si>
  <si>
    <t>http://transparencia.comitan.gob.mx/ART85/XXVII/DESARROLLO_URBANO/03334.pdf</t>
  </si>
  <si>
    <t>S002226</t>
  </si>
  <si>
    <t>ANSELMO</t>
  </si>
  <si>
    <t>http://transparencia.comitan.gob.mx/ART85/XXVII/DESARROLLO_URBANO/S002226.pdf</t>
  </si>
  <si>
    <t>http://transparencia.comitan.gob.mx/ART85/XXVII/DESARROLLO_URBANO/03343.pdf</t>
  </si>
  <si>
    <t>S002227</t>
  </si>
  <si>
    <t>MELVIN JOVANY</t>
  </si>
  <si>
    <t>http://transparencia.comitan.gob.mx/ART85/XXVII/DESARROLLO_URBANO/S002227.pdf</t>
  </si>
  <si>
    <t>http://transparencia.comitan.gob.mx/ART85/XXVII/DESARROLLO_URBANO/03344.pdf</t>
  </si>
  <si>
    <t>S002229</t>
  </si>
  <si>
    <t>MARIOLA DE LOS ANGELES</t>
  </si>
  <si>
    <t>http://transparencia.comitan.gob.mx/ART85/XXVII/DESARROLLO_URBANO/S002229.pdf</t>
  </si>
  <si>
    <t>http://transparencia.comitan.gob.mx/ART85/XXVII/DESARROLLO_URBANO/03330.pdf</t>
  </si>
  <si>
    <t>S002230</t>
  </si>
  <si>
    <t>http://transparencia.comitan.gob.mx/ART85/XXVII/DESARROLLO_URBANO/S002230.pdf</t>
  </si>
  <si>
    <t>http://transparencia.comitan.gob.mx/ART85/XXVII/DESARROLLO_URBANO/03310.pdf</t>
  </si>
  <si>
    <t>A001290</t>
  </si>
  <si>
    <t>FORTUNATA</t>
  </si>
  <si>
    <t>http://transparencia.comitan.gob.mx/ART85/XXVII/DESARROLLO_URBANO/A001290.pdf</t>
  </si>
  <si>
    <t>S002231</t>
  </si>
  <si>
    <t>MARCO ANTONIO</t>
  </si>
  <si>
    <t>QUIÑONEZ</t>
  </si>
  <si>
    <t>http://transparencia.comitan.gob.mx/ART85/XXVII/DESARROLLO_URBANO/S002231.pdf</t>
  </si>
  <si>
    <t>http://transparencia.comitan.gob.mx/ART85/XXVII/DESARROLLO_URBANO/03311.pdf</t>
  </si>
  <si>
    <t>A001289</t>
  </si>
  <si>
    <t>ESTELA</t>
  </si>
  <si>
    <t>http://transparencia.comitan.gob.mx/ART85/XXVII/DESARROLLO_URBANO/A001289.pdf</t>
  </si>
  <si>
    <t>S002232</t>
  </si>
  <si>
    <t>LANDI DAYANI</t>
  </si>
  <si>
    <t>http://transparencia.comitan.gob.mx/ART85/XXVII/DESARROLLO_URBANO/S002232.pdf</t>
  </si>
  <si>
    <t>http://transparencia.comitan.gob.mx/ART85/XXVII/DESARROLLO_URBANO/03314.pdf</t>
  </si>
  <si>
    <t>S002233</t>
  </si>
  <si>
    <t>TRINIDAD</t>
  </si>
  <si>
    <t>http://transparencia.comitan.gob.mx/ART85/XXVII/DESARROLLO_URBANO/S002233.pdf</t>
  </si>
  <si>
    <t>http://transparencia.comitan.gob.mx/ART85/XXVII/DESARROLLO_URBANO/03320.pdf</t>
  </si>
  <si>
    <t>S002234</t>
  </si>
  <si>
    <t>ADILIO</t>
  </si>
  <si>
    <t>SANTIZO</t>
  </si>
  <si>
    <t>MONTEJO/COPROP</t>
  </si>
  <si>
    <t>http://transparencia.comitan.gob.mx/ART85/XXVII/DESARROLLO_URBANO/S002234.pdf</t>
  </si>
  <si>
    <t>http://transparencia.comitan.gob.mx/ART85/XXVII/DESARROLLO_URBANO/03349.pdf</t>
  </si>
  <si>
    <t>S002235</t>
  </si>
  <si>
    <t>JOSE ALFREDO</t>
  </si>
  <si>
    <t>http://transparencia.comitan.gob.mx/ART85/XXVII/DESARROLLO_URBANO/S002235.pdf</t>
  </si>
  <si>
    <t>http://transparencia.comitan.gob.mx/ART85/XXVII/DESARROLLO_URBANO/03355.pdf</t>
  </si>
  <si>
    <t>A001288</t>
  </si>
  <si>
    <t>ARTEMIO</t>
  </si>
  <si>
    <t>http://transparencia.comitan.gob.mx/ART85/XXVII/DESARROLLO_URBANO/A001288.pdf</t>
  </si>
  <si>
    <t>S002236</t>
  </si>
  <si>
    <t>ANA LUCIA</t>
  </si>
  <si>
    <t>http://transparencia.comitan.gob.mx/ART85/XXVII/DESARROLLO_URBANO/S002236.pdf</t>
  </si>
  <si>
    <t>http://transparencia.comitan.gob.mx/ART85/XXVII/DESARROLLO_URBANO/03329.pdf</t>
  </si>
  <si>
    <t>A001291</t>
  </si>
  <si>
    <t>A001292</t>
  </si>
  <si>
    <t>MARIA DE LOURDES</t>
  </si>
  <si>
    <t>VIVES/COPROP</t>
  </si>
  <si>
    <t>http://transparencia.comitan.gob.mx/ART85/XXVII/DESARROLLO_URBANO/A001292.pdf</t>
  </si>
  <si>
    <t>BLANCA ARELI</t>
  </si>
  <si>
    <t>http://transparencia.comitan.gob.mx/ART85/XXVII/DESARROLLO_URBANO/A001291.pdf</t>
  </si>
  <si>
    <t>http://transparencia.comitan.gob.mx/ART85/XXVII/DESARROLLO_URBANO/03328.pdf</t>
  </si>
  <si>
    <t>S002237</t>
  </si>
  <si>
    <t>ESPINOZA</t>
  </si>
  <si>
    <t>http://transparencia.comitan.gob.mx/ART85/XXVII/DESARROLLO_URBANO/S002237.pdf</t>
  </si>
  <si>
    <t>S002239</t>
  </si>
  <si>
    <t>YADIRA</t>
  </si>
  <si>
    <t>VERA</t>
  </si>
  <si>
    <t>EVOLI</t>
  </si>
  <si>
    <t>http://transparencia.comitan.gob.mx/ART85/XXVII/DESARROLLO_URBANO/S002239.pdf</t>
  </si>
  <si>
    <t>http://transparencia.comitan.gob.mx/ART85/XXVII/DESARROLLO_URBANO/03309.pdf</t>
  </si>
  <si>
    <t>S002243</t>
  </si>
  <si>
    <t>MARTHA</t>
  </si>
  <si>
    <t>http://transparencia.comitan.gob.mx/ART85/XXVII/DESARROLLO_URBANO/S002243.pdf</t>
  </si>
  <si>
    <t>http://transparencia.comitan.gob.mx/ART85/XXVII/DESARROLLO_URBANO/03338.pdf</t>
  </si>
  <si>
    <t>S002245</t>
  </si>
  <si>
    <t>S002246</t>
  </si>
  <si>
    <t>ROSALIO</t>
  </si>
  <si>
    <t>SOLORZANO</t>
  </si>
  <si>
    <t>http://transparencia.comitan.gob.mx/ART85/XXVII/DESARROLLO_URBANO/S002246.pdf</t>
  </si>
  <si>
    <t>http://transparencia.comitan.gob.mx/ART85/XXVII/DESARROLLO_URBANO/03323.pdf</t>
  </si>
  <si>
    <t>RAFAEL</t>
  </si>
  <si>
    <t>http://transparencia.comitan.gob.mx/ART85/XXVII/DESARROLLO_URBANO/S002245.pdf</t>
  </si>
  <si>
    <t>http://transparencia.comitan.gob.mx/ART85/XXVII/DESARROLLO_URBANO/03322.pdf</t>
  </si>
  <si>
    <t>S002247</t>
  </si>
  <si>
    <t>MARIA DEL SOCORRO</t>
  </si>
  <si>
    <t>http://transparencia.comitan.gob.mx/ART85/XXVII/DESARROLLO_URBANO/S002247.pdf</t>
  </si>
  <si>
    <t>http://transparencia.comitan.gob.mx/ART85/XXVII/DESARROLLO_URBANO/03351.pdf</t>
  </si>
  <si>
    <t>A001294</t>
  </si>
  <si>
    <t>MARIA DE LOS ANGELES</t>
  </si>
  <si>
    <t>ESPINOSA/COPROP</t>
  </si>
  <si>
    <t>http://transparencia.comitan.gob.mx/ART85/XXVII/DESARROLLO_URBANO/A001294.pdf</t>
  </si>
  <si>
    <t>S002248</t>
  </si>
  <si>
    <t>MIGUEL ANGEL</t>
  </si>
  <si>
    <t>http://transparencia.comitan.gob.mx/ART85/XXVII/DESARROLLO_URBANO/S002248.pdf</t>
  </si>
  <si>
    <t>http://transparencia.comitan.gob.mx/ART85/XXVII/DESARROLLO_URBANO/03332.pdf</t>
  </si>
  <si>
    <t>S002249</t>
  </si>
  <si>
    <t>JOSE</t>
  </si>
  <si>
    <t>CAMBRANO</t>
  </si>
  <si>
    <t>DE LA CRUZ</t>
  </si>
  <si>
    <t>http://transparencia.comitan.gob.mx/ART85/XXVII/DESARROLLO_URBANO/S002249.pdf</t>
  </si>
  <si>
    <t>http://transparencia.comitan.gob.mx/ART85/XXVII/DESARROLLO_URBANO/03354.pdf</t>
  </si>
  <si>
    <t>S002251</t>
  </si>
  <si>
    <t>KARINA JAZMIN</t>
  </si>
  <si>
    <t>RAMOS</t>
  </si>
  <si>
    <t>http://transparencia.comitan.gob.mx/ART85/XXVII/DESARROLLO_URBANO/S002251.pdf</t>
  </si>
  <si>
    <t>http://transparencia.comitan.gob.mx/ART85/XXVII/DESARROLLO_URBANO/03312.pdf</t>
  </si>
  <si>
    <t>A001295</t>
  </si>
  <si>
    <t>LUIS</t>
  </si>
  <si>
    <t>http://transparencia.comitan.gob.mx/ART85/XXVII/DESARROLLO_URBANO/A001295.pdf</t>
  </si>
  <si>
    <t>S002260</t>
  </si>
  <si>
    <t>FLORES</t>
  </si>
  <si>
    <t>http://transparencia.comitan.gob.mx/ART85/XXVII/DESARROLLO_URBANO/S002260.pdf</t>
  </si>
  <si>
    <t>http://transparencia.comitan.gob.mx/ART85/XXVII/DESARROLLO_URBANO/03321.pdf</t>
  </si>
  <si>
    <t>US0259</t>
  </si>
  <si>
    <t>INSTITUTO BRUNER DE MEXICO</t>
  </si>
  <si>
    <t>http://transparencia.comitan.gob.mx/ART85/XXVII/DESARROLLO_URBANO/US0259.pdf</t>
  </si>
  <si>
    <t>http://transparencia.comitan.gob.mx/ART85/XXVII/DESARROLLO_URBANO/16056.pdf</t>
  </si>
  <si>
    <t>US0411</t>
  </si>
  <si>
    <t>GRUPO EDUCATIVO ALBORES ALCAZAR S.C.</t>
  </si>
  <si>
    <t>http://transparencia.comitan.gob.mx/ART85/XXVII/DESARROLLO_URBANO/US0411.pdf</t>
  </si>
  <si>
    <t>http://transparencia.comitan.gob.mx/ART85/XXVII/DESARROLLO_URBANO/16031.pdf</t>
  </si>
  <si>
    <t>US0404</t>
  </si>
  <si>
    <t>JOSE LUIS</t>
  </si>
  <si>
    <t>http://transparencia.comitan.gob.mx/ART85/XXVII/DESARROLLO_URBANO/US0404.pdf</t>
  </si>
  <si>
    <t>http://transparencia.comitan.gob.mx/ART85/XXVII/DESARROLLO_URBANO/03347.pdf</t>
  </si>
  <si>
    <t>R000125</t>
  </si>
  <si>
    <t>VALDEZ/COPROP</t>
  </si>
  <si>
    <t>http://transparencia.comitan.gob.mx/ART85/XXVII/DESARROLLO_URBANO/R000125.pdf</t>
  </si>
  <si>
    <t>http://transparencia.comitan.gob.mx/ART85/XXVII/DESARROLLO_URBANO/15973.pdf</t>
  </si>
  <si>
    <t>R000123</t>
  </si>
  <si>
    <t>MARISOL</t>
  </si>
  <si>
    <t>PENAGOS</t>
  </si>
  <si>
    <t>http://transparencia.comitan.gob.mx/ART85/XXVII/DESARROLLO_URBANO/R000123.pdf</t>
  </si>
  <si>
    <t>http://transparencia.comitan.gob.mx/ART85/XXVII/DESARROLLO_URBANO/03350.pdf</t>
  </si>
  <si>
    <t>A001094</t>
  </si>
  <si>
    <t>NESTOR LIONEL</t>
  </si>
  <si>
    <t>ROBLEDO</t>
  </si>
  <si>
    <t>http://transparencia.comitan.gob.mx/ART85/XXVII/DESARROLLO_URBANO/A001094.pdf</t>
  </si>
  <si>
    <t>http://transparencia.comitan.gob.mx/ART85/XXVII/DESARROLLO_URBANO/03348.pdf</t>
  </si>
  <si>
    <t>PA000105</t>
  </si>
  <si>
    <t>FAMILIA HERNANDEZ MORALES</t>
  </si>
  <si>
    <t>http://transparencia.comitan.gob.mx/ART85/XXVII/DESARROLLO_URBANO/PA000105.pdf</t>
  </si>
  <si>
    <t>http://transparencia.comitan.gob.mx/ART85/XXVII/DESARROLLO_URBANO/03346.pdf</t>
  </si>
  <si>
    <t>C000639</t>
  </si>
  <si>
    <t>JORGE ALBERTO</t>
  </si>
  <si>
    <t>SALINAS</t>
  </si>
  <si>
    <t>NICOLAS</t>
  </si>
  <si>
    <t>http://transparencia.comitan.gob.mx/ART85/XXVII/DESARROLLO_URBANO/C000639.pdf</t>
  </si>
  <si>
    <t>http://transparencia.comitan.gob.mx/ART85/XXVII/DESARROLLO_URBANO/03356.pdf</t>
  </si>
  <si>
    <t>C000617</t>
  </si>
  <si>
    <t>MARISA ELIZABETH</t>
  </si>
  <si>
    <t>RICO</t>
  </si>
  <si>
    <t>ROMERO</t>
  </si>
  <si>
    <t>http://transparencia.comitan.gob.mx/ART85/XXVII/DESARROLLO_URBANO/C000617.pdf</t>
  </si>
  <si>
    <t>http://transparencia.comitan.gob.mx/ART85/XXVII/DESARROLLO_URBANO/03227.pdf</t>
  </si>
  <si>
    <t>R000234</t>
  </si>
  <si>
    <t>ESCUELA PRIMARIA MATUTINA "GUADALUPE VICTORIA"</t>
  </si>
  <si>
    <t>http://transparencia.comitan.gob.mx/ART85/XXVII/DESARROLLO_URBANO/R000234.pdf</t>
  </si>
  <si>
    <t>US0347-A</t>
  </si>
  <si>
    <t>http://transparencia.comitan.gob.mx/ART85/XXVII/DESARROLLO_URBANO/US0347-A.pdf</t>
  </si>
  <si>
    <t>S002254</t>
  </si>
  <si>
    <t>"GRUPO CONSTRUCTOR CADECA DEL SUR" S.A. DE C.V.</t>
  </si>
  <si>
    <t>http://transparencia.comitan.gob.mx/ART85/XXVII/DESARROLLO_URBANO/S002254.pdf</t>
  </si>
  <si>
    <t>http://transparencia.comitan.gob.mx/ART85/XXVII/DESARROLLO_URBANO/03380.pdf</t>
  </si>
  <si>
    <t>A001297</t>
  </si>
  <si>
    <t>http://transparencia.comitan.gob.mx/ART85/XXVII/DESARROLLO_URBANO/A001297.pdf</t>
  </si>
  <si>
    <t>A001298</t>
  </si>
  <si>
    <t>http://transparencia.comitan.gob.mx/ART85/XXVII/DESARROLLO_URBANO/A001298.pdf</t>
  </si>
  <si>
    <t>http://transparencia.comitan.gob.mx/ART85/XXVII/DESARROLLO_URBANO/03381.pdf</t>
  </si>
  <si>
    <t>S002255</t>
  </si>
  <si>
    <t>http://transparencia.comitan.gob.mx/ART85/XXVII/DESARROLLO_URBANO/S002255.pdf</t>
  </si>
  <si>
    <t>S002256</t>
  </si>
  <si>
    <t>A001299</t>
  </si>
  <si>
    <t>http://transparencia.comitan.gob.mx/ART85/XXVII/DESARROLLO_URBANO/A001299.pdf</t>
  </si>
  <si>
    <t>http://transparencia.comitan.gob.mx/ART85/XXVII/DESARROLLO_URBANO/03382.pdf</t>
  </si>
  <si>
    <t>http://transparencia.comitan.gob.mx/ART85/XXVII/DESARROLLO_URBANO/S002256.pdf</t>
  </si>
  <si>
    <t>A001300</t>
  </si>
  <si>
    <t>http://transparencia.comitan.gob.mx/ART85/XXVII/DESARROLLO_URBANO/A001300.pdf</t>
  </si>
  <si>
    <t>http://transparencia.comitan.gob.mx/ART85/XXVII/DESARROLLO_URBANO/03383.pdf</t>
  </si>
  <si>
    <t>S002257</t>
  </si>
  <si>
    <t>http://transparencia.comitan.gob.mx/ART85/XXVII/DESARROLLO_URBANO/S002257.pdf</t>
  </si>
  <si>
    <t>S002258</t>
  </si>
  <si>
    <t>FABIAN</t>
  </si>
  <si>
    <t>GUILLEN/COPROP</t>
  </si>
  <si>
    <t>http://transparencia.comitan.gob.mx/ART85/XXVII/DESARROLLO_URBANO/S002258.pdf</t>
  </si>
  <si>
    <t>http://transparencia.comitan.gob.mx/ART85/XXVII/DESARROLLO_URBANO/03366.pdf</t>
  </si>
  <si>
    <t>A001401</t>
  </si>
  <si>
    <t>http://transparencia.comitan.gob.mx/ART85/XXVII/DESARROLLO_URBANO/A001401.pdf</t>
  </si>
  <si>
    <t>S002259</t>
  </si>
  <si>
    <t>GERARDO</t>
  </si>
  <si>
    <t>BELLO</t>
  </si>
  <si>
    <t>http://transparencia.comitan.gob.mx/ART85/XXVII/DESARROLLO_URBANO/S002259.pdf</t>
  </si>
  <si>
    <t>http://transparencia.comitan.gob.mx/ART85/XXVII/DESARROLLO_URBANO/03363.pdf</t>
  </si>
  <si>
    <t>S002261</t>
  </si>
  <si>
    <t>SUSANA ELIZABETH</t>
  </si>
  <si>
    <t>http://transparencia.comitan.gob.mx/ART85/XXVII/DESARROLLO_URBANO/S002261.pdf</t>
  </si>
  <si>
    <t>http://transparencia.comitan.gob.mx/ART85/XXVII/DESARROLLO_URBANO/03359.pdf</t>
  </si>
  <si>
    <t>S002262</t>
  </si>
  <si>
    <t>JOSUE NEHEMIAS</t>
  </si>
  <si>
    <t>OSEGUERA</t>
  </si>
  <si>
    <t>http://transparencia.comitan.gob.mx/ART85/XXVII/DESARROLLO_URBANO/S002262.pdf</t>
  </si>
  <si>
    <t>http://transparencia.comitan.gob.mx/ART85/XXVII/DESARROLLO_URBANO/03362.pdf</t>
  </si>
  <si>
    <t>S002263</t>
  </si>
  <si>
    <t>http://transparencia.comitan.gob.mx/ART85/XXVII/DESARROLLO_URBANO/S002263.pdf</t>
  </si>
  <si>
    <t>http://transparencia.comitan.gob.mx/ART85/XXVII/DESARROLLO_URBANO/03365.pdf</t>
  </si>
  <si>
    <t>S002264</t>
  </si>
  <si>
    <t>PABLO</t>
  </si>
  <si>
    <t>http://transparencia.comitan.gob.mx/ART85/XXVII/DESARROLLO_URBANO/S002264.pdf</t>
  </si>
  <si>
    <t>http://transparencia.comitan.gob.mx/ART85/XXVII/DESARROLLO_URBANO/03364.pdf</t>
  </si>
  <si>
    <t>S002265</t>
  </si>
  <si>
    <t>GUADALUPE</t>
  </si>
  <si>
    <t>http://transparencia.comitan.gob.mx/ART85/XXVII/DESARROLLO_URBANO/S002265.pdf</t>
  </si>
  <si>
    <t>http://transparencia.comitan.gob.mx/ART85/XXVII/DESARROLLO_URBANO/03360.pdf</t>
  </si>
  <si>
    <t>S002266</t>
  </si>
  <si>
    <t>S002268</t>
  </si>
  <si>
    <t>AMANDA DEL CARMEN</t>
  </si>
  <si>
    <t>http://transparencia.comitan.gob.mx/ART85/XXVII/DESARROLLO_URBANO/S002268.pdf</t>
  </si>
  <si>
    <t>http://transparencia.comitan.gob.mx/ART85/XXVII/DESARROLLO_URBANO/03378.pdf</t>
  </si>
  <si>
    <t>A001402</t>
  </si>
  <si>
    <t>A001405</t>
  </si>
  <si>
    <t>MARIA ANGELINA</t>
  </si>
  <si>
    <t>CRUZ/COPROP</t>
  </si>
  <si>
    <t>http://transparencia.comitan.gob.mx/ART85/XXVII/DESARROLLO_URBANO/A001405.pdf</t>
  </si>
  <si>
    <t>HUGO ALBERTO</t>
  </si>
  <si>
    <t>ORDUÑA</t>
  </si>
  <si>
    <t>http://transparencia.comitan.gob.mx/ART85/XXVII/DESARROLLO_URBANO/S002266.pdf</t>
  </si>
  <si>
    <t>http://transparencia.comitan.gob.mx/ART85/XXVII/DESARROLLO_URBANO/03361.pdf</t>
  </si>
  <si>
    <t>S002269</t>
  </si>
  <si>
    <t>http://transparencia.comitan.gob.mx/ART85/XXVII/DESARROLLO_URBANO/S002269.pdf</t>
  </si>
  <si>
    <t>http://transparencia.comitan.gob.mx/ART85/XXVII/DESARROLLO_URBANO/03377.pdf</t>
  </si>
  <si>
    <t>A001404</t>
  </si>
  <si>
    <t>http://transparencia.comitan.gob.mx/ART85/XXVII/DESARROLLO_URBANO/A001404.pdf</t>
  </si>
  <si>
    <t>S002270</t>
  </si>
  <si>
    <t>MARIA MARTHA</t>
  </si>
  <si>
    <t>http://transparencia.comitan.gob.mx/ART85/XXVII/DESARROLLO_URBANO/S002270.pdf</t>
  </si>
  <si>
    <t>http://transparencia.comitan.gob.mx/ART85/XXVII/DESARROLLO_URBANO/03358.pdf</t>
  </si>
  <si>
    <t>S002271</t>
  </si>
  <si>
    <t>HERON LEONEL</t>
  </si>
  <si>
    <t>http://transparencia.comitan.gob.mx/ART85/XXVII/DESARROLLO_URBANO/S002271.pdf</t>
  </si>
  <si>
    <t>http://transparencia.comitan.gob.mx/ART85/XXVII/DESARROLLO_URBANO/03357.pdf</t>
  </si>
  <si>
    <t>S002272</t>
  </si>
  <si>
    <t>ISAMAR</t>
  </si>
  <si>
    <t>http://transparencia.comitan.gob.mx/ART85/XXVII/DESARROLLO_URBANO/S002272.pdf</t>
  </si>
  <si>
    <t>http://transparencia.comitan.gob.mx/ART85/XXVII/DESARROLLO_URBANO/03375.pdf</t>
  </si>
  <si>
    <t>A001403</t>
  </si>
  <si>
    <t>GLORIA BEATRIZ</t>
  </si>
  <si>
    <t>http://transparencia.comitan.gob.mx/ART85/XXVII/DESARROLLO_URBANO/A001403.pdf</t>
  </si>
  <si>
    <t>http://transparencia.comitan.gob.mx/ART85/XXVII/DESARROLLO_URBANO/A001402.pdf</t>
  </si>
  <si>
    <t>http://transparencia.comitan.gob.mx/ART85/XXVII/DESARROLLO_URBANO/03376.pdf</t>
  </si>
  <si>
    <t>S002273</t>
  </si>
  <si>
    <t>ANGEL DE JESUS</t>
  </si>
  <si>
    <t>http://transparencia.comitan.gob.mx/ART85/XXVII/DESARROLLO_URBANO/S002273.pdf</t>
  </si>
  <si>
    <t>S002253</t>
  </si>
  <si>
    <t>LEONARDO ABEL</t>
  </si>
  <si>
    <t>MONTEJOS</t>
  </si>
  <si>
    <t>http://transparencia.comitan.gob.mx/ART85/XXVII/DESARROLLO_URBANO/S002253.pdf</t>
  </si>
  <si>
    <t>http://transparencia.comitan.gob.mx/ART85/XXVII/DESARROLLO_URBANO/03367.pdf</t>
  </si>
  <si>
    <t>A001296</t>
  </si>
  <si>
    <t>MONTEJOS/COPROP</t>
  </si>
  <si>
    <t>http://transparencia.comitan.gob.mx/ART85/XXVII/DESARROLLO_URBANO/A001296.pdf</t>
  </si>
  <si>
    <t>S002276</t>
  </si>
  <si>
    <t>PANTEON RURAL SAN RAFAEL</t>
  </si>
  <si>
    <t>http://transparencia.comitan.gob.mx/ART85/XXVII/DESARROLLO_URBANO/S002276.pdf</t>
  </si>
  <si>
    <t>http://transparencia.comitan.gob.mx/ART85/XXVII/DESARROLLO_URBANO/03387.pdf</t>
  </si>
  <si>
    <t>S002223</t>
  </si>
  <si>
    <t>MARIANA</t>
  </si>
  <si>
    <t>http://transparencia.comitan.gob.mx/ART85/XXVII/DESARROLLO_URBANO/S002223.pdf</t>
  </si>
  <si>
    <t>http://transparencia.comitan.gob.mx/ART85/XXVII/DESARROLLO_URBANO/03326.pdf</t>
  </si>
  <si>
    <t>A001285</t>
  </si>
  <si>
    <t>http://transparencia.comitan.gob.mx/ART85/XXVII/DESARROLLO_URBANO/A001285.pdf</t>
  </si>
  <si>
    <t>T000298</t>
  </si>
  <si>
    <t>T000291</t>
  </si>
  <si>
    <t>T000292</t>
  </si>
  <si>
    <t>T000293</t>
  </si>
  <si>
    <t>T000294</t>
  </si>
  <si>
    <t>ARQASA CONSTRUCTORES, S.A. DE C.V.</t>
  </si>
  <si>
    <t>http://transparencia.comitan.gob.mx/ART85/XXVII/DESARROLLO_URBANO/T000291.pdf</t>
  </si>
  <si>
    <t>http://transparencia.comitan.gob.mx/ART85/XXVII/DESARROLLO_URBANO/T000292.pdf</t>
  </si>
  <si>
    <t>http://transparencia.comitan.gob.mx/ART85/XXVII/DESARROLLO_URBANO/T000293.pdf</t>
  </si>
  <si>
    <t>http://transparencia.comitan.gob.mx/ART85/XXVII/DESARROLLO_URBANO/T000294.pdf</t>
  </si>
  <si>
    <t>http://transparencia.comitan.gob.mx/ART85/XXVII/DESARROLLO_URBANO/03368.pdf</t>
  </si>
  <si>
    <t>http://transparencia.comitan.gob.mx/ART85/XXVII/DESARROLLO_URBANO/T000298.pdf</t>
  </si>
  <si>
    <t>http://transparencia.comitan.gob.mx/ART85/XXVII/DESARROLLO_URBANO/03386.pdf</t>
  </si>
  <si>
    <t>P0025</t>
  </si>
  <si>
    <t>http://transparencia.comitan.gob.mx/ART85/XXVII/DESARROLLO_URBANO/P0025.pdf</t>
  </si>
  <si>
    <t>http://transparencia.comitan.gob.mx/ART85/XXVII/DESARROLLO_URBANO/03369.pdf</t>
  </si>
  <si>
    <t>CUS0036</t>
  </si>
  <si>
    <t>JUAREZ</t>
  </si>
  <si>
    <t>http://transparencia.comitan.gob.mx/ART85/XXVII/DESARROLLO_URBANO/03373.pdf</t>
  </si>
  <si>
    <t>CUS0032</t>
  </si>
  <si>
    <t>FARMACON S.A. DE C.V.</t>
  </si>
  <si>
    <t>http://transparencia.comitan.gob.mx/ART85/XXVII/DESARROLLO_URBANO/CUS0032.pdf</t>
  </si>
  <si>
    <t>http://transparencia.comitan.gob.mx/ART85/XXVII/DESARROLLO_URBANO/03096.pdf</t>
  </si>
  <si>
    <t>US0366</t>
  </si>
  <si>
    <t>BIMBO S.A. DE C.V.</t>
  </si>
  <si>
    <t>http://transparencia.comitan.gob.mx/ART85/XXVII/DESARROLLO_URBANO/US0366.pdf</t>
  </si>
  <si>
    <t>http://transparencia.comitan.gob.mx/ART85/XXVII/DESARROLLO_URBANO/16084.pdf</t>
  </si>
  <si>
    <t>US0407</t>
  </si>
  <si>
    <t>DELMAR CASTO DOMINGUEZ AGUILAR TRANSPORTE SANTA MARGARITA</t>
  </si>
  <si>
    <t>http://transparencia.comitan.gob.mx/ART85/XXVII/DESARROLLO_URBANO/US0407.pdf</t>
  </si>
  <si>
    <t>http://transparencia.comitan.gob.mx/ART85/XXVII/DESARROLLO_URBANO/03384.pdf</t>
  </si>
  <si>
    <t>US0353</t>
  </si>
  <si>
    <t>CALZADOS CIGAS, S.A. DE C.V.</t>
  </si>
  <si>
    <t>http://transparencia.comitan.gob.mx/ART85/XXVII/DESARROLLO_URBANO/US0353.pdf</t>
  </si>
  <si>
    <t>http://transparencia.comitan.gob.mx/ART85/XXVII/DESARROLLO_URBANO/15168.pdf</t>
  </si>
  <si>
    <t>L000146</t>
  </si>
  <si>
    <t>TIENDAS SUPER PRECIO S.A. DE C.V.</t>
  </si>
  <si>
    <t>http://transparencia.comitan.gob.mx/ART85/XXVII/DESARROLLO_URBANO/L000146.pdf</t>
  </si>
  <si>
    <t>http://transparencia.comitan.gob.mx/ART85/XXVII/DESARROLLO_URBANO/03374.pdf</t>
  </si>
  <si>
    <t>L000177</t>
  </si>
  <si>
    <t>CLAUDIA ZULEMA DUARTE ZAPIEN (CIRCO DE CHOLIN)</t>
  </si>
  <si>
    <t>http://transparencia.comitan.gob.mx/ART85/XXVII/DESARROLLO_URBANO/L000177.pdf</t>
  </si>
  <si>
    <t>http://transparencia.comitan.gob.mx/ART85/XXVII/DESARROLLO_URBANO/03372.pdf</t>
  </si>
  <si>
    <t>L000075</t>
  </si>
  <si>
    <t>DESARROLLO KADA S.A. DE C.V.</t>
  </si>
  <si>
    <t>http://transparencia.comitan.gob.mx/ART85/XXVII/DESARROLLO_URBANO/L000075.pdf</t>
  </si>
  <si>
    <t>http://transparencia.comitan.gob.mx/ART85/XXVII/DESARROLLO_URBANO/03371.pdf</t>
  </si>
  <si>
    <t>A001095</t>
  </si>
  <si>
    <t>MARTHA PATRICIA</t>
  </si>
  <si>
    <t>http://transparencia.comitan.gob.mx/ART85/XXVII/DESARROLLO_URBANO/A001095.pdf</t>
  </si>
  <si>
    <t>http://transparencia.comitan.gob.mx/ART85/XXVII/DESARROLLO_URBANO/03379.pdf</t>
  </si>
  <si>
    <t>US0414</t>
  </si>
  <si>
    <t>CENTRO EDUCATIVO IBERO AMERICAN SCHOOL (MIS PRIMERAS LETRAS)</t>
  </si>
  <si>
    <t>http://transparencia.comitan.gob.mx/ART85/XXVII/DESARROLLO_URBANO/US0414.pdf</t>
  </si>
  <si>
    <t>http://transparencia.comitan.gob.mx/ART85/XXVII/DESARROLLO_URBANO/03370.pdf</t>
  </si>
  <si>
    <t>A001273</t>
  </si>
  <si>
    <t>http://transparencia.comitan.gob.mx/ART85/XXVII/DESARROLLO_URBANO/A001273.pdf</t>
  </si>
  <si>
    <t>http://transparencia.comitan.gob.mx/ART85/XXVII/DESARROLLO_URBANO/03407.pdf</t>
  </si>
  <si>
    <t>S002195</t>
  </si>
  <si>
    <t>FRANCISCO JAVIER</t>
  </si>
  <si>
    <t>http://transparencia.comitan.gob.mx/ART85/XXVII/DESARROLLO_URBANO/S002195.pdf</t>
  </si>
  <si>
    <t>S002279</t>
  </si>
  <si>
    <t>HUGO ANTONIO</t>
  </si>
  <si>
    <t>http://transparencia.comitan.gob.mx/ART85/XXVII/DESARROLLO_URBANO/S002279.pdf</t>
  </si>
  <si>
    <t>http://transparencia.comitan.gob.mx/ART85/XXVII/DESARROLLO_URBANO/03395.pdf</t>
  </si>
  <si>
    <t>S002278</t>
  </si>
  <si>
    <t>MARIA MAGDALENA</t>
  </si>
  <si>
    <t>http://transparencia.comitan.gob.mx/ART85/XXVII/DESARROLLO_URBANO/S002278.pdf</t>
  </si>
  <si>
    <t>http://transparencia.comitan.gob.mx/ART85/XXVII/DESARROLLO_URBANO/033401.pdf</t>
  </si>
  <si>
    <t>A001406</t>
  </si>
  <si>
    <t>http://transparencia.comitan.gob.mx/ART85/XXVII/DESARROLLO_URBANO/A001406.pdf</t>
  </si>
  <si>
    <t>http://transparencia.comitan.gob.mx/ART85/XXVII/DESARROLLO_URBANO/03401.pdf</t>
  </si>
  <si>
    <t>S002275</t>
  </si>
  <si>
    <t>MARIA ELIZABETH</t>
  </si>
  <si>
    <t>INFANZON</t>
  </si>
  <si>
    <t>http://transparencia.comitan.gob.mx/ART85/XXVII/DESARROLLO_URBANO/S002275.pdf</t>
  </si>
  <si>
    <t>http://transparencia.comitan.gob.mx/ART85/XXVII/DESARROLLO_URBANO/03390.pdf</t>
  </si>
  <si>
    <t>S002092</t>
  </si>
  <si>
    <t>FRANCISCA SELENE</t>
  </si>
  <si>
    <t>http://transparencia.comitan.gob.mx/ART85/XXVII/DESARROLLO_URBANO/S002092.pdf</t>
  </si>
  <si>
    <t>http://transparencia.comitan.gob.mx/ART85/XXVII/DESARROLLO_URBANO/03400.pdf</t>
  </si>
  <si>
    <t>A001241</t>
  </si>
  <si>
    <t>http://transparencia.comitan.gob.mx/ART85/XXVII/DESARROLLO_URBANO/A001241.pdf</t>
  </si>
  <si>
    <t>A001339</t>
  </si>
  <si>
    <t>H. AYUNTAMIENTO CONSTITUCIONAL DE COMITAN DE DOMINGUEZ, CHIAPAS</t>
  </si>
  <si>
    <t>http://transparencia.comitan.gob.mx/ART85/XXVII/DESARROLLO_URBANO/A001339.pdf</t>
  </si>
  <si>
    <t>C000677</t>
  </si>
  <si>
    <t>http://transparencia.comitan.gob.mx/ART85/XXVII/DESARROLLO_URBANO/C000677.pdf</t>
  </si>
  <si>
    <t>US0015</t>
  </si>
  <si>
    <t>http://transparencia.comitan.gob.mx/ART85/XXVII/DESARROLLO_URBANO/US0015.pdf</t>
  </si>
  <si>
    <t>L000147</t>
  </si>
  <si>
    <t>L000149</t>
  </si>
  <si>
    <t>COPPEL S.A. DE C.V.</t>
  </si>
  <si>
    <t>http://transparencia.comitan.gob.mx/ART85/XXVII/DESARROLLO_URBANO/L000149.pdf</t>
  </si>
  <si>
    <t>http://transparencia.comitan.gob.mx/ART85/XXVII/DESARROLLO_URBANO/16377.pdf</t>
  </si>
  <si>
    <t>L000148</t>
  </si>
  <si>
    <t>http://transparencia.comitan.gob.mx/ART85/XXVII/DESARROLLO_URBANO/L000148.pdf</t>
  </si>
  <si>
    <t>http://transparencia.comitan.gob.mx/ART85/XXVII/DESARROLLO_URBANO/L000147.pdf</t>
  </si>
  <si>
    <t>http://transparencia.comitan.gob.mx/ART85/XXVII/DESARROLLO_URBANO/16381.pdf</t>
  </si>
  <si>
    <t>http://transparencia.comitan.gob.mx/ART85/XXVII/DESARROLLO_URBANO/16389.pdf</t>
  </si>
  <si>
    <t>L000145</t>
  </si>
  <si>
    <t>http://transparencia.comitan.gob.mx/ART85/XXVII/DESARROLLO_URBANO/L000145.pdf</t>
  </si>
  <si>
    <t>http://transparencia.comitan.gob.mx/ART85/XXVII/DESARROLLO_URBANO/16251.pdf</t>
  </si>
  <si>
    <t>P0029</t>
  </si>
  <si>
    <t>VICTOR MANUEL</t>
  </si>
  <si>
    <t>http://transparencia.comitan.gob.mx/ART85/XXVII/DESARROLLO_URBANO/P0029.pdf</t>
  </si>
  <si>
    <t>http://transparencia.comitan.gob.mx/ART85/XXVII/DESARROLLO_URBANO/3425.pdf</t>
  </si>
  <si>
    <t>P0024</t>
  </si>
  <si>
    <t>JOSE MIGUEL</t>
  </si>
  <si>
    <t>http://transparencia.comitan.gob.mx/ART85/XXVII/DESARROLLO_URBANO/P0024.pdf</t>
  </si>
  <si>
    <t>http://transparencia.comitan.gob.mx/ART85/XXVII/DESARROLLO_URBANO/03425.pdf</t>
  </si>
  <si>
    <t>P0026</t>
  </si>
  <si>
    <t>P0026-A</t>
  </si>
  <si>
    <t>HECTOR ANTONIO</t>
  </si>
  <si>
    <t>ROVELO</t>
  </si>
  <si>
    <t>http://transparencia.comitan.gob.mx/ART85/XXVII/DESARROLLO_URBANO/P0026.pdf</t>
  </si>
  <si>
    <t>http://transparencia.comitan.gob.mx/ART85/XXVII/DESARROLLO_URBANO/03397.pdf</t>
  </si>
  <si>
    <t>SERGIO JAVIER</t>
  </si>
  <si>
    <t>SALDAÑA</t>
  </si>
  <si>
    <t>LIEVANO</t>
  </si>
  <si>
    <t>http://transparencia.comitan.gob.mx/ART85/XXVII/DESARROLLO_URBANO/P0026-A.pdf</t>
  </si>
  <si>
    <t>http://transparencia.comitan.gob.mx/ART85/XXVII/DESARROLLO_URBANO/03405.pdf</t>
  </si>
  <si>
    <t>PA000108</t>
  </si>
  <si>
    <t>FAMILIA DIAZ MARTINEZ</t>
  </si>
  <si>
    <t>http://transparencia.comitan.gob.mx/ART85/XXVII/DESARROLLO_URBANO/PA000108.pdf</t>
  </si>
  <si>
    <t>http://transparencia.comitan.gob.mx/ART85/XXVII/DESARROLLO_URBANO/03424.pdf</t>
  </si>
  <si>
    <t>PA000102</t>
  </si>
  <si>
    <t>FAMILIA CANCINO MEZA</t>
  </si>
  <si>
    <t>http://transparencia.comitan.gob.mx/ART85/XXVII/DESARROLLO_URBANO/PA000102.pdf</t>
  </si>
  <si>
    <t>http://transparencia.comitan.gob.mx/ART85/XXVII/DESARROLLO_URBANO/03418.pdf</t>
  </si>
  <si>
    <t>A001097</t>
  </si>
  <si>
    <t>MARIA NELLY</t>
  </si>
  <si>
    <t>CASTILLO/COPROP</t>
  </si>
  <si>
    <t>http://transparencia.comitan.gob.mx/ART85/XXVII/DESARROLLO_URBANO/A001097.pdf</t>
  </si>
  <si>
    <t>http://transparencia.comitan.gob.mx/ART85/XXVII/DESARROLLO_URBANO/03408.pdf</t>
  </si>
  <si>
    <t>A001331</t>
  </si>
  <si>
    <t>PETRA OLGA</t>
  </si>
  <si>
    <t>CLEMENTE</t>
  </si>
  <si>
    <t>RIVERA</t>
  </si>
  <si>
    <t>http://transparencia.comitan.gob.mx/ART85/XXVII/DESARROLLO_URBANO/A001331.pdf</t>
  </si>
  <si>
    <t>http://transparencia.comitan.gob.mx/ART85/XXVII/DESARROLLO_URBANO/03415.pdf</t>
  </si>
  <si>
    <t>T000313</t>
  </si>
  <si>
    <t>ARKON Y MBC DESARROLLO Y CONSTRUCCION S.A. DE C.V.</t>
  </si>
  <si>
    <t>http://transparencia.comitan.gob.mx/ART85/XXVII/DESARROLLO_URBANO/T000313.pdf</t>
  </si>
  <si>
    <t>R000142</t>
  </si>
  <si>
    <t>HUMBERTO</t>
  </si>
  <si>
    <t>VILLATORO</t>
  </si>
  <si>
    <t>http://transparencia.comitan.gob.mx/ART85/XXVII/DESARROLLO_URBANO/R000142.pdf</t>
  </si>
  <si>
    <t>http://transparencia.comitan.gob.mx/ART85/XXVII/DESARROLLO_URBANO/03433.pdf</t>
  </si>
  <si>
    <t>R000132</t>
  </si>
  <si>
    <t xml:space="preserve">RAMIRO </t>
  </si>
  <si>
    <t>http://transparencia.comitan.gob.mx/ART85/XXVII/DESARROLLO_URBANO/R000132.pdf</t>
  </si>
  <si>
    <t>http://transparencia.comitan.gob.mx/ART85/XXVII/DESARROLLO_URBANO/03432.pdf</t>
  </si>
  <si>
    <t>US0412</t>
  </si>
  <si>
    <t>MARTHA MAGDALENA</t>
  </si>
  <si>
    <t>FIGUEROA</t>
  </si>
  <si>
    <t>http://transparencia.comitan.gob.mx/ART85/XXVII/DESARROLLO_URBANO/US0412.pdf</t>
  </si>
  <si>
    <t>http://transparencia.comitan.gob.mx/ART85/XXVII/DESARROLLO_URBANO/03391.pdf</t>
  </si>
  <si>
    <t>US0394</t>
  </si>
  <si>
    <t>US0391</t>
  </si>
  <si>
    <t>http://transparencia.comitan.gob.mx/ART85/XXVII/DESARROLLO_URBANO/US0391.pdf</t>
  </si>
  <si>
    <t>http://transparencia.comitan.gob.mx/ART85/XXVII/DESARROLLO_URBANO/16443.pdf</t>
  </si>
  <si>
    <t>US0396</t>
  </si>
  <si>
    <t>MINSA COMERCIAL</t>
  </si>
  <si>
    <t>http://transparencia.comitan.gob.mx/ART85/XXVII/DESARROLLO_URBANO/US0396.pdf</t>
  </si>
  <si>
    <t>http://transparencia.comitan.gob.mx/ART85/XXVII/DESARROLLO_URBANO/16288.pdf</t>
  </si>
  <si>
    <t>http://transparencia.comitan.gob.mx/ART85/XXVII/DESARROLLO_URBANO/US0394.pdf</t>
  </si>
  <si>
    <t>http://transparencia.comitan.gob.mx/ART85/XXVII/DESARROLLO_URBANO/16380.pdf</t>
  </si>
  <si>
    <t>US0390</t>
  </si>
  <si>
    <t>http://transparencia.comitan.gob.mx/ART85/XXVII/DESARROLLO_URBANO/US0390.pdf</t>
  </si>
  <si>
    <t>http://transparencia.comitan.gob.mx/ART85/XXVII/DESARROLLO_URBANO/16379.pdf</t>
  </si>
  <si>
    <t>C000635</t>
  </si>
  <si>
    <t>VERONICA</t>
  </si>
  <si>
    <t>http://transparencia.comitan.gob.mx/ART85/XXVII/DESARROLLO_URBANO/C000635.pdf</t>
  </si>
  <si>
    <t>http://transparencia.comitan.gob.mx/ART85/XXVII/DESARROLLO_URBANO/03413.pdf</t>
  </si>
  <si>
    <t>C000595</t>
  </si>
  <si>
    <t>http://transparencia.comitan.gob.mx/ART85/XXVII/DESARROLLO_URBANO/C000595.pdf</t>
  </si>
  <si>
    <t>http://transparencia.comitan.gob.mx/ART85/XXVII/DESARROLLO_URBANO/03406.pdf</t>
  </si>
  <si>
    <t>C000646</t>
  </si>
  <si>
    <t>ROSA</t>
  </si>
  <si>
    <t>http://transparencia.comitan.gob.mx/ART85/XXVII/DESARROLLO_URBANO/C000646.pdf</t>
  </si>
  <si>
    <t>http://transparencia.comitan.gob.mx/ART85/XXVII/DESARROLLO_URBANO/03404.pdf</t>
  </si>
  <si>
    <t>C000654</t>
  </si>
  <si>
    <t>CRISTINA</t>
  </si>
  <si>
    <t>http://transparencia.comitan.gob.mx/ART85/XXVII/DESARROLLO_URBANO/C000654.pdf</t>
  </si>
  <si>
    <t>http://transparencia.comitan.gob.mx/ART85/XXVII/DESARROLLO_URBANO/03403.pdf</t>
  </si>
  <si>
    <t>C000669</t>
  </si>
  <si>
    <t>http://transparencia.comitan.gob.mx/ART85/XXVII/DESARROLLO_URBANO/C000669.pdf</t>
  </si>
  <si>
    <t>http://transparencia.comitan.gob.mx/ART85/XXVII/DESARROLLO_URBANO/03402.pdf</t>
  </si>
  <si>
    <t>US0423</t>
  </si>
  <si>
    <t>CARLOS</t>
  </si>
  <si>
    <t>http://transparencia.comitan.gob.mx/ART85/XXVII/DESARROLLO_URBANO/US0423.pdf</t>
  </si>
  <si>
    <t>http://transparencia.comitan.gob.mx/ART85/XXVII/DESARROLLO_URBANO/03428.pdf</t>
  </si>
  <si>
    <t>A001329</t>
  </si>
  <si>
    <t>http://transparencia.comitan.gob.mx/ART85/XXVII/DESARROLLO_URBANO/A001329.pdf</t>
  </si>
  <si>
    <t>http://transparencia.comitan.gob.mx/ART85/XXVII/DESARROLLO_URBANO/03427.pdf</t>
  </si>
  <si>
    <t>A001320</t>
  </si>
  <si>
    <t>MARIA ROMELIA</t>
  </si>
  <si>
    <t>YAÑEZ</t>
  </si>
  <si>
    <t>http://transparencia.comitan.gob.mx/ART85/XXVII/DESARROLLO_URBANO/A001320.pdf</t>
  </si>
  <si>
    <t>http://transparencia.comitan.gob.mx/ART85/XXVII/DESARROLLO_URBANO/03396.pdf</t>
  </si>
  <si>
    <t>C000638</t>
  </si>
  <si>
    <t>http://transparencia.comitan.gob.mx/ART85/XXVII/DESARROLLO_URBANO/C000638.pdf</t>
  </si>
  <si>
    <t>C000653</t>
  </si>
  <si>
    <t>LORENA ANTONIETA</t>
  </si>
  <si>
    <t>http://transparencia.comitan.gob.mx/ART85/XXVII/DESARROLLO_URBANO/C000653.pdf</t>
  </si>
  <si>
    <t>http://transparencia.comitan.gob.mx/ART85/XXVII/DESARROLLO_URBANO/03394.pdf</t>
  </si>
  <si>
    <t>C000663</t>
  </si>
  <si>
    <t>http://transparencia.comitan.gob.mx/ART85/XXVII/DESARROLLO_URBANO/C000663.pdf</t>
  </si>
  <si>
    <t>http://transparencia.comitan.gob.mx/ART85/XXVII/DESARROLLO_URBANO/03388.pdf</t>
  </si>
  <si>
    <t>R000128</t>
  </si>
  <si>
    <t>GORDILLO/COPROP</t>
  </si>
  <si>
    <t>http://transparencia.comitan.gob.mx/ART85/XXVII/DESARROLLO_URBANO/R000128.pdf</t>
  </si>
  <si>
    <t>http://transparencia.comitan.gob.mx/ART85/XXVII/DESARROLLO_URBANO/03412.pdf</t>
  </si>
  <si>
    <t>C000651</t>
  </si>
  <si>
    <t>http://transparencia.comitan.gob.mx/ART85/XXVII/DESARROLLO_URBANO/C000651.pdf</t>
  </si>
  <si>
    <t>http://transparencia.comitan.gob.mx/ART85/XXVII/DESARROLLO_URBANO/03411.pdf</t>
  </si>
  <si>
    <t>A001310</t>
  </si>
  <si>
    <t>IVANIA</t>
  </si>
  <si>
    <t>OVANDO</t>
  </si>
  <si>
    <t>http://transparencia.comitan.gob.mx/ART85/XXVII/DESARROLLO_URBANO/A001310.pdf</t>
  </si>
  <si>
    <t>C000625</t>
  </si>
  <si>
    <t>http://transparencia.comitan.gob.mx/ART85/XXVII/DESARROLLO_URBANO/C000625.pdf</t>
  </si>
  <si>
    <t>US0401</t>
  </si>
  <si>
    <t>http://transparencia.comitan.gob.mx/ART85/XXVII/DESARROLLO_URBANO/US0401.pdf</t>
  </si>
  <si>
    <t>http://transparencia.comitan.gob.mx/ART85/XXVII/DESARROLLO_URBANO/03398.pdf</t>
  </si>
  <si>
    <t>C000652</t>
  </si>
  <si>
    <t>ANTONIA</t>
  </si>
  <si>
    <t>REYES</t>
  </si>
  <si>
    <t>http://transparencia.comitan.gob.mx/ART85/XXVII/DESARROLLO_URBANO/C000652.pdf</t>
  </si>
  <si>
    <t>http://transparencia.comitan.gob.mx/ART85/XXVII/DESARROLLO_URBANO/03431.pdf</t>
  </si>
  <si>
    <t>A001322</t>
  </si>
  <si>
    <t>http://transparencia.comitan.gob.mx/ART85/XXVII/DESARROLLO_URBANO/A001322.pdf</t>
  </si>
  <si>
    <t>T000316</t>
  </si>
  <si>
    <t>http://transparencia.comitan.gob.mx/ART85/XXVII/DESARROLLO_URBANO/T000316.pdf</t>
  </si>
  <si>
    <t>http://transparencia.comitan.gob.mx/ART85/XXVII/DESARROLLO_URBANO/03416.pdf</t>
  </si>
  <si>
    <t>C000668</t>
  </si>
  <si>
    <t>C000631</t>
  </si>
  <si>
    <t>C000632</t>
  </si>
  <si>
    <t>PEDRO ARTEMIO</t>
  </si>
  <si>
    <t>WENCE</t>
  </si>
  <si>
    <t>http://transparencia.comitan.gob.mx/ART85/XXVII/DESARROLLO_URBANO/C000631.pdf</t>
  </si>
  <si>
    <t>http://transparencia.comitan.gob.mx/ART85/XXVII/DESARROLLO_URBANO/03393.pdf</t>
  </si>
  <si>
    <t>http://transparencia.comitan.gob.mx/ART85/XXVII/DESARROLLO_URBANO/C000632.pdf</t>
  </si>
  <si>
    <t>http://transparencia.comitan.gob.mx/ART85/XXVII/DESARROLLO_URBANO/03392.pdf</t>
  </si>
  <si>
    <t>A001407</t>
  </si>
  <si>
    <t>A001410</t>
  </si>
  <si>
    <t>ISMAEL DAVID</t>
  </si>
  <si>
    <t>MAZARIEGOS</t>
  </si>
  <si>
    <t>ANCHEYTA</t>
  </si>
  <si>
    <t>http://transparencia.comitan.gob.mx/ART85/XXVII/DESARROLLO_URBANO/A001410.pdf</t>
  </si>
  <si>
    <t>http://transparencia.comitan.gob.mx/ART85/XXVII/DESARROLLO_URBANO/03438.pdf</t>
  </si>
  <si>
    <t>S002274</t>
  </si>
  <si>
    <t>MERCEDES</t>
  </si>
  <si>
    <t>ANCHEITA</t>
  </si>
  <si>
    <t>http://transparencia.comitan.gob.mx/ART85/XXVII/DESARROLLO_URBANO/S002274.pdf</t>
  </si>
  <si>
    <t>S002277</t>
  </si>
  <si>
    <t>YENEDITH</t>
  </si>
  <si>
    <t>ACOSTA</t>
  </si>
  <si>
    <t>CABRERA</t>
  </si>
  <si>
    <t>http://transparencia.comitan.gob.mx/ART85/XXVII/DESARROLLO_URBANO/S002277.pdf</t>
  </si>
  <si>
    <t>http://transparencia.comitan.gob.mx/ART85/XXVII/DESARROLLO_URBANO/03410.pdf</t>
  </si>
  <si>
    <t>S002280</t>
  </si>
  <si>
    <t>ORALIA</t>
  </si>
  <si>
    <t>http://transparencia.comitan.gob.mx/ART85/XXVII/DESARROLLO_URBANO/S002280.pdf</t>
  </si>
  <si>
    <t>http://transparencia.comitan.gob.mx/ART85/XXVII/DESARROLLO_URBANO/03435.pdf</t>
  </si>
  <si>
    <t>S002281</t>
  </si>
  <si>
    <t>S002282</t>
  </si>
  <si>
    <t>VICTOR HUGO</t>
  </si>
  <si>
    <t>http://transparencia.comitan.gob.mx/ART85/XXVII/DESARROLLO_URBANO/S002281.pdf</t>
  </si>
  <si>
    <t>http://transparencia.comitan.gob.mx/ART85/XXVII/DESARROLLO_URBANO/03444.pdf</t>
  </si>
  <si>
    <t>http://transparencia.comitan.gob.mx/ART85/XXVII/DESARROLLO_URBANO/S002282.pdf</t>
  </si>
  <si>
    <t>http://transparencia.comitan.gob.mx/ART85/XXVII/DESARROLLO_URBANO/03414.pdf</t>
  </si>
  <si>
    <t>S002284</t>
  </si>
  <si>
    <t>http://transparencia.comitan.gob.mx/ART85/XXVII/DESARROLLO_URBANO/S002284.pdf</t>
  </si>
  <si>
    <t>http://transparencia.comitan.gob.mx/ART85/XXVII/DESARROLLO_URBANO/03417.pdf</t>
  </si>
  <si>
    <t>http://transparencia.comitan.gob.mx/ART85/XXVII/DESARROLLO_URBANO/A001407.pdf</t>
  </si>
  <si>
    <t>A001409</t>
  </si>
  <si>
    <t>http://transparencia.comitan.gob.mx/ART85/XXVII/DESARROLLO_URBANO/A001409.pdf</t>
  </si>
  <si>
    <t>http://transparencia.comitan.gob.mx/ART85/XXVII/DESARROLLO_URBANO/03423.pdf</t>
  </si>
  <si>
    <t>S002286</t>
  </si>
  <si>
    <t>ELSA</t>
  </si>
  <si>
    <t>http://transparencia.comitan.gob.mx/ART85/XXVII/DESARROLLO_URBANO/S002286.pdf</t>
  </si>
  <si>
    <t>S002287</t>
  </si>
  <si>
    <t>GERTRUDIS FLORENTINA</t>
  </si>
  <si>
    <t>http://transparencia.comitan.gob.mx/ART85/XXVII/DESARROLLO_URBANO/S002287.pdf</t>
  </si>
  <si>
    <t>http://transparencia.comitan.gob.mx/ART85/XXVII/DESARROLLO_URBANO/03422.pdf</t>
  </si>
  <si>
    <t>A001411</t>
  </si>
  <si>
    <t>http://transparencia.comitan.gob.mx/ART85/XXVII/DESARROLLO_URBANO/A001411.pdf</t>
  </si>
  <si>
    <t>A001412</t>
  </si>
  <si>
    <t>FELIX</t>
  </si>
  <si>
    <t>http://transparencia.comitan.gob.mx/ART85/XXVII/DESARROLLO_URBANO/A001412.pdf</t>
  </si>
  <si>
    <t>http://transparencia.comitan.gob.mx/ART85/XXVII/DESARROLLO_URBANO/03445.pdf</t>
  </si>
  <si>
    <t>S002294</t>
  </si>
  <si>
    <t>http://transparencia.comitan.gob.mx/ART85/XXVII/DESARROLLO_URBANO/S002294.pdf</t>
  </si>
  <si>
    <t>S002298</t>
  </si>
  <si>
    <t>OLGA</t>
  </si>
  <si>
    <t>http://transparencia.comitan.gob.mx/ART85/XXVII/DESARROLLO_URBANO/S002298.pdf</t>
  </si>
  <si>
    <t>http://transparencia.comitan.gob.mx/ART85/XXVII/DESARROLLO_URBANO/03421.pdf</t>
  </si>
  <si>
    <t>S002299</t>
  </si>
  <si>
    <t>DANNA KAREN</t>
  </si>
  <si>
    <t>PRADO</t>
  </si>
  <si>
    <t>http://transparencia.comitan.gob.mx/ART85/XXVII/DESARROLLO_URBANO/S002299.pdf</t>
  </si>
  <si>
    <t>http://transparencia.comitan.gob.mx/ART85/XXVII/DESARROLLO_URBANO/03442.pdf</t>
  </si>
  <si>
    <t>S002300</t>
  </si>
  <si>
    <t>OCTAVIO</t>
  </si>
  <si>
    <t>CAMERAS</t>
  </si>
  <si>
    <t>http://transparencia.comitan.gob.mx/ART85/XXVII/DESARROLLO_URBANO/S002300.pdf</t>
  </si>
  <si>
    <t>http://transparencia.comitan.gob.mx/ART85/XXVII/DESARROLLO_URBANO/03440.pdf</t>
  </si>
  <si>
    <t>A001414</t>
  </si>
  <si>
    <t>http://transparencia.comitan.gob.mx/ART85/XXVII/DESARROLLO_URBANO/A001414.pdf</t>
  </si>
  <si>
    <t>S002301</t>
  </si>
  <si>
    <t>CARLOS PABLO</t>
  </si>
  <si>
    <t>MARTINEZ</t>
  </si>
  <si>
    <t>http://transparencia.comitan.gob.mx/ART85/XXVII/DESARROLLO_URBANO/S002301.pdf</t>
  </si>
  <si>
    <t>http://transparencia.comitan.gob.mx/ART85/XXVII/DESARROLLO_URBANO/03441.pdf</t>
  </si>
  <si>
    <t>A001416</t>
  </si>
  <si>
    <t>MARTIN</t>
  </si>
  <si>
    <t>http://transparencia.comitan.gob.mx/ART85/XXVII/DESARROLLO_URBANO/A001416.pdf</t>
  </si>
  <si>
    <t>A001418</t>
  </si>
  <si>
    <t>BELLA LUZ</t>
  </si>
  <si>
    <t>http://transparencia.comitan.gob.mx/ART85/XXVII/DESARROLLO_URBANO/A001418.pdf</t>
  </si>
  <si>
    <t>http://transparencia.comitan.gob.mx/ART85/XXVII/DESARROLLO_URBANO/03429.pdf</t>
  </si>
  <si>
    <t>S002302</t>
  </si>
  <si>
    <t>ARIAS</t>
  </si>
  <si>
    <t>http://transparencia.comitan.gob.mx/ART85/XXVII/DESARROLLO_URBANO/S002302.pdf</t>
  </si>
  <si>
    <t>S002303</t>
  </si>
  <si>
    <t xml:space="preserve">ANA </t>
  </si>
  <si>
    <t>http://transparencia.comitan.gob.mx/ART85/XXVII/DESARROLLO_URBANO/S002303.pdf</t>
  </si>
  <si>
    <t>http://transparencia.comitan.gob.mx/ART85/XXVII/DESARROLLO_URBANO/03443.pdf</t>
  </si>
  <si>
    <t>S002304</t>
  </si>
  <si>
    <t>S002305</t>
  </si>
  <si>
    <t>IRMA</t>
  </si>
  <si>
    <t>http://transparencia.comitan.gob.mx/ART85/XXVII/DESARROLLO_URBANO/S002304.pdf</t>
  </si>
  <si>
    <t>http://transparencia.comitan.gob.mx/ART85/XXVII/DESARROLLO_URBANO/03430.pdf</t>
  </si>
  <si>
    <t>YANETH DEL ROSARIO</t>
  </si>
  <si>
    <t>http://transparencia.comitan.gob.mx/ART85/XXVII/DESARROLLO_URBANO/S002305.pdf</t>
  </si>
  <si>
    <t>http://transparencia.comitan.gob.mx/ART85/XXVII/DESARROLLO_URBANO/03419.pdf</t>
  </si>
  <si>
    <t>A001419</t>
  </si>
  <si>
    <t>http://transparencia.comitan.gob.mx/ART85/XXVII/DESARROLLO_URBANO/A001419.pdf</t>
  </si>
  <si>
    <t>A001420</t>
  </si>
  <si>
    <t>CANDIDO</t>
  </si>
  <si>
    <t>http://transparencia.comitan.gob.mx/ART85/XXVII/DESARROLLO_URBANO/A001420.pdf</t>
  </si>
  <si>
    <t>http://transparencia.comitan.gob.mx/ART85/XXVII/DESARROLLO_URBANO/03420.pdf</t>
  </si>
  <si>
    <t>S002306</t>
  </si>
  <si>
    <t>MALDONADO</t>
  </si>
  <si>
    <t>http://transparencia.comitan.gob.mx/ART85/XXVII/DESARROLLO_URBANO/S002306.pdf</t>
  </si>
  <si>
    <t>S002307</t>
  </si>
  <si>
    <t>ROBERTH EUNICER</t>
  </si>
  <si>
    <t>http://transparencia.comitan.gob.mx/ART85/XXVII/DESARROLLO_URBANO/S002307.pdf</t>
  </si>
  <si>
    <t>http://transparencia.comitan.gob.mx/ART85/XXVII/DESARROLLO_URBANO/03437.pdf</t>
  </si>
  <si>
    <t>S002309</t>
  </si>
  <si>
    <t>EVELIA</t>
  </si>
  <si>
    <t>JAIMES</t>
  </si>
  <si>
    <t>http://transparencia.comitan.gob.mx/ART85/XXVII/DESARROLLO_URBANO/S002309.pdf</t>
  </si>
  <si>
    <t>http://transparencia.comitan.gob.mx/ART85/XXVII/DESARROLLO_URBANO/03439.pdf</t>
  </si>
  <si>
    <t>S002310</t>
  </si>
  <si>
    <t>S002311</t>
  </si>
  <si>
    <t>http://transparencia.comitan.gob.mx/ART85/XXVII/DESARROLLO_URBANO/S002310.pdf</t>
  </si>
  <si>
    <t>http://transparencia.comitan.gob.mx/ART85/XXVII/DESARROLLO_URBANO/03436.pdf</t>
  </si>
  <si>
    <t>MARIA SECILIA</t>
  </si>
  <si>
    <t>http://transparencia.comitan.gob.mx/ART85/XXVII/DESARROLLO_URBANO/S002311.pdf</t>
  </si>
  <si>
    <t>http://transparencia.comitan.gob.mx/ART85/XXVII/DESARROLLO_URBANO/03426.pdf</t>
  </si>
  <si>
    <t>S002312</t>
  </si>
  <si>
    <t>ADA SALOME</t>
  </si>
  <si>
    <t>http://transparencia.comitan.gob.mx/ART85/XXVII/DESARROLLO_URBANO/S002312.pdf</t>
  </si>
  <si>
    <t>http://transparencia.comitan.gob.mx/ART85/XXVII/DESARROLLO_URBANO/03459.pdf</t>
  </si>
  <si>
    <t>A001421</t>
  </si>
  <si>
    <t>MARIA ENCARNACION</t>
  </si>
  <si>
    <t>http://transparencia.comitan.gob.mx/ART85/XXVII/DESARROLLO_URBANO/A001421.pdf</t>
  </si>
  <si>
    <t>A001422</t>
  </si>
  <si>
    <t>EMMANUEL DE JESUS</t>
  </si>
  <si>
    <t>ZENTENO</t>
  </si>
  <si>
    <t>http://transparencia.comitan.gob.mx/ART85/XXVII/DESARROLLO_URBANO/A001422.pdf</t>
  </si>
  <si>
    <t>http://transparencia.comitan.gob.mx/ART85/XXVII/DESARROLLO_URBANO/03458.pdf</t>
  </si>
  <si>
    <t>S002313</t>
  </si>
  <si>
    <t>OCHOA</t>
  </si>
  <si>
    <t>http://transparencia.comitan.gob.mx/ART85/XXVII/DESARROLLO_URBANO/S002313.pdf</t>
  </si>
  <si>
    <t>CS0311</t>
  </si>
  <si>
    <t>OMAR ALEJANDRO</t>
  </si>
  <si>
    <t>http://transparencia.comitan.gob.mx/ART85/XXVII/DESARROLLO_URBANO/CS0311.pdf</t>
  </si>
  <si>
    <t>http://transparencia.comitan.gob.mx/ART85/XXVII/DESARROLLO_URBANO/03409.pdf</t>
  </si>
  <si>
    <t>A001332</t>
  </si>
  <si>
    <t>YOLANDA DEL CARMEN</t>
  </si>
  <si>
    <t>http://transparencia.comitan.gob.mx/ART85/XXVII/DESARROLLO_URBANO/A001332.pdf</t>
  </si>
  <si>
    <t>http://transparencia.comitan.gob.mx/ART85/XXVII/DESARROLLO_URBANO/03465.pdf</t>
  </si>
  <si>
    <t>A001333</t>
  </si>
  <si>
    <t>FREDY</t>
  </si>
  <si>
    <t>http://transparencia.comitan.gob.mx/ART85/XXVII/DESARROLLO_URBANO/A001333.pdf</t>
  </si>
  <si>
    <t>http://transparencia.comitan.gob.mx/ART85/XXVII/DESARROLLO_URBANO/03466.pdf</t>
  </si>
  <si>
    <t>A001334</t>
  </si>
  <si>
    <t>DAVID EMILIO</t>
  </si>
  <si>
    <t>ALEGRIA</t>
  </si>
  <si>
    <t>http://transparencia.comitan.gob.mx/ART85/XXVII/DESARROLLO_URBANO/A001334.pdf</t>
  </si>
  <si>
    <t>http://transparencia.comitan.gob.mx/ART85/XXVII/DESARROLLO_URBANO/03450.pdf</t>
  </si>
  <si>
    <t>R000133</t>
  </si>
  <si>
    <t>EVA LILIA</t>
  </si>
  <si>
    <t>http://transparencia.comitan.gob.mx/ART85/XXVII/DESARROLLO_URBANO/R000133.pdf</t>
  </si>
  <si>
    <t>http://transparencia.comitan.gob.mx/ART85/XXVII/DESARROLLO_URBANO/03481.pdf</t>
  </si>
  <si>
    <t>R000130</t>
  </si>
  <si>
    <t>MARVIN OMAR</t>
  </si>
  <si>
    <t>http://transparencia.comitan.gob.mx/ART85/XXVII/DESARROLLO_URBANO/R000130.pdf</t>
  </si>
  <si>
    <t>http://transparencia.comitan.gob.mx/ART85/XXVII/DESARROLLO_URBANO/03447.pdf</t>
  </si>
  <si>
    <t>R000127</t>
  </si>
  <si>
    <t>GERMAN</t>
  </si>
  <si>
    <t>http://transparencia.comitan.gob.mx/ART85/XXVII/DESARROLLO_URBANO/R000127.pdf</t>
  </si>
  <si>
    <t>http://transparencia.comitan.gob.mx/ART85/XXVII/DESARROLLO_URBANO/03453.pdf</t>
  </si>
  <si>
    <t>L000155</t>
  </si>
  <si>
    <t>http://transparencia.comitan.gob.mx/ART85/XXVII/DESARROLLO_URBANO/L000155.pdf</t>
  </si>
  <si>
    <t>http://transparencia.comitan.gob.mx/ART85/XXVII/DESARROLLO_URBANO/03456.pdf</t>
  </si>
  <si>
    <t>L000153</t>
  </si>
  <si>
    <t>http://transparencia.comitan.gob.mx/ART85/XXVII/DESARROLLO_URBANO/L000153.pdf</t>
  </si>
  <si>
    <t>http://transparencia.comitan.gob.mx/ART85/XXVII/DESARROLLO_URBANO/03449.pdf</t>
  </si>
  <si>
    <t>CUB0324</t>
  </si>
  <si>
    <t>http://transparencia.comitan.gob.mx/ART85/XXVII/DESARROLLO_URBANO/CUB0324.pdf</t>
  </si>
  <si>
    <t>http://transparencia.comitan.gob.mx/ART85/XXVII/DESARROLLO_URBANO/03460.pdf</t>
  </si>
  <si>
    <t>US0429</t>
  </si>
  <si>
    <t>FILANTROPICA Y EDUCATIVA ALTOS DE CHIAPAS A.C.</t>
  </si>
  <si>
    <t>http://transparencia.comitan.gob.mx/ART85/XXVII/DESARROLLO_URBANO/US0429.pdf</t>
  </si>
  <si>
    <t>http://transparencia.comitan.gob.mx/ART85/XXVII/DESARROLLO_URBANO/16503.pdf</t>
  </si>
  <si>
    <t>US0430</t>
  </si>
  <si>
    <t>SONIA TERESA</t>
  </si>
  <si>
    <t>SERRANO</t>
  </si>
  <si>
    <t>http://transparencia.comitan.gob.mx/ART85/XXVII/DESARROLLO_URBANO/US0430.pdf</t>
  </si>
  <si>
    <t>http://transparencia.comitan.gob.mx/ART85/XXVII/DESARROLLO_URBANO/03448.pdf</t>
  </si>
  <si>
    <t>C000666</t>
  </si>
  <si>
    <t>SANDRA PATRICIA</t>
  </si>
  <si>
    <t>ALVAREZ/COPROP</t>
  </si>
  <si>
    <t>http://transparencia.comitan.gob.mx/ART85/XXVII/DESARROLLO_URBANO/C000668.pdf</t>
  </si>
  <si>
    <t>http://transparencia.comitan.gob.mx/ART85/XXVII/DESARROLLO_URBANO/C000666.pdf</t>
  </si>
  <si>
    <t>http://transparencia.comitan.gob.mx/ART85/XXVII/DESARROLLO_URBANO/03452.pdf</t>
  </si>
  <si>
    <t>C000678</t>
  </si>
  <si>
    <t>ALBARO</t>
  </si>
  <si>
    <t>http://transparencia.comitan.gob.mx/ART85/XXVII/DESARROLLO_URBANO/C000678.pdf</t>
  </si>
  <si>
    <t>http://transparencia.comitan.gob.mx/ART85/XXVII/DESARROLLO_URBANO/03446.pdf</t>
  </si>
  <si>
    <t>C000675</t>
  </si>
  <si>
    <t>http://transparencia.comitan.gob.mx/ART85/XXVII/DESARROLLO_URBANO/C000675.pdf</t>
  </si>
  <si>
    <t>http://transparencia.comitan.gob.mx/ART85/XXVII/DESARROLLO_URBANO/03451.pdf</t>
  </si>
  <si>
    <t>A001338</t>
  </si>
  <si>
    <t>http://transparencia.comitan.gob.mx/ART85/XXVII/DESARROLLO_URBANO/A001338.pdf</t>
  </si>
  <si>
    <t>A001324</t>
  </si>
  <si>
    <t>IRMA CONCEPCION</t>
  </si>
  <si>
    <t>http://transparencia.comitan.gob.mx/ART85/XXVII/DESARROLLO_URBANO/A001324.pdf</t>
  </si>
  <si>
    <t>http://transparencia.comitan.gob.mx/ART85/XXVII/DESARROLLO_URBANO/03457.pdf</t>
  </si>
  <si>
    <t>C000655</t>
  </si>
  <si>
    <t>http://transparencia.comitan.gob.mx/ART85/XXVII/DESARROLLO_URBANO/C000655.pdf</t>
  </si>
  <si>
    <t>C000660</t>
  </si>
  <si>
    <t>AMBAR YESENIA</t>
  </si>
  <si>
    <t>http://transparencia.comitan.gob.mx/ART85/XXVII/DESARROLLO_URBANO/C000660.pdf</t>
  </si>
  <si>
    <t>http://transparencia.comitan.gob.mx/ART85/XXVII/DESARROLLO_URBANO/03462.pdf</t>
  </si>
  <si>
    <t>C000679</t>
  </si>
  <si>
    <t>C000680</t>
  </si>
  <si>
    <t>AGUIRRE</t>
  </si>
  <si>
    <t>http://transparencia.comitan.gob.mx/ART85/XXVII/DESARROLLO_URBANO/C000680.pdf</t>
  </si>
  <si>
    <t>http://transparencia.comitan.gob.mx/ART85/XXVII/DESARROLLO_URBANO/03467.pdf</t>
  </si>
  <si>
    <t>C000647</t>
  </si>
  <si>
    <t>BERENIZE GUADALUPE</t>
  </si>
  <si>
    <t>http://transparencia.comitan.gob.mx/ART85/XXVII/DESARROLLO_URBANO/C000647.pdf</t>
  </si>
  <si>
    <t>http://transparencia.comitan.gob.mx/ART85/XXVII/DESARROLLO_URBANO/03454.pdf</t>
  </si>
  <si>
    <t>A001321</t>
  </si>
  <si>
    <t>http://transparencia.comitan.gob.mx/ART85/XXVII/DESARROLLO_URBANO/A001321.pdf</t>
  </si>
  <si>
    <t>C000664</t>
  </si>
  <si>
    <t>RITA GUADALUPE</t>
  </si>
  <si>
    <t>http://transparencia.comitan.gob.mx/ART85/XXVII/DESARROLLO_URBANO/C000664.pdf</t>
  </si>
  <si>
    <t>http://transparencia.comitan.gob.mx/ART85/XXVII/DESARROLLO_URBANO/03461.pdf</t>
  </si>
  <si>
    <t>ADRIANA GUADALUPE</t>
  </si>
  <si>
    <t>CABALLERO</t>
  </si>
  <si>
    <t>http://transparencia.comitan.gob.mx/ART85/XXVII/DESARROLLO_URBANO/C000679.pdf</t>
  </si>
  <si>
    <t>http://transparencia.comitan.gob.mx/ART85/XXVII/DESARROLLO_URBANO/03475.pdf</t>
  </si>
  <si>
    <t>S002288</t>
  </si>
  <si>
    <t>ANA SILVIA</t>
  </si>
  <si>
    <t>ALMARAZ</t>
  </si>
  <si>
    <t>TEJADA/COPROP</t>
  </si>
  <si>
    <t>http://transparencia.comitan.gob.mx/ART85/XXVII/DESARROLLO_URBANO/S002288.pdf</t>
  </si>
  <si>
    <t>http://transparencia.comitan.gob.mx/ART85/XXVII/DESARROLLO_URBANO/03476.pdf</t>
  </si>
  <si>
    <t>S002291</t>
  </si>
  <si>
    <t>ISIS ALHELI</t>
  </si>
  <si>
    <t>ESCANDON</t>
  </si>
  <si>
    <t>http://transparencia.comitan.gob.mx/ART85/XXVII/DESARROLLO_URBANO/S002291.pdf</t>
  </si>
  <si>
    <t>http://transparencia.comitan.gob.mx/ART85/XXVII/DESARROLLO_URBANO/02291.pdf</t>
  </si>
  <si>
    <t>S002317</t>
  </si>
  <si>
    <t>http://transparencia.comitan.gob.mx/ART85/XXVII/DESARROLLO_URBANO/S002317.pdf</t>
  </si>
  <si>
    <t>http://transparencia.comitan.gob.mx/ART85/XXVII/DESARROLLO_URBANO/03480.pdf</t>
  </si>
  <si>
    <t>S002319</t>
  </si>
  <si>
    <t>S002320</t>
  </si>
  <si>
    <t>S002321</t>
  </si>
  <si>
    <t>JULIO ANDRES</t>
  </si>
  <si>
    <t>http://transparencia.comitan.gob.mx/ART85/XXVII/DESARROLLO_URBANO/S002319.pdf</t>
  </si>
  <si>
    <t>http://transparencia.comitan.gob.mx/ART85/XXVII/DESARROLLO_URBANO/03470.pdf</t>
  </si>
  <si>
    <t>BERTHA MARIA</t>
  </si>
  <si>
    <t>http://transparencia.comitan.gob.mx/ART85/XXVII/DESARROLLO_URBANO/S002320.pdf</t>
  </si>
  <si>
    <t>http://transparencia.comitan.gob.mx/ART85/XXVII/DESARROLLO_URBANO/03478.pdf</t>
  </si>
  <si>
    <t>A001427</t>
  </si>
  <si>
    <t>http://transparencia.comitan.gob.mx/ART85/XXVII/DESARROLLO_URBANO/A001427.pdf</t>
  </si>
  <si>
    <t>EDITH</t>
  </si>
  <si>
    <t>JAUREGUI</t>
  </si>
  <si>
    <t>http://transparencia.comitan.gob.mx/ART85/XXVII/DESARROLLO_URBANO/S002321.pdf</t>
  </si>
  <si>
    <t>http://transparencia.comitan.gob.mx/ART85/XXVII/DESARROLLO_URBANO/03477.pdf</t>
  </si>
  <si>
    <t>S002322</t>
  </si>
  <si>
    <t>S002323</t>
  </si>
  <si>
    <t>VIRGINIA</t>
  </si>
  <si>
    <t>http://transparencia.comitan.gob.mx/ART85/XXVII/DESARROLLO_URBANO/S002322.pdf</t>
  </si>
  <si>
    <t>http://transparencia.comitan.gob.mx/ART85/XXVII/DESARROLLO_URBANO/03479.pdf</t>
  </si>
  <si>
    <t>ANGELINA</t>
  </si>
  <si>
    <t>http://transparencia.comitan.gob.mx/ART85/XXVII/DESARROLLO_URBANO/S002323.pdf</t>
  </si>
  <si>
    <t>http://transparencia.comitan.gob.mx/ART85/XXVII/DESARROLLO_URBANO/03469.pdf</t>
  </si>
  <si>
    <t>S002324</t>
  </si>
  <si>
    <t>INGRID IVONNE</t>
  </si>
  <si>
    <t>http://transparencia.comitan.gob.mx/ART85/XXVII/DESARROLLO_URBANO/S002324.pdf</t>
  </si>
  <si>
    <t>http://transparencia.comitan.gob.mx/ART85/XXVII/DESARROLLO_URBANO/03471.pdf</t>
  </si>
  <si>
    <t>S002325</t>
  </si>
  <si>
    <t>CAMPOSECO</t>
  </si>
  <si>
    <t>LORENZO</t>
  </si>
  <si>
    <t>http://transparencia.comitan.gob.mx/ART85/XXVII/DESARROLLO_URBANO/03472.pdf</t>
  </si>
  <si>
    <t>S002326</t>
  </si>
  <si>
    <t>S002327</t>
  </si>
  <si>
    <t>S002328</t>
  </si>
  <si>
    <t>PRISCILA</t>
  </si>
  <si>
    <t>GUTIERREZ</t>
  </si>
  <si>
    <t>http://transparencia.comitan.gob.mx/ART85/XXVII/DESARROLLO_URBANO/S002325.pdf</t>
  </si>
  <si>
    <t>http://transparencia.comitan.gob.mx/ART85/XXVII/DESARROLLO_URBANO/S002326.pdf</t>
  </si>
  <si>
    <t>http://transparencia.comitan.gob.mx/ART85/XXVII/DESARROLLO_URBANO/03473.pdf</t>
  </si>
  <si>
    <t>http://transparencia.comitan.gob.mx/ART85/XXVII/DESARROLLO_URBANO/S002327.pdf</t>
  </si>
  <si>
    <t>http://transparencia.comitan.gob.mx/ART85/XXVII/DESARROLLO_URBANO/03464.pdf</t>
  </si>
  <si>
    <t>A001408</t>
  </si>
  <si>
    <t>MARIA DEL ROSARIO</t>
  </si>
  <si>
    <t>http://transparencia.comitan.gob.mx/ART85/XXVII/DESARROLLO_URBANO/A001408.pdf</t>
  </si>
  <si>
    <t>A001423</t>
  </si>
  <si>
    <t>KATTY ANNEL</t>
  </si>
  <si>
    <t>MANDUJANO</t>
  </si>
  <si>
    <t>SOLIS/COPROP</t>
  </si>
  <si>
    <t>http://transparencia.comitan.gob.mx/ART85/XXVII/DESARROLLO_URBANO/A001423.pdf</t>
  </si>
  <si>
    <t>http://transparencia.comitan.gob.mx/ART85/XXVII/DESARROLLO_URBANO/03463.pdf</t>
  </si>
  <si>
    <t>http://transparencia.comitan.gob.mx/ART85/XXVII/DESARROLLO_URBANO/S002328.pdf</t>
  </si>
  <si>
    <t>S002339</t>
  </si>
  <si>
    <t>MARIO ALEJANDRO</t>
  </si>
  <si>
    <t>http://transparencia.comitan.gob.mx/ART85/XXVII/DESARROLLO_URBANO/S002339.pdf</t>
  </si>
  <si>
    <t>http://transparencia.comitan.gob.mx/ART85/XXVII/DESARROLLO_URBANO/03485.pdf</t>
  </si>
  <si>
    <t>S002340</t>
  </si>
  <si>
    <t>http://transparencia.comitan.gob.mx/ART85/XXVII/DESARROLLO_URBANO/S002340.pdf</t>
  </si>
  <si>
    <t>http://transparencia.comitan.gob.mx/ART85/XXVII/DESARROLLO_URBANO/03486.pdf</t>
  </si>
  <si>
    <t>S002077</t>
  </si>
  <si>
    <t>MARIA CECILIA</t>
  </si>
  <si>
    <t>http://transparencia.comitan.gob.mx/ART85/XXVII/DESARROLLO_URBANO/S002077.pdf</t>
  </si>
  <si>
    <t>http://transparencia.comitan.gob.mx/ART85/XXVII/DESARROLLO_URBANO/03487.pdf</t>
  </si>
  <si>
    <t>S002267</t>
  </si>
  <si>
    <t>BEATRIZ</t>
  </si>
  <si>
    <t>HUERTA</t>
  </si>
  <si>
    <t>http://transparencia.comitan.gob.mx/ART85/XXVII/DESARROLLO_URBANO/S002267.pdf</t>
  </si>
  <si>
    <t>http://transparencia.comitan.gob.mx/ART85/XXVII/DESARROLLO_URBANO/03493.pdf</t>
  </si>
  <si>
    <t>S002295</t>
  </si>
  <si>
    <t>JOSE LINO</t>
  </si>
  <si>
    <t>CARRERI</t>
  </si>
  <si>
    <t>http://transparencia.comitan.gob.mx/ART85/XXVII/DESARROLLO_URBANO/S002295.pdf</t>
  </si>
  <si>
    <t>http://transparencia.comitan.gob.mx/ART85/XXVII/DESARROLLO_URBANO/03495.pdf</t>
  </si>
  <si>
    <t>S002296</t>
  </si>
  <si>
    <t>ROCIO DEL CARMEN</t>
  </si>
  <si>
    <t>MORALES/COPROP</t>
  </si>
  <si>
    <t>http://transparencia.comitan.gob.mx/ART85/XXVII/DESARROLLO_URBANO/S002296.pdf</t>
  </si>
  <si>
    <t>http://transparencia.comitan.gob.mx/ART85/XXVII/DESARROLLO_URBANO/03496.pdf</t>
  </si>
  <si>
    <t>S002316</t>
  </si>
  <si>
    <t>S002315</t>
  </si>
  <si>
    <t>http://transparencia.comitan.gob.mx/ART85/XXVII/DESARROLLO_URBANO/S002315.pdf</t>
  </si>
  <si>
    <t>http://transparencia.comitan.gob.mx/ART85/XXVII/DESARROLLO_URBANO/03482.pdf</t>
  </si>
  <si>
    <t>http://transparencia.comitan.gob.mx/ART85/XXVII/DESARROLLO_URBANO/S002316.pdf</t>
  </si>
  <si>
    <t>http://transparencia.comitan.gob.mx/ART85/XXVII/DESARROLLO_URBANO/03502.pdf</t>
  </si>
  <si>
    <t>A001425</t>
  </si>
  <si>
    <t>OSCAR EFRAIN</t>
  </si>
  <si>
    <t>http://transparencia.comitan.gob.mx/ART85/XXVII/DESARROLLO_URBANO/A001425.pdf</t>
  </si>
  <si>
    <t>S002329</t>
  </si>
  <si>
    <t>MATIAS</t>
  </si>
  <si>
    <t>PANIAGUA</t>
  </si>
  <si>
    <t>http://transparencia.comitan.gob.mx/ART85/XXVII/DESARROLLO_URBANO/S002329.pdf</t>
  </si>
  <si>
    <t>http://transparencia.comitan.gob.mx/ART85/XXVII/DESARROLLO_URBANO/03483.pdf</t>
  </si>
  <si>
    <t>S002330</t>
  </si>
  <si>
    <t>S002331</t>
  </si>
  <si>
    <t>YOLANDA</t>
  </si>
  <si>
    <t>http://transparencia.comitan.gob.mx/ART85/XXVII/DESARROLLO_URBANO/S002330.pdf</t>
  </si>
  <si>
    <t>http://transparencia.comitan.gob.mx/ART85/XXVII/DESARROLLO_URBANO/03489.pdf</t>
  </si>
  <si>
    <t>ADOLFO</t>
  </si>
  <si>
    <t>http://transparencia.comitan.gob.mx/ART85/XXVII/DESARROLLO_URBANO/S002331.pdf</t>
  </si>
  <si>
    <t>http://transparencia.comitan.gob.mx/ART85/XXVII/DESARROLLO_URBANO/03494.pdf</t>
  </si>
  <si>
    <t>S002332</t>
  </si>
  <si>
    <t>S002333</t>
  </si>
  <si>
    <t>SUREYMA EDITH</t>
  </si>
  <si>
    <t>http://transparencia.comitan.gob.mx/ART85/XXVII/DESARROLLO_URBANO/S002332.pdf</t>
  </si>
  <si>
    <t>http://transparencia.comitan.gob.mx/ART85/XXVII/DESARROLLO_URBANO/03488.pdf</t>
  </si>
  <si>
    <t>GUADALUPE TERESA</t>
  </si>
  <si>
    <t>PALMA</t>
  </si>
  <si>
    <t>ACEVEDO</t>
  </si>
  <si>
    <t>http://transparencia.comitan.gob.mx/ART85/XXVII/DESARROLLO_URBANO/S002333.pdf</t>
  </si>
  <si>
    <t>http://transparencia.comitan.gob.mx/ART85/XXVII/DESARROLLO_URBANO/03492.pdf</t>
  </si>
  <si>
    <t>A001426</t>
  </si>
  <si>
    <t>FERNANDO MARIANO</t>
  </si>
  <si>
    <t>ARMENDARIZ</t>
  </si>
  <si>
    <t>http://transparencia.comitan.gob.mx/ART85/XXVII/DESARROLLO_URBANO/A001426.pdf</t>
  </si>
  <si>
    <t>S002289</t>
  </si>
  <si>
    <t>NEFTALI</t>
  </si>
  <si>
    <t>ROSAS</t>
  </si>
  <si>
    <t>http://transparencia.comitan.gob.mx/ART85/XXVII/DESARROLLO_URBANO/S002289.pdf</t>
  </si>
  <si>
    <t>http://transparencia.comitan.gob.mx/ART85/XXVII/DESARROLLO_URBANO/03507.pdf</t>
  </si>
  <si>
    <t>S002292</t>
  </si>
  <si>
    <t>http://transparencia.comitan.gob.mx/ART85/XXVII/DESARROLLO_URBANO/S002292.pdf</t>
  </si>
  <si>
    <t>http://transparencia.comitan.gob.mx/ART85/XXVII/DESARROLLO_URBANO/03508.pdf</t>
  </si>
  <si>
    <t>S002343</t>
  </si>
  <si>
    <t>CENTRO OPERATIVO Y DE PREVENCION DE DESASTRES ASOCIACIÓN CIVIL, BOMBEROS</t>
  </si>
  <si>
    <t>http://transparencia.comitan.gob.mx/ART85/XXVII/DESARROLLO_URBANO/S002343.pdf</t>
  </si>
  <si>
    <t>http://transparencia.comitan.gob.mx/ART85/XXVII/DESARROLLO_URBANO/03505.pdf</t>
  </si>
  <si>
    <t>S002293</t>
  </si>
  <si>
    <t>DULCE ANAHI</t>
  </si>
  <si>
    <t>MEDINA</t>
  </si>
  <si>
    <t>http://transparencia.comitan.gob.mx/ART85/XXVII/DESARROLLO_URBANO/S002293.pdf</t>
  </si>
  <si>
    <t>http://transparencia.comitan.gob.mx/ART85/XXVII/DESARROLLO_URBANO/03518.pdf</t>
  </si>
  <si>
    <t>S002349</t>
  </si>
  <si>
    <t>CORDOBA</t>
  </si>
  <si>
    <t>http://transparencia.comitan.gob.mx/ART85/XXVII/DESARROLLO_URBANO/S002349.pdf</t>
  </si>
  <si>
    <t>http://transparencia.comitan.gob.mx/ART85/XXVII/DESARROLLO_URBANO/03516.pdf</t>
  </si>
  <si>
    <t>A001432</t>
  </si>
  <si>
    <t>A001433</t>
  </si>
  <si>
    <t>ROBERTO ISAAC</t>
  </si>
  <si>
    <t>http://transparencia.comitan.gob.mx/ART85/XXVII/DESARROLLO_URBANO/A001432.pdf</t>
  </si>
  <si>
    <t>S002334</t>
  </si>
  <si>
    <t>ADELA</t>
  </si>
  <si>
    <t>http://transparencia.comitan.gob.mx/ART85/XXVII/DESARROLLO_URBANO/S002334.pdf</t>
  </si>
  <si>
    <t>http://transparencia.comitan.gob.mx/ART85/XXVII/DESARROLLO_URBANO/03521.pdf</t>
  </si>
  <si>
    <t>S002350</t>
  </si>
  <si>
    <t>http://transparencia.comitan.gob.mx/ART85/XXVII/DESARROLLO_URBANO/S002350.pdf</t>
  </si>
  <si>
    <t>http://transparencia.comitan.gob.mx/ART85/XXVII/DESARROLLO_URBANO/03517.pdf</t>
  </si>
  <si>
    <t>http://transparencia.comitan.gob.mx/ART85/XXVII/DESARROLLO_URBANO/A001433.pdf</t>
  </si>
  <si>
    <t>US0327</t>
  </si>
  <si>
    <t>US0326</t>
  </si>
  <si>
    <t>HSBC MEXICO S.A. INSTITUCION DE BANCA MULTIPLE GRUPO FINANCIERO HSBC.</t>
  </si>
  <si>
    <t>http://transparencia.comitan.gob.mx/ART85/XXVII/DESARROLLO_URBANO/US00326.pdf</t>
  </si>
  <si>
    <t>http://transparencia.comitan.gob.mx/ART85/XXVII/DESARROLLO_URBANO/15242.pdf</t>
  </si>
  <si>
    <t>http://transparencia.comitan.gob.mx/ART85/XXVII/DESARROLLO_URBANO/US00327.pdf</t>
  </si>
  <si>
    <t>http://transparencia.comitan.gob.mx/ART85/XXVII/DESARROLLO_URBANO/15243.pdf</t>
  </si>
  <si>
    <t>US0426</t>
  </si>
  <si>
    <t>MIGUEL ANGEL ALCARAZ LEON (HELADOS IRMA)</t>
  </si>
  <si>
    <t>http://transparencia.comitan.gob.mx/ART85/XXVII/DESARROLLO_URBANO/US0426.pdf</t>
  </si>
  <si>
    <t>http://transparencia.comitan.gob.mx/ART85/XXVII/DESARROLLO_URBANO/03499.pdf</t>
  </si>
  <si>
    <t>US0422</t>
  </si>
  <si>
    <t>US0421</t>
  </si>
  <si>
    <t>FUENTES</t>
  </si>
  <si>
    <t>http://transparencia.comitan.gob.mx/ART85/XXVII/DESARROLLO_URBANO/US0421.pdf</t>
  </si>
  <si>
    <t>http://transparencia.comitan.gob.mx/ART85/XXVII/DESARROLLO_URBANO/03497.pdf</t>
  </si>
  <si>
    <t>http://transparencia.comitan.gob.mx/ART85/XXVII/DESARROLLO_URBANO/US0422.pdf</t>
  </si>
  <si>
    <t>http://transparencia.comitan.gob.mx/ART85/XXVII/DESARROLLO_URBANO/03498.pdf</t>
  </si>
  <si>
    <t>US0438</t>
  </si>
  <si>
    <t>http://transparencia.comitan.gob.mx/ART85/XXVII/DESARROLLO_URBANO/US0438.pdf</t>
  </si>
  <si>
    <t>http://transparencia.comitan.gob.mx/ART85/XXVII/DESARROLLO_URBANO/03510.pdf</t>
  </si>
  <si>
    <t>C000674</t>
  </si>
  <si>
    <t>BAUTISTA</t>
  </si>
  <si>
    <t>http://transparencia.comitan.gob.mx/ART85/XXVII/DESARROLLO_URBANO/C000674.pdf</t>
  </si>
  <si>
    <t>http://transparencia.comitan.gob.mx/ART85/XXVII/DESARROLLO_URBANO/03491.pdf</t>
  </si>
  <si>
    <t>A001337</t>
  </si>
  <si>
    <t>http://transparencia.comitan.gob.mx/ART85/XXVII/DESARROLLO_URBANO/A001337.pdf</t>
  </si>
  <si>
    <t>C000659</t>
  </si>
  <si>
    <t>ESCUELA PRIMARIA "EMILIANO ZAPATA SALAZAR"</t>
  </si>
  <si>
    <t>http://transparencia.comitan.gob.mx/ART85/XXVII/DESARROLLO_URBANO/C000659.pdf</t>
  </si>
  <si>
    <t>http://transparencia.comitan.gob.mx/ART85/XXVII/DESARROLLO_URBANO/16601.pdf</t>
  </si>
  <si>
    <t>C000661</t>
  </si>
  <si>
    <t>ZULEYMA CRISTEL</t>
  </si>
  <si>
    <t>http://transparencia.comitan.gob.mx/ART85/XXVII/DESARROLLO_URBANO/C000661.pdf</t>
  </si>
  <si>
    <t>http://transparencia.comitan.gob.mx/ART85/XXVII/DESARROLLO_URBANO/03515.pdf</t>
  </si>
  <si>
    <t>CUB0030</t>
  </si>
  <si>
    <t>MIGUEL DE JESUS</t>
  </si>
  <si>
    <t>ZEPEDA</t>
  </si>
  <si>
    <t>http://transparencia.comitan.gob.mx/ART85/XXVII/DESARROLLO_URBANO/CUB0030.pdf</t>
  </si>
  <si>
    <t>http://transparencia.comitan.gob.mx/ART85/XXVII/DESARROLLO_URBANO/03509.pdf</t>
  </si>
  <si>
    <t>CUB0337</t>
  </si>
  <si>
    <t>http://transparencia.comitan.gob.mx/ART85/XXVII/DESARROLLO_URBANO/CUB0337.pdf</t>
  </si>
  <si>
    <t>http://transparencia.comitan.gob.mx/ART85/XXVII/DESARROLLO_URBANO/03519.pdf</t>
  </si>
  <si>
    <t>A001099</t>
  </si>
  <si>
    <t>http://transparencia.comitan.gob.mx/ART85/XXVII/DESARROLLO_URBANO/A001099.pdf</t>
  </si>
  <si>
    <t>http://transparencia.comitan.gob.mx/ART85/XXVII/DESARROLLO_URBANO/03520.pdf</t>
  </si>
  <si>
    <t>CUB0012</t>
  </si>
  <si>
    <t>JOSE NOE</t>
  </si>
  <si>
    <t>http://transparencia.comitan.gob.mx/ART85/XXVII/DESARROLLO_URBANO/CUB0012.pdf</t>
  </si>
  <si>
    <t>http://transparencia.comitan.gob.mx/ART85/XXVII/DESARROLLO_URBANO/03484.pdf</t>
  </si>
  <si>
    <t>CUB0326</t>
  </si>
  <si>
    <t>CATALINA</t>
  </si>
  <si>
    <t>http://transparencia.comitan.gob.mx/ART85/XXVII/DESARROLLO_URBANO/CUB0326.pdf</t>
  </si>
  <si>
    <t>http://transparencia.comitan.gob.mx/ART85/XXVII/DESARROLLO_URBANO/03514.pdf</t>
  </si>
  <si>
    <t>R000131</t>
  </si>
  <si>
    <t>CARMELA</t>
  </si>
  <si>
    <t>http://transparencia.comitan.gob.mx/ART85/XXVII/DESARROLLO_URBANO/R000131.pdf</t>
  </si>
  <si>
    <t>http://transparencia.comitan.gob.mx/ART85/XXVII/DESARROLLO_URBANO/03511.pdf</t>
  </si>
  <si>
    <t>R000143</t>
  </si>
  <si>
    <t>JOSE RAMON</t>
  </si>
  <si>
    <t>CROCKER</t>
  </si>
  <si>
    <t>http://transparencia.comitan.gob.mx/ART85/XXVII/DESARROLLO_URBANO/R000143.pdf</t>
  </si>
  <si>
    <t>http://transparencia.comitan.gob.mx/ART85/XXVII/DESARROLLO_URBANO/03506.pdf</t>
  </si>
  <si>
    <t>T000305</t>
  </si>
  <si>
    <t>T000306</t>
  </si>
  <si>
    <t>http://transparencia.comitan.gob.mx/ART85/XXVII/DESARROLLO_URBANO/T000306.pdf</t>
  </si>
  <si>
    <t>http://transparencia.comitan.gob.mx/ART85/XXVII/DESARROLLO_URBANO/03501.pdf</t>
  </si>
  <si>
    <t>http://transparencia.comitan.gob.mx/ART85/XXVII/DESARROLLO_URBANO/T000305.pdf</t>
  </si>
  <si>
    <t>http://transparencia.comitan.gob.mx/ART85/XXVII/DESARROLLO_URBANO/03500.pdf</t>
  </si>
  <si>
    <t>T000317</t>
  </si>
  <si>
    <t>FARMACIA GUADALAJARA S.A. DE C.V.</t>
  </si>
  <si>
    <t>http://transparencia.comitan.gob.mx/ART85/XXVII/DESARROLLO_URBANO/T000317.pdf</t>
  </si>
  <si>
    <t>http://transparencia.comitan.gob.mx/ART85/XXVII/DESARROLLO_URBANO/15715.pdf</t>
  </si>
  <si>
    <t>L000183</t>
  </si>
  <si>
    <t>http://transparencia.comitan.gob.mx/ART85/XXVII/DESARROLLO_URBANO/L000183.pdf</t>
  </si>
  <si>
    <t>http://transparencia.comitan.gob.mx/ART85/XXVII/DESARROLLO_URBANO/15714.pdf</t>
  </si>
  <si>
    <t>US0420</t>
  </si>
  <si>
    <t>http://transparencia.comitan.gob.mx/ART85/XXVII/DESARROLLO_URBANO/US0420.pdf</t>
  </si>
  <si>
    <t>http://transparencia.comitan.gob.mx/ART85/XXVII/DESARROLLO_URBANO/15716.pdf</t>
  </si>
  <si>
    <t>C000683</t>
  </si>
  <si>
    <t>CLAUDA DEL CARMEN</t>
  </si>
  <si>
    <t>CONSTANTINO</t>
  </si>
  <si>
    <t>http://transparencia.comitan.gob.mx/ART85/XXVII/DESARROLLO_URBANO/C000683.pdf</t>
  </si>
  <si>
    <t>http://transparencia.comitan.gob.mx/ART85/XXVII/DESARROLLO_URBANO/03490.pdf</t>
  </si>
  <si>
    <t>A001098</t>
  </si>
  <si>
    <t>CLAUDIA DEL CARMEN</t>
  </si>
  <si>
    <t>http://transparencia.comitan.gob.mx/ART85/XXVII/DESARROLLO_URBANO/A001098.pdf</t>
  </si>
  <si>
    <t>C000688</t>
  </si>
  <si>
    <t>LILI DINEY</t>
  </si>
  <si>
    <t>DEARCIA</t>
  </si>
  <si>
    <t>http://transparencia.comitan.gob.mx/ART85/XXVII/DESARROLLO_URBANO/C000688.pdf</t>
  </si>
  <si>
    <t>http://transparencia.comitan.gob.mx/ART85/XXVII/DESARROLLO_URBANO/03522.pdf</t>
  </si>
  <si>
    <t>C000667</t>
  </si>
  <si>
    <t>MARTIN DE JESUS</t>
  </si>
  <si>
    <t>http://transparencia.comitan.gob.mx/ART85/XXVII/DESARROLLO_URBANO/C000667.pdf</t>
  </si>
  <si>
    <t>http://transparencia.comitan.gob.mx/ART85/XXVII/DESARROLLO_URBANO/03512.pdf</t>
  </si>
  <si>
    <t>C000657</t>
  </si>
  <si>
    <t>CONSUELO VERONICA</t>
  </si>
  <si>
    <t>HIDALGO</t>
  </si>
  <si>
    <t>http://transparencia.comitan.gob.mx/ART85/XXVII/DESARROLLO_URBANO/C000657.pdf</t>
  </si>
  <si>
    <t>http://transparencia.comitan.gob.mx/ART85/XXVII/DESARROLLO_URBANO/03513.pdf</t>
  </si>
  <si>
    <t>A001326</t>
  </si>
  <si>
    <t>http://transparencia.comitan.gob.mx/ART85/XXVII/DESARROLLO_URBANO/A001326.pdf</t>
  </si>
  <si>
    <t>C000686</t>
  </si>
  <si>
    <t>PROYECTOS Y EDIFICACIONES UNIKSA CHIAPAS S.A. DE C.V.</t>
  </si>
  <si>
    <t>http://transparencia.comitan.gob.mx/ART85/XXVII/DESARROLLO_URBANO/C000686.pdf</t>
  </si>
  <si>
    <t>http://transparencia.comitan.gob.mx/ART85/XXVII/DESARROLLO_URBANO/03504.pdf</t>
  </si>
  <si>
    <t>C000685</t>
  </si>
  <si>
    <t>http://transparencia.comitan.gob.mx/ART85/XXVII/DESARROLLO_URBANO/C000685.pdf</t>
  </si>
  <si>
    <t>http://transparencia.comitan.gob.mx/ART85/XXVII/DESARROLLO_URBANO/03503.pdf</t>
  </si>
  <si>
    <t>S002342</t>
  </si>
  <si>
    <t>JORGE EMILIO</t>
  </si>
  <si>
    <t>http://transparencia.comitan.gob.mx/ART85/XXVII/DESARROLLO_URBANO/S002342.pdf</t>
  </si>
  <si>
    <t>http://transparencia.comitan.gob.mx/ART85/XXVII/DESARROLLO_URBANO/03523.pdf</t>
  </si>
  <si>
    <t>S002335</t>
  </si>
  <si>
    <t>PAOLA</t>
  </si>
  <si>
    <t>http://transparencia.comitan.gob.mx/ART85/XXVII/DESARROLLO_URBANO/S002335.pdf</t>
  </si>
  <si>
    <t>http://transparencia.comitan.gob.mx/ART85/XXVII/DESARROLLO_URBANO/03525.pdf</t>
  </si>
  <si>
    <t>A001428</t>
  </si>
  <si>
    <t>LUPERCIO</t>
  </si>
  <si>
    <t>http://transparencia.comitan.gob.mx/ART85/XXVII/DESARROLLO_URBANO/A001428.pdf</t>
  </si>
  <si>
    <t>S002336</t>
  </si>
  <si>
    <t>ANA LAURA</t>
  </si>
  <si>
    <t>http://transparencia.comitan.gob.mx/ART85/XXVII/DESARROLLO_URBANO/S002336.pdf</t>
  </si>
  <si>
    <t>http://transparencia.comitan.gob.mx/ART85/XXVII/DESARROLLO_URBANO/03529.pdf</t>
  </si>
  <si>
    <t>S002338</t>
  </si>
  <si>
    <t>ABRAHAM</t>
  </si>
  <si>
    <t>http://transparencia.comitan.gob.mx/ART85/XXVII/DESARROLLO_URBANO/S002338.pdf</t>
  </si>
  <si>
    <t>http://transparencia.comitan.gob.mx/ART85/XXVII/DESARROLLO_URBANO/03528.pdf</t>
  </si>
  <si>
    <t>S002345</t>
  </si>
  <si>
    <t>GLORINELBA</t>
  </si>
  <si>
    <t>BARRIOS</t>
  </si>
  <si>
    <t>http://transparencia.comitan.gob.mx/ART85/XXVII/DESARROLLO_URBANO/S002345.pdf</t>
  </si>
  <si>
    <t>http://transparencia.comitan.gob.mx/ART85/XXVII/DESARROLLO_URBANO/03527.pdf</t>
  </si>
  <si>
    <t>A001431</t>
  </si>
  <si>
    <t>SARA</t>
  </si>
  <si>
    <t>http://transparencia.comitan.gob.mx/ART85/XXVII/DESARROLLO_URBANO/A001431.pdf</t>
  </si>
  <si>
    <t>P0030</t>
  </si>
  <si>
    <t>P0026-B</t>
  </si>
  <si>
    <t>ROBLES</t>
  </si>
  <si>
    <t>http://transparencia.comitan.gob.mx/ART85/XXVII/DESARROLLO_URBANO/P0026-B.pdf</t>
  </si>
  <si>
    <t>http://transparencia.comitan.gob.mx/ART85/XXVII/DESARROLLO_URBANO/03542.pdf</t>
  </si>
  <si>
    <t>GONZALO</t>
  </si>
  <si>
    <t>ALONZO</t>
  </si>
  <si>
    <t>VILLAFUERTE</t>
  </si>
  <si>
    <t>http://transparencia.comitan.gob.mx/ART85/XXVII/DESARROLLO_URBANO/P0030.pdf</t>
  </si>
  <si>
    <t>http://transparencia.comitan.gob.mx/ART85/XXVII/DESARROLLO_URBANO/03533.pdf</t>
  </si>
  <si>
    <t>P0031</t>
  </si>
  <si>
    <t>WILMAR URIEL</t>
  </si>
  <si>
    <t>DE LA O</t>
  </si>
  <si>
    <t>http://transparencia.comitan.gob.mx/ART85/XXVII/DESARROLLO_URBANO/P0031.pdf</t>
  </si>
  <si>
    <t>http://transparencia.comitan.gob.mx/ART85/XXVII/DESARROLLO_URBANO/03532.pdf</t>
  </si>
  <si>
    <t>R000134</t>
  </si>
  <si>
    <t>NAYELI</t>
  </si>
  <si>
    <t>http://transparencia.comitan.gob.mx/ART85/XXVII/DESARROLLO_URBANO/R000134.pdf</t>
  </si>
  <si>
    <t>http://transparencia.comitan.gob.mx/ART85/XXVII/DESARROLLO_URBANO/03530.pdf</t>
  </si>
  <si>
    <t>PA000109</t>
  </si>
  <si>
    <t>FAMILIA VERA UTRILLA</t>
  </si>
  <si>
    <t>http://transparencia.comitan.gob.mx/ART85/XXVII/DESARROLLO_URBANO/PA000109.pdf</t>
  </si>
  <si>
    <t>http://transparencia.comitan.gob.mx/ART85/XXVII/DESARROLLO_URBANO/03534.pdf</t>
  </si>
  <si>
    <t>R000136</t>
  </si>
  <si>
    <t>CENTRO MEDICO DE COMITAN</t>
  </si>
  <si>
    <t>http://transparencia.comitan.gob.mx/ART85/XXVII/DESARROLLO_URBANO/R000136.pdf</t>
  </si>
  <si>
    <t>http://transparencia.comitan.gob.mx/ART85/XXVII/DESARROLLO_URBANO/03535.pdf</t>
  </si>
  <si>
    <t>04827</t>
  </si>
  <si>
    <t>RADIO MOVIL DIPSA</t>
  </si>
  <si>
    <t>http://transparencia.comitan.gob.mx/ART85/XXVII/DESARROLLO_URBANO/04827.pdf</t>
  </si>
  <si>
    <t>http://transparencia.comitan.gob.mx/ART85/XXVII/DESARROLLO_URBANO/03538.pdf</t>
  </si>
  <si>
    <t>R000137</t>
  </si>
  <si>
    <t>http://transparencia.comitan.gob.mx/ART85/XXVII/DESARROLLO_URBANO/R000137.pdf</t>
  </si>
  <si>
    <t>http://transparencia.comitan.gob.mx/ART85/XXVII/DESARROLLO_URBANO/03537.pdf</t>
  </si>
  <si>
    <t>CUS0037</t>
  </si>
  <si>
    <t>http://transparencia.comitan.gob.mx/ART85/XXVII/DESARROLLO_URBANO/CUS0037.pdf</t>
  </si>
  <si>
    <t>http://transparencia.comitan.gob.mx/ART85/XXVII/DESARROLLO_URBANO/03544.pdf</t>
  </si>
  <si>
    <t>L000178</t>
  </si>
  <si>
    <t>http://transparencia.comitan.gob.mx/ART85/XXVII/DESARROLLO_URBANO/L000178.pdf</t>
  </si>
  <si>
    <t>http://transparencia.comitan.gob.mx/ART85/XXVII/DESARROLLO_URBANO/16793.pdf</t>
  </si>
  <si>
    <t>T000319</t>
  </si>
  <si>
    <t>OPERADORA DE NEGOCIOS PAMALA S.A. DE C.V.</t>
  </si>
  <si>
    <t>http://transparencia.comitan.gob.mx/ART85/XXVII/DESARROLLO_URBANO/T000320.pdf</t>
  </si>
  <si>
    <t>http://transparencia.comitan.gob.mx/ART85/XXVII/DESARROLLO_URBANO/03543.pdf</t>
  </si>
  <si>
    <t>A001342</t>
  </si>
  <si>
    <t>http://transparencia.comitan.gob.mx/ART85/XXVII/DESARROLLO_URBANO/A001342.pdf</t>
  </si>
  <si>
    <t>A001344</t>
  </si>
  <si>
    <t>http://transparencia.comitan.gob.mx/ART85/XXVII/DESARROLLO_URBANO/A001344.pdf</t>
  </si>
  <si>
    <t>http://transparencia.comitan.gob.mx/ART85/XXVII/DESARROLLO_URBANO/03546.pdf</t>
  </si>
  <si>
    <t>C000682</t>
  </si>
  <si>
    <t>ALEXANDER</t>
  </si>
  <si>
    <t>TRUJILLO</t>
  </si>
  <si>
    <t>http://transparencia.comitan.gob.mx/ART85/XXVII/DESARROLLO_URBANO/C000682.pdf</t>
  </si>
  <si>
    <t>http://transparencia.comitan.gob.mx/ART85/XXVII/DESARROLLO_URBANO/03524.pdf</t>
  </si>
  <si>
    <t>PA000046</t>
  </si>
  <si>
    <t>FAMILIA ALVAREZ GUTIERREZ</t>
  </si>
  <si>
    <t>http://transparencia.comitan.gob.mx/ART85/XXVII/DESARROLLO_URBANO/PA000046.pdf</t>
  </si>
  <si>
    <t>http://transparencia.comitan.gob.mx/ART85/XXVII/DESARROLLO_URBANO/01986.pdf</t>
  </si>
  <si>
    <t>C000672</t>
  </si>
  <si>
    <t>http://transparencia.comitan.gob.mx/ART85/XXVII/DESARROLLO_URBANO/C000672.pdf</t>
  </si>
  <si>
    <t>http://transparencia.comitan.gob.mx/ART85/XXVII/DESARROLLO_URBANO/03536.pdf</t>
  </si>
  <si>
    <t>A001293</t>
  </si>
  <si>
    <t>http://transparencia.comitan.gob.mx/ART85/XXVII/DESARROLLO_URBANO/A001293.pdf</t>
  </si>
  <si>
    <t>http://transparencia.comitan.gob.mx/ART85/XXVII/DESARROLLO_URBANO/03571.pdf</t>
  </si>
  <si>
    <t>S002238</t>
  </si>
  <si>
    <t>JULIO CESAR</t>
  </si>
  <si>
    <t>OCHOA/COPROP</t>
  </si>
  <si>
    <t>http://transparencia.comitan.gob.mx/ART85/XXVII/DESARROLLO_URBANO/S002238.pdf</t>
  </si>
  <si>
    <t>S002341</t>
  </si>
  <si>
    <t>CARLOS GABRIEL</t>
  </si>
  <si>
    <t>http://transparencia.comitan.gob.mx/ART85/XXVII/DESARROLLO_URBANO/S002341.pdf</t>
  </si>
  <si>
    <t>http://transparencia.comitan.gob.mx/ART85/XXVII/DESARROLLO_URBANO/17008.pdf</t>
  </si>
  <si>
    <t>A001429</t>
  </si>
  <si>
    <t>JESUS NATIVIDAD</t>
  </si>
  <si>
    <t>VILLATORO/COPROP</t>
  </si>
  <si>
    <t>http://transparencia.comitan.gob.mx/ART85/XXVII/DESARROLLO_URBANO/A001429.pdf</t>
  </si>
  <si>
    <t>http://transparencia.comitan.gob.mx/ART85/XXVII/DESARROLLO_URBANO/03531.pdf</t>
  </si>
  <si>
    <t>S002337</t>
  </si>
  <si>
    <t>FRANCISCA MARTA</t>
  </si>
  <si>
    <t>http://transparencia.comitan.gob.mx/ART85/XXVII/DESARROLLO_URBANO/S002337.pdf</t>
  </si>
  <si>
    <t>S002351</t>
  </si>
  <si>
    <t>RAUL GABRIEL</t>
  </si>
  <si>
    <t>http://transparencia.comitan.gob.mx/ART85/XXVII/DESARROLLO_URBANO/S002351.pdf</t>
  </si>
  <si>
    <t>http://transparencia.comitan.gob.mx/ART85/XXVII/DESARROLLO_URBANO/03558.pdf</t>
  </si>
  <si>
    <t>S002352</t>
  </si>
  <si>
    <t>CONRADO</t>
  </si>
  <si>
    <t>http://transparencia.comitan.gob.mx/ART85/XXVII/DESARROLLO_URBANO/S002352.pdf</t>
  </si>
  <si>
    <t>http://transparencia.comitan.gob.mx/ART85/XXVII/DESARROLLO_URBANO/03555.pdf</t>
  </si>
  <si>
    <t>S002353</t>
  </si>
  <si>
    <t>http://transparencia.comitan.gob.mx/ART85/XXVII/DESARROLLO_URBANO/S002353.pdf</t>
  </si>
  <si>
    <t>http://transparencia.comitan.gob.mx/ART85/XXVII/DESARROLLO_URBANO/03556.pdf</t>
  </si>
  <si>
    <t>S002354</t>
  </si>
  <si>
    <t>http://transparencia.comitan.gob.mx/ART85/XXVII/DESARROLLO_URBANO/S002354.pdf</t>
  </si>
  <si>
    <t>http://transparencia.comitan.gob.mx/ART85/XXVII/DESARROLLO_URBANO/03564.pdf</t>
  </si>
  <si>
    <t>S002355</t>
  </si>
  <si>
    <t>NELSON RODRIGO</t>
  </si>
  <si>
    <t>http://transparencia.comitan.gob.mx/ART85/XXVII/DESARROLLO_URBANO/S002355.pdf</t>
  </si>
  <si>
    <t>http://transparencia.comitan.gob.mx/ART85/XXVII/DESARROLLO_URBANO/03562.pdf</t>
  </si>
  <si>
    <t>S002356</t>
  </si>
  <si>
    <t>LUCERO YOHANA</t>
  </si>
  <si>
    <t>http://transparencia.comitan.gob.mx/ART85/XXVII/DESARROLLO_URBANO/S002356.pdf</t>
  </si>
  <si>
    <t>http://transparencia.comitan.gob.mx/ART85/XXVII/DESARROLLO_URBANO/03561.pdf</t>
  </si>
  <si>
    <t>S002357</t>
  </si>
  <si>
    <t>ALEXIS FRANCISCO</t>
  </si>
  <si>
    <t>http://transparencia.comitan.gob.mx/ART85/XXVII/DESARROLLO_URBANO/S002357.pdf</t>
  </si>
  <si>
    <t>http://transparencia.comitan.gob.mx/ART85/XXVII/DESARROLLO_URBANO/03563.pdf</t>
  </si>
  <si>
    <t>S002358</t>
  </si>
  <si>
    <t>ROBERTO CARLOS</t>
  </si>
  <si>
    <t>http://transparencia.comitan.gob.mx/ART85/XXVII/DESARROLLO_URBANO/S002358.pdf</t>
  </si>
  <si>
    <t>http://transparencia.comitan.gob.mx/ART85/XXVII/DESARROLLO_URBANO/03554.pdf</t>
  </si>
  <si>
    <t>A001434</t>
  </si>
  <si>
    <t>VIVES</t>
  </si>
  <si>
    <t>http://transparencia.comitan.gob.mx/ART85/XXVII/DESARROLLO_URBANO/A001434.pdf</t>
  </si>
  <si>
    <t>http://transparencia.comitan.gob.mx/ART85/XXVII/DESARROLLO_URBANO/03550.pdf</t>
  </si>
  <si>
    <t>S002359</t>
  </si>
  <si>
    <t>GEORGINA</t>
  </si>
  <si>
    <t>http://transparencia.comitan.gob.mx/ART85/XXVII/DESARROLLO_URBANO/S002359.pdf</t>
  </si>
  <si>
    <t>S002360</t>
  </si>
  <si>
    <t>JIMMY MAUDIEL</t>
  </si>
  <si>
    <t>NULUTAGUA</t>
  </si>
  <si>
    <t>http://transparencia.comitan.gob.mx/ART85/XXVII/DESARROLLO_URBANO/S002360.pdf</t>
  </si>
  <si>
    <t>http://transparencia.comitan.gob.mx/ART85/XXVII/DESARROLLO_URBANO/03547.pdf</t>
  </si>
  <si>
    <t>A001437</t>
  </si>
  <si>
    <t>http://transparencia.comitan.gob.mx/ART85/XXVII/DESARROLLO_URBANO/A001437.pdf</t>
  </si>
  <si>
    <t>http://transparencia.comitan.gob.mx/ART85/XXVII/DESARROLLO_URBANO/03565.pdf</t>
  </si>
  <si>
    <t>S002361</t>
  </si>
  <si>
    <t>BORRALLES</t>
  </si>
  <si>
    <t>http://transparencia.comitan.gob.mx/ART85/XXVII/DESARROLLO_URBANO/S002361.pdf</t>
  </si>
  <si>
    <t>A001439</t>
  </si>
  <si>
    <t>EUGENIO</t>
  </si>
  <si>
    <t>VALDIZON</t>
  </si>
  <si>
    <t>http://transparencia.comitan.gob.mx/ART85/XXVII/DESARROLLO_URBANO/A001439.pdf</t>
  </si>
  <si>
    <t>http://transparencia.comitan.gob.mx/ART85/XXVII/DESARROLLO_URBANO/03551.pdf</t>
  </si>
  <si>
    <t>S002362</t>
  </si>
  <si>
    <t>LAURA CAROLINA</t>
  </si>
  <si>
    <t>http://transparencia.comitan.gob.mx/ART85/XXVII/DESARROLLO_URBANO/S002362.pdf</t>
  </si>
  <si>
    <t>A001440</t>
  </si>
  <si>
    <t>MARGARITO</t>
  </si>
  <si>
    <t>http://transparencia.comitan.gob.mx/ART85/XXVII/DESARROLLO_URBANO/A001440.pdf</t>
  </si>
  <si>
    <t>http://transparencia.comitan.gob.mx/ART85/XXVII/DESARROLLO_URBANO/03574.pdf</t>
  </si>
  <si>
    <t>S002363</t>
  </si>
  <si>
    <t>JULIAN</t>
  </si>
  <si>
    <t>CALVO/COPROP</t>
  </si>
  <si>
    <t>http://transparencia.comitan.gob.mx/ART85/XXVII/DESARROLLO_URBANO/S002363.pdf</t>
  </si>
  <si>
    <t>S002364</t>
  </si>
  <si>
    <t>http://transparencia.comitan.gob.mx/ART85/XXVII/DESARROLLO_URBANO/S002364.pdf</t>
  </si>
  <si>
    <t>http://transparencia.comitan.gob.mx/ART85/XXVII/DESARROLLO_URBANO/03553.pdf</t>
  </si>
  <si>
    <t>A001441</t>
  </si>
  <si>
    <t>http://transparencia.comitan.gob.mx/ART85/XXVII/DESARROLLO_URBANO/A001441.pdf</t>
  </si>
  <si>
    <t>R000139</t>
  </si>
  <si>
    <t>VICTOR ARGENIS</t>
  </si>
  <si>
    <t>http://transparencia.comitan.gob.mx/ART85/XXVII/DESARROLLO_URBANO/R000139.pdf</t>
  </si>
  <si>
    <t>http://transparencia.comitan.gob.mx/ART85/XXVII/DESARROLLO_URBANO/03566.pdf</t>
  </si>
  <si>
    <t>C000703</t>
  </si>
  <si>
    <t>http://transparencia.comitan.gob.mx/ART85/XXVII/DESARROLLO_URBANO/C000703.pdf</t>
  </si>
  <si>
    <t>http://transparencia.comitan.gob.mx/ART85/XXVII/DESARROLLO_URBANO/03569.pdf</t>
  </si>
  <si>
    <t>C000691</t>
  </si>
  <si>
    <t>ROMEO</t>
  </si>
  <si>
    <t>http://transparencia.comitan.gob.mx/ART85/XXVII/DESARROLLO_URBANO/C000691.pdf</t>
  </si>
  <si>
    <t>http://transparencia.comitan.gob.mx/ART85/XXVII/DESARROLLO_URBANO/03557.pdf</t>
  </si>
  <si>
    <t>A001335</t>
  </si>
  <si>
    <t>CARLOS MAGIN</t>
  </si>
  <si>
    <t>TORREBLANCA</t>
  </si>
  <si>
    <t>ALAVREZ</t>
  </si>
  <si>
    <t>http://transparencia.comitan.gob.mx/ART85/XXVII/DESARROLLO_URBANO/A001335.pdf</t>
  </si>
  <si>
    <t>http://transparencia.comitan.gob.mx/ART85/XXVII/DESARROLLO_URBANO/03559.pdf</t>
  </si>
  <si>
    <t>A001343</t>
  </si>
  <si>
    <t>http://transparencia.comitan.gob.mx/ART85/XXVII/DESARROLLO_URBANO/A001343.pdf</t>
  </si>
  <si>
    <t>http://transparencia.comitan.gob.mx/ART85/XXVII/DESARROLLO_URBANO/03560.pdf</t>
  </si>
  <si>
    <t>A001345</t>
  </si>
  <si>
    <t>TREVIÑO/COPROP</t>
  </si>
  <si>
    <t>http://transparencia.comitan.gob.mx/ART85/XXVII/DESARROLLO_URBANO/A001345.pdf</t>
  </si>
  <si>
    <t>http://transparencia.comitan.gob.mx/ART85/XXVII/DESARROLLO_URBANO/03552.pdf</t>
  </si>
  <si>
    <t>A001327</t>
  </si>
  <si>
    <t>CLAUDIA</t>
  </si>
  <si>
    <t>http://transparencia.comitan.gob.mx/ART85/XXVII/DESARROLLO_URBANO/A001327.pdf</t>
  </si>
  <si>
    <t>http://transparencia.comitan.gob.mx/ART85/XXVII/DESARROLLO_URBANO/03549.pdf</t>
  </si>
  <si>
    <t>US0392</t>
  </si>
  <si>
    <t>BANCOPPEL S.A. INSTITUCION DE BANCA MULTIPLE</t>
  </si>
  <si>
    <t>http://transparencia.comitan.gob.mx/ART85/XXVII/DESARROLLO_URBANO/US0392.pdf</t>
  </si>
  <si>
    <t>http://transparencia.comitan.gob.mx/ART85/XXVII/DESARROLLO_URBANO/16752.pdf</t>
  </si>
  <si>
    <t>US0393</t>
  </si>
  <si>
    <t>http://transparencia.comitan.gob.mx/ART85/XXVII/DESARROLLO_URBANO/US0393.pdf</t>
  </si>
  <si>
    <t>http://transparencia.comitan.gob.mx/ART85/XXVII/DESARROLLO_URBANO/16753.pdf</t>
  </si>
  <si>
    <t>04852</t>
  </si>
  <si>
    <t>TIENDAS DE DESCUENTO MONTERREY S.A. DE C.V.</t>
  </si>
  <si>
    <t>http://transparencia.comitan.gob.mx/ART85/XXVII/DESARROLLO_URBANO/04852.pdf</t>
  </si>
  <si>
    <t>http://transparencia.comitan.gob.mx/ART85/XXVII/DESARROLLO_URBANO/03548.pdf</t>
  </si>
  <si>
    <t>A001347</t>
  </si>
  <si>
    <t>BLANCA LILIA</t>
  </si>
  <si>
    <t>http://transparencia.comitan.gob.mx/ART85/XXVII/DESARROLLO_URBANO/A001347.pdf</t>
  </si>
  <si>
    <t>http://transparencia.comitan.gob.mx/ART85/XXVII/DESARROLLO_URBANO/03573.pdf</t>
  </si>
  <si>
    <t>C000704</t>
  </si>
  <si>
    <t>ZENAIDA HORTENCIA</t>
  </si>
  <si>
    <t>http://transparencia.comitan.gob.mx/ART85/XXVII/DESARROLLO_URBANO/C000704.pdf</t>
  </si>
  <si>
    <t>http://transparencia.comitan.gob.mx/ART85/XXVII/DESARROLLO_URBANO/03572.pdf</t>
  </si>
  <si>
    <t>C000673</t>
  </si>
  <si>
    <t>CESAR ANTONIO</t>
  </si>
  <si>
    <t>http://transparencia.comitan.gob.mx/ART85/XXVII/DESARROLLO_URBANO/C000673.pdf</t>
  </si>
  <si>
    <t>http://transparencia.comitan.gob.mx/ART85/XXVII/DESARROLLO_URBANO/03568.pdf</t>
  </si>
  <si>
    <t>US0441</t>
  </si>
  <si>
    <t>http://transparencia.comitan.gob.mx/ART85/XXVII/DESARROLLO_URBANO/US0441.pdf</t>
  </si>
  <si>
    <t>http://transparencia.comitan.gob.mx/ART85/XXVII/DESARROLLO_URBANO/03567.pdf</t>
  </si>
  <si>
    <t>US0375</t>
  </si>
  <si>
    <t>US0376</t>
  </si>
  <si>
    <t>US0377</t>
  </si>
  <si>
    <t>US0378</t>
  </si>
  <si>
    <t>US0379</t>
  </si>
  <si>
    <t>SUPER WILLY'S S.A. DE C.V.</t>
  </si>
  <si>
    <t>http://transparencia.comitan.gob.mx/ART85/XXVII/DESARROLLO_URBANO/US0375.pdf</t>
  </si>
  <si>
    <t>http://transparencia.comitan.gob.mx/ART85/XXVII/DESARROLLO_URBANO/US0376.pdf</t>
  </si>
  <si>
    <t>http://transparencia.comitan.gob.mx/ART85/XXVII/DESARROLLO_URBANO/US0377.pdf</t>
  </si>
  <si>
    <t>http://transparencia.comitan.gob.mx/ART85/XXVII/DESARROLLO_URBANO/US0378.pdf</t>
  </si>
  <si>
    <t>http://transparencia.comitan.gob.mx/ART85/XXVII/DESARROLLO_URBANO/US0379.pdf</t>
  </si>
  <si>
    <t>http://transparencia.comitan.gob.mx/ART85/XXVII/DESARROLLO_URBANO/15089.pdf</t>
  </si>
  <si>
    <t>C000708</t>
  </si>
  <si>
    <t>http://transparencia.comitan.gob.mx/ART85/XXVII/DESARROLLO_URBANO/C000708.pdf</t>
  </si>
  <si>
    <t>C000695</t>
  </si>
  <si>
    <t>AMILCAR</t>
  </si>
  <si>
    <t>http://transparencia.comitan.gob.mx/ART85/XXVII/DESARROLLO_URBANO/C000695.pdf</t>
  </si>
  <si>
    <t>http://transparencia.comitan.gob.mx/ART85/XXVII/DESARROLLO_URBANO/03570.pdf</t>
  </si>
  <si>
    <t>C000693</t>
  </si>
  <si>
    <t>http://transparencia.comitan.gob.mx/ART85/XXVII/DESARROLLO_URBANO/C000693.pdf</t>
  </si>
  <si>
    <t>http://transparencia.comitan.gob.mx/ART85/XXVII/DESARROLLO_URBANO/17019.pdf</t>
  </si>
  <si>
    <t>A001059</t>
  </si>
  <si>
    <t>http://transparencia.comitan.gob.mx/ART85/XXVII/DESARROLLO_URBANO/A001059.pdf</t>
  </si>
  <si>
    <t>http://transparencia.comitan.gob.mx/ART85/XXVII/DESARROLLO_URBANO/16374.pdf</t>
  </si>
  <si>
    <t>C000564</t>
  </si>
  <si>
    <t>http://transparencia.comitan.gob.mx/ART85/XXVII/DESARROLLO_URBANO/C000564.pdf</t>
  </si>
  <si>
    <t>http://transparencia.comitan.gob.mx/ART85/XXVII/DESARROLLO_URBANO/16372.pdf</t>
  </si>
  <si>
    <t>C000565</t>
  </si>
  <si>
    <t>http://transparencia.comitan.gob.mx/ART85/XXVII/DESARROLLO_URBANO/C000565.pdf</t>
  </si>
  <si>
    <t>http://transparencia.comitan.gob.mx/ART85/XXVII/DESARROLLO_URBANO/16370.pdf</t>
  </si>
  <si>
    <t>C000566</t>
  </si>
  <si>
    <t>http://transparencia.comitan.gob.mx/ART85/XXVII/DESARROLLO_URBANO/C000566.pdf</t>
  </si>
  <si>
    <t>http://transparencia.comitan.gob.mx/ART85/XXVII/DESARROLLO_URBANO/16373.pdf</t>
  </si>
  <si>
    <t>UR0005</t>
  </si>
  <si>
    <t>ARQASA CONSTRUCTORES, S.A. DE C.V. (JUAN RAMON ARGUELLO MORALES)</t>
  </si>
  <si>
    <t>http://transparencia.comitan.gob.mx/ART85/XXVII/DESARROLLO_URBANO/UR0005.pdf</t>
  </si>
  <si>
    <t>http://transparencia.comitan.gob.mx/ART85/XXVII/DESARROLLO_URBANO/16367.pdf</t>
  </si>
  <si>
    <t>http://transparencia.comitan.gob.mx/ART85/XXVII/DESARROLLO_URBANO/16368.pdf</t>
  </si>
  <si>
    <t>VP0005</t>
  </si>
  <si>
    <t>LICENCIA DE VIABILIDAD DE PROYECTOS</t>
  </si>
  <si>
    <r>
      <t xml:space="preserve">Con fundamento en la actualización  del </t>
    </r>
    <r>
      <rPr>
        <b/>
        <sz val="8"/>
        <color rgb="FF000000"/>
        <rFont val="Arial"/>
        <family val="2"/>
      </rPr>
      <t xml:space="preserve">PROGRAMA DE DESARROLLO URBANO </t>
    </r>
    <r>
      <rPr>
        <sz val="8"/>
        <color rgb="FF000000"/>
        <rFont val="Arial"/>
        <family val="2"/>
      </rPr>
      <t xml:space="preserve">del centro de población de la ciudad de </t>
    </r>
    <r>
      <rPr>
        <b/>
        <sz val="8"/>
        <color rgb="FF000000"/>
        <rFont val="Arial"/>
        <family val="2"/>
      </rPr>
      <t>Comitán de Domínguez,</t>
    </r>
    <r>
      <rPr>
        <sz val="8"/>
        <color rgb="FF000000"/>
        <rFont val="Arial"/>
        <family val="2"/>
      </rPr>
      <t xml:space="preserve"> </t>
    </r>
    <r>
      <rPr>
        <b/>
        <sz val="8"/>
        <color rgb="FF000000"/>
        <rFont val="Arial"/>
        <family val="2"/>
      </rPr>
      <t>Chiapas 2018,</t>
    </r>
    <r>
      <rPr>
        <sz val="8"/>
        <color rgb="FF000000"/>
        <rFont val="Arial"/>
        <family val="2"/>
      </rPr>
      <t xml:space="preserve"> mediante </t>
    </r>
    <r>
      <rPr>
        <b/>
        <sz val="8"/>
        <color rgb="FF000000"/>
        <rFont val="Arial"/>
        <family val="2"/>
      </rPr>
      <t>No. 740-C-2018</t>
    </r>
    <r>
      <rPr>
        <sz val="8"/>
        <color rgb="FF000000"/>
        <rFont val="Arial"/>
        <family val="2"/>
      </rPr>
      <t xml:space="preserve">, en el periodico oficial </t>
    </r>
    <r>
      <rPr>
        <b/>
        <sz val="8"/>
        <color rgb="FF000000"/>
        <rFont val="Arial"/>
        <family val="2"/>
      </rPr>
      <t>No. 0377</t>
    </r>
    <r>
      <rPr>
        <sz val="8"/>
        <color rgb="FF000000"/>
        <rFont val="Arial"/>
        <family val="2"/>
      </rPr>
      <t xml:space="preserve"> de fecha 18 de julio de 2018, esta direccion a mi cargo</t>
    </r>
    <r>
      <rPr>
        <sz val="8"/>
        <color indexed="8"/>
        <rFont val="Arial"/>
        <family val="2"/>
      </rPr>
      <t xml:space="preserve"> manifiesta que el </t>
    </r>
    <r>
      <rPr>
        <b/>
        <sz val="8"/>
        <color rgb="FF000000"/>
        <rFont val="Arial"/>
        <family val="2"/>
      </rPr>
      <t>USO DE SUELO</t>
    </r>
    <r>
      <rPr>
        <sz val="8"/>
        <color indexed="8"/>
        <rFont val="Arial"/>
        <family val="2"/>
      </rPr>
      <t xml:space="preserve"> para el predio en mención es: </t>
    </r>
    <r>
      <rPr>
        <b/>
        <sz val="8"/>
        <color rgb="FF000000"/>
        <rFont val="Arial"/>
        <family val="2"/>
      </rPr>
      <t>(RU-CP) ZONA DE CRECIMIENTO A CORTO PLAZO,</t>
    </r>
    <r>
      <rPr>
        <sz val="8"/>
        <color indexed="8"/>
        <rFont val="Arial"/>
        <family val="2"/>
      </rPr>
      <t xml:space="preserve"> que corresponde a las Áreas para la aplicación de politicas de ordenamiento en apego a la ZONIFICACIÓN PRIMARIA. y </t>
    </r>
    <r>
      <rPr>
        <b/>
        <sz val="8"/>
        <color rgb="FF000000"/>
        <rFont val="Arial"/>
        <family val="2"/>
      </rPr>
      <t xml:space="preserve">(H3) Habitacional Mixto Maximo 120 viv/Ha, </t>
    </r>
    <r>
      <rPr>
        <sz val="8"/>
        <color rgb="FF000000"/>
        <rFont val="Arial"/>
        <family val="2"/>
      </rPr>
      <t>que corresponde a los usos y destino de suelo para el control de la urbanización de conformidad con la ZONIFICAIÓN SECUNDARIA.</t>
    </r>
  </si>
  <si>
    <t>http://transparencia.comitan.gob.mx/ART85/XXVII/DESARROLLO_URBANO/VP0005.pdf</t>
  </si>
  <si>
    <t>http://transparencia.comitan.gob.mx/ART85/XXVII/DESARROLLO_URBANO/16366.pdf</t>
  </si>
  <si>
    <t>R000146</t>
  </si>
  <si>
    <t>ROBERTO</t>
  </si>
  <si>
    <t>ICO</t>
  </si>
  <si>
    <t>http://transparencia.comitan.gob.mx/ART85/XXVII/DESARROLLO_URBANO/R000146.pdf</t>
  </si>
  <si>
    <t>http://transparencia.comitan.gob.mx/ART85/XXVII/DESARROLLO_URBANO/03582.pdf</t>
  </si>
  <si>
    <t>R000145</t>
  </si>
  <si>
    <t>SANCHEZ/COPROP</t>
  </si>
  <si>
    <t>http://transparencia.comitan.gob.mx/ART85/XXVII/DESARROLLO_URBANO/R000145.pdf</t>
  </si>
  <si>
    <t>http://transparencia.comitan.gob.mx/ART85/XXVII/DESARROLLO_URBANO/03591.pdf</t>
  </si>
  <si>
    <t>03877</t>
  </si>
  <si>
    <t>MARIA EDITH</t>
  </si>
  <si>
    <t>http://transparencia.comitan.gob.mx/ART85/XXVII/DESARROLLO_URBANO/03877.pdf</t>
  </si>
  <si>
    <t>http://transparencia.comitan.gob.mx/ART85/XXVII/DESARROLLO_URBANO/17190.pdf</t>
  </si>
  <si>
    <t>A001346</t>
  </si>
  <si>
    <t>http://transparencia.comitan.gob.mx/ART85/XXVII/DESARROLLO_URBANO/A001346.pdf</t>
  </si>
  <si>
    <t>http://transparencia.comitan.gob.mx/ART85/XXVII/DESARROLLO_URBANO/03575.pdf</t>
  </si>
  <si>
    <t>A001336</t>
  </si>
  <si>
    <t>BECERRA</t>
  </si>
  <si>
    <t>http://transparencia.comitan.gob.mx/ART85/XXVII/DESARROLLO_URBANO/A001336.pdf</t>
  </si>
  <si>
    <t>http://transparencia.comitan.gob.mx/ART85/XXVII/DESARROLLO_URBANO/03583.pdf</t>
  </si>
  <si>
    <t>A001359</t>
  </si>
  <si>
    <t>CARLOS ALBERTO</t>
  </si>
  <si>
    <t>MORGAN</t>
  </si>
  <si>
    <t>http://transparencia.comitan.gob.mx/ART85/XXVII/DESARROLLO_URBANO/A001359.pdf</t>
  </si>
  <si>
    <t>http://transparencia.comitan.gob.mx/ART85/XXVII/DESARROLLO_URBANO/03596.pdf</t>
  </si>
  <si>
    <t>CUB0012-A</t>
  </si>
  <si>
    <t>http://transparencia.comitan.gob.mx/ART85/XXVII/DESARROLLO_URBANO/CUB0012-A.pdf</t>
  </si>
  <si>
    <t>C000658</t>
  </si>
  <si>
    <t>LUISA DE LOURDES</t>
  </si>
  <si>
    <t>http://transparencia.comitan.gob.mx/ART85/XXVII/DESARROLLO_URBANO/C000658.pdf</t>
  </si>
  <si>
    <t>http://transparencia.comitan.gob.mx/ART85/XXVII/DESARROLLO_URBANO/03577.pdf</t>
  </si>
  <si>
    <t>C000684</t>
  </si>
  <si>
    <t>JOSE LEONEL</t>
  </si>
  <si>
    <t>http://transparencia.comitan.gob.mx/ART85/XXVII/DESARROLLO_URBANO/C000684.pdf</t>
  </si>
  <si>
    <t>http://transparencia.comitan.gob.mx/ART85/XXVII/DESARROLLO_URBANO/03584.pdf</t>
  </si>
  <si>
    <t>US0324</t>
  </si>
  <si>
    <t>BANCO NACIONAL DE MEXICO S.A.</t>
  </si>
  <si>
    <t>http://transparencia.comitan.gob.mx/ART85/XXVII/DESARROLLO_URBANO/US00324.pdf</t>
  </si>
  <si>
    <t>http://transparencia.comitan.gob.mx/ART85/XXVII/DESARROLLO_URBANO/16754.pdf</t>
  </si>
  <si>
    <t>L000136</t>
  </si>
  <si>
    <t>http://transparencia.comitan.gob.mx/ART85/XXVII/DESARROLLO_URBANO/L000136.pdf</t>
  </si>
  <si>
    <t>http://transparencia.comitan.gob.mx/ART85/XXVII/DESARROLLO_URBANO/16755.pdf</t>
  </si>
  <si>
    <t>L000135</t>
  </si>
  <si>
    <t>http://transparencia.comitan.gob.mx/ART85/XXVII/DESARROLLO_URBANO/L000135.pdf</t>
  </si>
  <si>
    <t>http://transparencia.comitan.gob.mx/ART85/XXVII/DESARROLLO_URBANO/16757.pdf</t>
  </si>
  <si>
    <t>US0325</t>
  </si>
  <si>
    <t>http://transparencia.comitan.gob.mx/ART85/XXVII/DESARROLLO_URBANO/US00325.pdf</t>
  </si>
  <si>
    <t>http://transparencia.comitan.gob.mx/ART85/XXVII/DESARROLLO_URBANO/16756.pdf</t>
  </si>
  <si>
    <t>US0453</t>
  </si>
  <si>
    <t>JORGE LUIS TRUJILLO VAZQUEZ, REPRESENTANTE LEGAL CASA DE ESTUDIOS SUPERIORES DE COMITAN S.C.</t>
  </si>
  <si>
    <t>http://transparencia.comitan.gob.mx/ART85/XXVII/DESARROLLO_URBANO/US0453.pdf</t>
  </si>
  <si>
    <t>http://transparencia.comitan.gob.mx/ART85/XXVII/DESARROLLO_URBANO/17130.pdf</t>
  </si>
  <si>
    <t>PA000112</t>
  </si>
  <si>
    <t>FAMILIA LOPEZ LOPEZ</t>
  </si>
  <si>
    <t>http://transparencia.comitan.gob.mx/ART85/XXVII/DESARROLLO_URBANO/PA000112.pdf</t>
  </si>
  <si>
    <t>http://transparencia.comitan.gob.mx/ART85/XXVII/DESARROLLO_URBANO/03578.pdf</t>
  </si>
  <si>
    <t>US0454</t>
  </si>
  <si>
    <t>CENTRO DE CAPACIDAD BEAUTY SASHION STYLE S.A. DE C.V.</t>
  </si>
  <si>
    <t>http://transparencia.comitan.gob.mx/ART85/XXVII/DESARROLLO_URBANO/US0454.pdf</t>
  </si>
  <si>
    <t>http://transparencia.comitan.gob.mx/ART85/XXVII/DESARROLLO_URBANO/03581.pdf</t>
  </si>
  <si>
    <t>US0443</t>
  </si>
  <si>
    <t>PLANTA NUEVA ECOLOGIA DE TABASCO</t>
  </si>
  <si>
    <t>http://transparencia.comitan.gob.mx/ART85/XXVII/DESARROLLO_URBANO/US0443.pdf</t>
  </si>
  <si>
    <t>http://transparencia.comitan.gob.mx/ART85/XXVII/DESARROLLO_URBANO/17114.pdf</t>
  </si>
  <si>
    <t>GRUPO EDUCATIVO NIETO GORDILLO S.C.</t>
  </si>
  <si>
    <t>http://transparencia.comitan.gob.mx/ART85/XXVII/DESARROLLO_URBANO/03585.pdf</t>
  </si>
  <si>
    <t>C000702</t>
  </si>
  <si>
    <t>http://transparencia.comitan.gob.mx/ART85/XXVII/DESARROLLO_URBANO/C000702.pdf</t>
  </si>
  <si>
    <t>http://transparencia.comitan.gob.mx/ART85/XXVII/DESARROLLO_URBANO/03576.pdf</t>
  </si>
  <si>
    <t>S002346</t>
  </si>
  <si>
    <t>SAMANO</t>
  </si>
  <si>
    <t>http://transparencia.comitan.gob.mx/ART85/XXVII/DESARROLLO_URBANO/S002346.pdf</t>
  </si>
  <si>
    <t>http://transparencia.comitan.gob.mx/ART85/XXVII/DESARROLLO_URBANO/03587.pdf</t>
  </si>
  <si>
    <t>S002347</t>
  </si>
  <si>
    <t>WENDI MARIBEL</t>
  </si>
  <si>
    <t>http://transparencia.comitan.gob.mx/ART85/XXVII/DESARROLLO_URBANO/S002347.pdf</t>
  </si>
  <si>
    <t>http://transparencia.comitan.gob.mx/ART85/XXVII/DESARROLLO_URBANO/03589.pdf</t>
  </si>
  <si>
    <t>S002348</t>
  </si>
  <si>
    <t>http://transparencia.comitan.gob.mx/ART85/XXVII/DESARROLLO_URBANO/S002348.pdf</t>
  </si>
  <si>
    <t>http://transparencia.comitan.gob.mx/ART85/XXVII/DESARROLLO_URBANO/03588.pdf</t>
  </si>
  <si>
    <t>US0455</t>
  </si>
  <si>
    <t>http://transparencia.comitan.gob.mx/ART85/XXVII/DESARROLLO_URBANO/US0455.pdf</t>
  </si>
  <si>
    <t>S002365</t>
  </si>
  <si>
    <t>S002369</t>
  </si>
  <si>
    <t>MARTIN JAVIER</t>
  </si>
  <si>
    <t>ROJAS</t>
  </si>
  <si>
    <t>http://transparencia.comitan.gob.mx/ART85/XXVII/DESARROLLO_URBANO/S002369.pdf</t>
  </si>
  <si>
    <t>http://transparencia.comitan.gob.mx/ART85/XXVII/DESARROLLO_URBANO/03593.pdf</t>
  </si>
  <si>
    <t>A001442</t>
  </si>
  <si>
    <t>A001444</t>
  </si>
  <si>
    <t>http://transparencia.comitan.gob.mx/ART85/XXVII/DESARROLLO_URBANO/A001444.pdf</t>
  </si>
  <si>
    <t>S002372</t>
  </si>
  <si>
    <t>FELIPE</t>
  </si>
  <si>
    <t>SANTIS</t>
  </si>
  <si>
    <t>http://transparencia.comitan.gob.mx/ART85/XXVII/DESARROLLO_URBANO/S002372.pdf</t>
  </si>
  <si>
    <t>http://transparencia.comitan.gob.mx/ART85/XXVII/DESARROLLO_URBANO/03595.pdf</t>
  </si>
  <si>
    <t>S002373</t>
  </si>
  <si>
    <t>MARICRUZ</t>
  </si>
  <si>
    <t>http://transparencia.comitan.gob.mx/ART85/XXVII/DESARROLLO_URBANO/S002373.pdf</t>
  </si>
  <si>
    <t>http://transparencia.comitan.gob.mx/ART85/XXVII/DESARROLLO_URBANO/03586.pdf</t>
  </si>
  <si>
    <t>S002374</t>
  </si>
  <si>
    <t>FRANCISCO MARTIN</t>
  </si>
  <si>
    <t>http://transparencia.comitan.gob.mx/ART85/XXVII/DESARROLLO_URBANO/S002374.pdf</t>
  </si>
  <si>
    <t>http://transparencia.comitan.gob.mx/ART85/XXVII/DESARROLLO_URBANO/03597.pdf</t>
  </si>
  <si>
    <t>A001446</t>
  </si>
  <si>
    <t>http://transparencia.comitan.gob.mx/ART85/XXVII/DESARROLLO_URBANO/A001446.pdf</t>
  </si>
  <si>
    <t>A001447</t>
  </si>
  <si>
    <t>A001448</t>
  </si>
  <si>
    <t>http://transparencia.comitan.gob.mx/ART85/XXVII/DESARROLLO_URBANO/A001448.pdf</t>
  </si>
  <si>
    <t>http://transparencia.comitan.gob.mx/ART85/XXVII/DESARROLLO_URBANO/03599.pdf</t>
  </si>
  <si>
    <t>S002375</t>
  </si>
  <si>
    <t>RAMON GUSTAVO</t>
  </si>
  <si>
    <t>http://transparencia.comitan.gob.mx/ART85/XXVII/DESARROLLO_URBANO/S002375.pdf</t>
  </si>
  <si>
    <t>S002376</t>
  </si>
  <si>
    <t>http://transparencia.comitan.gob.mx/ART85/XXVII/DESARROLLO_URBANO/S002376.pdf</t>
  </si>
  <si>
    <t>http://transparencia.comitan.gob.mx/ART85/XXVII/DESARROLLO_URBANO/03598.pdf</t>
  </si>
  <si>
    <t>http://transparencia.comitan.gob.mx/ART85/XXVII/DESARROLLO_URBANO/A001447.pdf</t>
  </si>
  <si>
    <t>A001449</t>
  </si>
  <si>
    <t>MARIA VIRGINIA</t>
  </si>
  <si>
    <t>http://transparencia.comitan.gob.mx/ART85/XXVII/DESARROLLO_URBANO/A001449.pdf</t>
  </si>
  <si>
    <t>http://transparencia.comitan.gob.mx/ART85/XXVII/DESARROLLO_URBANO/03592.pdf</t>
  </si>
  <si>
    <t>S002377</t>
  </si>
  <si>
    <t>http://transparencia.comitan.gob.mx/ART85/XXVII/DESARROLLO_URBANO/S002377.pdf</t>
  </si>
  <si>
    <t>S002378</t>
  </si>
  <si>
    <t>LIDIA MARGARITA</t>
  </si>
  <si>
    <t>ZAPIEN</t>
  </si>
  <si>
    <t>http://transparencia.comitan.gob.mx/ART85/XXVII/DESARROLLO_URBANO/S002378.pdf</t>
  </si>
  <si>
    <t>http://transparencia.comitan.gob.mx/ART85/XXVII/DESARROLLO_URBANO/03594.pdf</t>
  </si>
  <si>
    <t>LESVIA</t>
  </si>
  <si>
    <t>http://transparencia.comitan.gob.mx/ART85/XXVII/DESARROLLO_URBANO/S002365.pdf</t>
  </si>
  <si>
    <t>http://transparencia.comitan.gob.mx/ART85/XXVII/DESARROLLO_URBANO/17255.pdf</t>
  </si>
  <si>
    <t>EMILIANO</t>
  </si>
  <si>
    <t>SOLORZANO/COPROP</t>
  </si>
  <si>
    <t>http://transparencia.comitan.gob.mx/ART85/XXVII/DESARROLLO_URBANO/A001442.pdf</t>
  </si>
  <si>
    <t>C000694</t>
  </si>
  <si>
    <t>http://transparencia.comitan.gob.mx/ART85/XXVII/DESARROLLO_URBANO/C000694.pdf</t>
  </si>
  <si>
    <t>http://transparencia.comitan.gob.mx/ART85/XXVII/DESARROLLO_URBANO/03545.pdf</t>
  </si>
  <si>
    <t>http://transparencia.comitan.gob.mx/ART85/XXVII/DESARROLLO_URBANO/T000319.pdf</t>
  </si>
  <si>
    <t>T000320</t>
  </si>
  <si>
    <t>A001065</t>
  </si>
  <si>
    <t>ANDRES DE JESUS</t>
  </si>
  <si>
    <t>http://transparencia.comitan.gob.mx/ART85/XXVII/DESARROLLO_URBANO/A001065.pdf</t>
  </si>
  <si>
    <t>http://transparencia.comitan.gob.mx/ART85/XXVII/DESARROLLO_URBANO/03224.pdf</t>
  </si>
  <si>
    <t>C000587</t>
  </si>
  <si>
    <t>http://transparencia.comitan.gob.mx/ART85/XXVII/DESARROLLO_URBANO/C000587.pdf</t>
  </si>
  <si>
    <t>C000637</t>
  </si>
  <si>
    <t>MARIA ANAYELI</t>
  </si>
  <si>
    <t xml:space="preserve">MUÑOZ </t>
  </si>
  <si>
    <t>DE LA ROSA/COPROP</t>
  </si>
  <si>
    <t>http://transparencia.comitan.gob.mx/ART85/XXVII/DESARROLLO_URBANO/C000637.pdf</t>
  </si>
  <si>
    <t>http://transparencia.comitan.gob.mx/ART85/XXVII/DESARROLLO_URBANO/03526.pdf</t>
  </si>
  <si>
    <t>US0442</t>
  </si>
  <si>
    <t>JOSE ANTONIO</t>
  </si>
  <si>
    <t>VILA</t>
  </si>
  <si>
    <t>http://transparencia.comitan.gob.mx/ART85/XXVII/DESARROLLO_URBANO/US0442.pdf</t>
  </si>
  <si>
    <t>http://transparencia.comitan.gob.mx/ART85/XXVII/DESARROLLO_URBANO/03539.pdf</t>
  </si>
  <si>
    <t>C000681</t>
  </si>
  <si>
    <t>http://transparencia.comitan.gob.mx/ART85/XXVII/DESARROLLO_URBANO/C000681.pdf</t>
  </si>
  <si>
    <t>http://transparencia.comitan.gob.mx/ART85/XXVII/DESARROLLO_URBANO/03540.pdf</t>
  </si>
  <si>
    <t>A001340</t>
  </si>
  <si>
    <t>http://transparencia.comitan.gob.mx/ART85/XXVII/DESARROLLO_URBANO/A001340.pdf</t>
  </si>
  <si>
    <t>S002366</t>
  </si>
  <si>
    <t>NELBA AGUSTINA</t>
  </si>
  <si>
    <t>http://transparencia.comitan.gob.mx/ART85/XXVII/DESARROLLO_URBANO/S002366.pdf</t>
  </si>
  <si>
    <t>http://transparencia.comitan.gob.mx/ART85/XXVII/DESARROLLO_URBANO/03590.pdf</t>
  </si>
  <si>
    <t>S002371</t>
  </si>
  <si>
    <t>MARY CARMEN</t>
  </si>
  <si>
    <t>http://transparencia.comitan.gob.mx/ART85/XXVII/DESARROLLO_URBANO/S002371.pdf</t>
  </si>
  <si>
    <t>http://transparencia.comitan.gob.mx/ART85/XXVII/DESARROLLO_URBANO/03614.pdf</t>
  </si>
  <si>
    <t>A001445</t>
  </si>
  <si>
    <t>CUAUHTEMOC</t>
  </si>
  <si>
    <t>http://transparencia.comitan.gob.mx/ART85/XXVII/DESARROLLO_URBANO/A001445.pdf</t>
  </si>
  <si>
    <t>S002379</t>
  </si>
  <si>
    <t>HOMERO</t>
  </si>
  <si>
    <t>http://transparencia.comitan.gob.mx/ART85/XXVII/DESARROLLO_URBANO/S002379.pdf</t>
  </si>
  <si>
    <t>http://transparencia.comitan.gob.mx/ART85/XXVII/DESARROLLO_URBANO/03618.pdf</t>
  </si>
  <si>
    <t>S002381</t>
  </si>
  <si>
    <t>http://transparencia.comitan.gob.mx/ART85/XXVII/DESARROLLO_URBANO/S002381.pdf</t>
  </si>
  <si>
    <t>http://transparencia.comitan.gob.mx/ART85/XXVII/DESARROLLO_URBANO/03611.pdf</t>
  </si>
  <si>
    <t>S002384</t>
  </si>
  <si>
    <t>http://transparencia.comitan.gob.mx/ART85/XXVII/DESARROLLO_URBANO/S002384.pdf</t>
  </si>
  <si>
    <t>http://transparencia.comitan.gob.mx/ART85/XXVII/DESARROLLO_URBANO/03612.pdf</t>
  </si>
  <si>
    <t>A001450</t>
  </si>
  <si>
    <t>FEDERICO</t>
  </si>
  <si>
    <t>http://transparencia.comitan.gob.mx/ART85/XXVII/DESARROLLO_URBANO/A001450.pdf</t>
  </si>
  <si>
    <t>A001451</t>
  </si>
  <si>
    <t>RODRIGO IGNACIO</t>
  </si>
  <si>
    <t>http://transparencia.comitan.gob.mx/ART85/XXVII/DESARROLLO_URBANO/A001451.pdf</t>
  </si>
  <si>
    <t>http://transparencia.comitan.gob.mx/ART85/XXVII/DESARROLLO_URBANO/03619.pdf</t>
  </si>
  <si>
    <t>S002385</t>
  </si>
  <si>
    <t>PABLO ANTONIO</t>
  </si>
  <si>
    <t>IRENE</t>
  </si>
  <si>
    <t>http://transparencia.comitan.gob.mx/ART85/XXVII/DESARROLLO_URBANO/S002385.pdf</t>
  </si>
  <si>
    <t>S002400</t>
  </si>
  <si>
    <t>http://transparencia.comitan.gob.mx/ART85/XXVII/DESARROLLO_URBANO/S002400.pdf</t>
  </si>
  <si>
    <t>http://transparencia.comitan.gob.mx/ART85/XXVII/DESARROLLO_URBANO/03617.pdf</t>
  </si>
  <si>
    <t>S002370</t>
  </si>
  <si>
    <t>LUIS MIGUEL</t>
  </si>
  <si>
    <t>http://transparencia.comitan.gob.mx/ART85/XXVII/DESARROLLO_URBANO/S002370.pdf</t>
  </si>
  <si>
    <t>http://transparencia.comitan.gob.mx/ART85/XXVII/DESARROLLO_URBANO/03620.pdf</t>
  </si>
  <si>
    <t>S002414</t>
  </si>
  <si>
    <t>DENIA AZUCENA</t>
  </si>
  <si>
    <t>http://transparencia.comitan.gob.mx/ART85/XXVII/DESARROLLO_URBANO/S002414.pdf</t>
  </si>
  <si>
    <t>http://transparencia.comitan.gob.mx/ART85/XXVII/DESARROLLO_URBANO/03624.pdf</t>
  </si>
  <si>
    <t>S002415</t>
  </si>
  <si>
    <t>MARICIELO</t>
  </si>
  <si>
    <t>http://transparencia.comitan.gob.mx/ART85/XXVII/DESARROLLO_URBANO/S002415.pdf</t>
  </si>
  <si>
    <t>http://transparencia.comitan.gob.mx/ART85/XXVII/DESARROLLO_URBANO/03623.pdf</t>
  </si>
  <si>
    <t>US0021</t>
  </si>
  <si>
    <t>COMISION FEDERAL DE ELECTRICIDAD ING. MANUEL ROMEO AGUILAR RESIDENTE DE OBRA TABASCO - CHIAPAS</t>
  </si>
  <si>
    <t>http://transparencia.comitan.gob.mx/ART85/XXVII/DESARROLLO_URBANO/US0021.pdf</t>
  </si>
  <si>
    <t>S002380</t>
  </si>
  <si>
    <t>ALFONSO ANTONIO</t>
  </si>
  <si>
    <t>http://transparencia.comitan.gob.mx/ART85/XXVII/DESARROLLO_URBANO/S002380.pdf</t>
  </si>
  <si>
    <t>http://transparencia.comitan.gob.mx/ART85/XXVII/DESARROLLO_URBANO/03602.pdf</t>
  </si>
  <si>
    <t>US0389</t>
  </si>
  <si>
    <t>OFFICE DEPOT  DE MEXICO S.A. DE C.V.</t>
  </si>
  <si>
    <t>http://transparencia.comitan.gob.mx/ART85/XXVII/DESARROLLO_URBANO/US0389.pdf</t>
  </si>
  <si>
    <t>http://transparencia.comitan.gob.mx/ART85/XXVII/DESARROLLO_URBANO/03634.pdf</t>
  </si>
  <si>
    <t>US0410</t>
  </si>
  <si>
    <t>US0409</t>
  </si>
  <si>
    <t>AT&amp;T COMUNICACIONES DIGITALES S. DE R.L. DE C.V.</t>
  </si>
  <si>
    <t>http://transparencia.comitan.gob.mx/ART85/XXVII/DESARROLLO_URBANO/US0409.pdf</t>
  </si>
  <si>
    <t>http://transparencia.comitan.gob.mx/ART85/XXVII/DESARROLLO_URBANO/17317-17318.pdf</t>
  </si>
  <si>
    <t>MERCADO DE SAN JOSE S.C. DE R.L. DE C.V.</t>
  </si>
  <si>
    <t>http://transparencia.comitan.gob.mx/ART85/XXVII/DESARROLLO_URBANO/US0410.pdf</t>
  </si>
  <si>
    <t>http://transparencia.comitan.gob.mx/ART85/XXVII/DESARROLLO_URBANO/03579.pdf</t>
  </si>
  <si>
    <t>US0425</t>
  </si>
  <si>
    <t>GRUPO MERAG S.A. DE C.V. (MERAG JOYAS)</t>
  </si>
  <si>
    <t>http://transparencia.comitan.gob.mx/ART85/XXVII/DESARROLLO_URBANO/US0425.pdf</t>
  </si>
  <si>
    <t>http://transparencia.comitan.gob.mx/ART85/XXVII/DESARROLLO_URBANO/03622.pdf</t>
  </si>
  <si>
    <t>US0431</t>
  </si>
  <si>
    <t>FEDERAL EXPRESS HOLDINGS MEXICO Y CIA. S.N.C. DE C.V.</t>
  </si>
  <si>
    <t>http://transparencia.comitan.gob.mx/ART85/XXVII/DESARROLLO_URBANO/US0431.pdf</t>
  </si>
  <si>
    <t>http://transparencia.comitan.gob.mx/ART85/XXVII/DESARROLLO_URBANO/16965.pdf</t>
  </si>
  <si>
    <t>L000159</t>
  </si>
  <si>
    <t>http://transparencia.comitan.gob.mx/ART85/XXVII/DESARROLLO_URBANO/L000159.pdf</t>
  </si>
  <si>
    <t>http://transparencia.comitan.gob.mx/ART85/XXVII/DESARROLLO_URBANO/16966.pdf</t>
  </si>
  <si>
    <t>US0445</t>
  </si>
  <si>
    <t>ESTRELLAS DE LA FRONTERA S.C. DE R.L. DE C.V.</t>
  </si>
  <si>
    <t>http://transparencia.comitan.gob.mx/ART85/XXVII/DESARROLLO_URBANO/US0445.pdf</t>
  </si>
  <si>
    <t>http://transparencia.comitan.gob.mx/ART85/XXVII/DESARROLLO_URBANO/03631.pdf</t>
  </si>
  <si>
    <t>US0448</t>
  </si>
  <si>
    <t>NUEVA WALMART DE MEXICO S. DE R.L. DE C.V.</t>
  </si>
  <si>
    <t>http://transparencia.comitan.gob.mx/ART85/XXVII/DESARROLLO_URBANO/US0448.pdf</t>
  </si>
  <si>
    <t>http://transparencia.comitan.gob.mx/ART85/XXVII/DESARROLLO_URBANO/17312.pdf</t>
  </si>
  <si>
    <t>US0449</t>
  </si>
  <si>
    <t>http://transparencia.comitan.gob.mx/ART85/XXVII/DESARROLLO_URBANO/US0449.pdf</t>
  </si>
  <si>
    <t>http://transparencia.comitan.gob.mx/ART85/XXVII/DESARROLLO_URBANO/17311.pdf</t>
  </si>
  <si>
    <t>US0450</t>
  </si>
  <si>
    <t>http://transparencia.comitan.gob.mx/ART85/XXVII/DESARROLLO_URBANO/US0450.pdf</t>
  </si>
  <si>
    <t>http://transparencia.comitan.gob.mx/ART85/XXVII/DESARROLLO_URBANO/17310.pdf</t>
  </si>
  <si>
    <t>US0452</t>
  </si>
  <si>
    <t>JARDIN DE NIÑOS MIGUEL DE CERVANTES SAAVEDRA</t>
  </si>
  <si>
    <t>http://transparencia.comitan.gob.mx/ART85/XXVII/DESARROLLO_URBANO/US0452.pdf</t>
  </si>
  <si>
    <t>http://transparencia.comitan.gob.mx/ART85/XXVII/DESARROLLO_URBANO/03629.pdf</t>
  </si>
  <si>
    <t>US0460</t>
  </si>
  <si>
    <t>TRANSPORTE DE PASAJE 5 LAGOS S.C. DE R.L.</t>
  </si>
  <si>
    <t>http://transparencia.comitan.gob.mx/ART85/XXVII/DESARROLLO_URBANO/US0460.pdf</t>
  </si>
  <si>
    <t>http://transparencia.comitan.gob.mx/ART85/XXVII/DESARROLLO_URBANO/03616.pdf</t>
  </si>
  <si>
    <t>US0461</t>
  </si>
  <si>
    <t>AUTOTRANSPORTE DE PASAJE Y CARGA EN GENERAL FRONTERA CARMEN CHAN DE BIENES Y SERVICIOS S.C. DE R.L. DE C.V.</t>
  </si>
  <si>
    <t>http://transparencia.comitan.gob.mx/ART85/XXVII/DESARROLLO_URBANO/US0461.pdf</t>
  </si>
  <si>
    <t>http://transparencia.comitan.gob.mx/ART85/XXVII/DESARROLLO_URBANO/03625.pdf</t>
  </si>
  <si>
    <t>US0440</t>
  </si>
  <si>
    <t>MELCHOR</t>
  </si>
  <si>
    <t>http://transparencia.comitan.gob.mx/ART85/XXVII/DESARROLLO_URBANO/US0440.pdf</t>
  </si>
  <si>
    <t>http://transparencia.comitan.gob.mx/ART85/XXVII/DESARROLLO_URBANO/03605.pdf</t>
  </si>
  <si>
    <t>A001330</t>
  </si>
  <si>
    <t>http://transparencia.comitan.gob.mx/ART85/XXVII/DESARROLLO_URBANO/A001330.pdf</t>
  </si>
  <si>
    <t>http://transparencia.comitan.gob.mx/ART85/XXVII/DESARROLLO_URBANO/03606.pdf</t>
  </si>
  <si>
    <t>C000670</t>
  </si>
  <si>
    <t>http://transparencia.comitan.gob.mx/ART85/XXVII/DESARROLLO_URBANO/C000670.pdf</t>
  </si>
  <si>
    <t>US0451</t>
  </si>
  <si>
    <t>ARANZA</t>
  </si>
  <si>
    <t>MADARIAGA</t>
  </si>
  <si>
    <t>http://transparencia.comitan.gob.mx/ART85/XXVII/DESARROLLO_URBANO/US0451.pdf</t>
  </si>
  <si>
    <t>http://transparencia.comitan.gob.mx/ART85/XXVII/DESARROLLO_URBANO/03609.pdf</t>
  </si>
  <si>
    <t>C000696</t>
  </si>
  <si>
    <t>http://transparencia.comitan.gob.mx/ART85/XXVII/DESARROLLO_URBANO/C000696.pdf</t>
  </si>
  <si>
    <t>http://transparencia.comitan.gob.mx/ART85/XXVII/DESARROLLO_URBANO/03610.pdf</t>
  </si>
  <si>
    <t>A001341</t>
  </si>
  <si>
    <t>MARIA JOSE</t>
  </si>
  <si>
    <t>http://transparencia.comitan.gob.mx/ART85/XXVII/DESARROLLO_URBANO/A001341.pdf</t>
  </si>
  <si>
    <t>http://transparencia.comitan.gob.mx/ART85/XXVII/DESARROLLO_URBANO/03615.pdf</t>
  </si>
  <si>
    <t>C000689</t>
  </si>
  <si>
    <t>http://transparencia.comitan.gob.mx/ART85/XXVII/DESARROLLO_URBANO/C000689.pdf</t>
  </si>
  <si>
    <t>C000690</t>
  </si>
  <si>
    <t>DORA DEL CARMEN</t>
  </si>
  <si>
    <t>http://transparencia.comitan.gob.mx/ART85/XXVII/DESARROLLO_URBANO/C000690.pdf</t>
  </si>
  <si>
    <t>http://transparencia.comitan.gob.mx/ART85/XXVII/DESARROLLO_URBANO/03604.pdf</t>
  </si>
  <si>
    <t>P0032</t>
  </si>
  <si>
    <t>CLARITA GUADALUPE</t>
  </si>
  <si>
    <t>http://transparencia.comitan.gob.mx/ART85/XXVII/DESARROLLO_URBANO/P0032.pdf</t>
  </si>
  <si>
    <t>http://transparencia.comitan.gob.mx/ART85/XXVII/DESARROLLO_URBANO/03613.pdf</t>
  </si>
  <si>
    <t>R000138</t>
  </si>
  <si>
    <t>LEOMAGNO</t>
  </si>
  <si>
    <t>http://transparencia.comitan.gob.mx/ART85/XXVII/DESARROLLO_URBANO/R000138.pdf</t>
  </si>
  <si>
    <t>http://transparencia.comitan.gob.mx/ART85/XXVII/DESARROLLO_URBANO/03607.pdf</t>
  </si>
  <si>
    <t>CUS0038</t>
  </si>
  <si>
    <t>LUIS ENRIQUE</t>
  </si>
  <si>
    <t>http://transparencia.comitan.gob.mx/ART85/XXVII/DESARROLLO_URBANO/CUS0038.pdf</t>
  </si>
  <si>
    <t>http://transparencia.comitan.gob.mx/ART85/XXVII/DESARROLLO_URBANO/03603.pdf</t>
  </si>
  <si>
    <t>PA000111</t>
  </si>
  <si>
    <t>FAMILIA SANTIZ HERNANDEZ</t>
  </si>
  <si>
    <t>http://transparencia.comitan.gob.mx/ART85/XXVII/DESARROLLO_URBANO/PA000111.pdf</t>
  </si>
  <si>
    <t>http://transparencia.comitan.gob.mx/ART85/XXVII/DESARROLLO_URBANO/03608.pdf</t>
  </si>
  <si>
    <t>A001348</t>
  </si>
  <si>
    <t>A001349</t>
  </si>
  <si>
    <t>CAROLINA DEL CARMEN</t>
  </si>
  <si>
    <t>http://transparencia.comitan.gob.mx/ART85/XXVII/DESARROLLO_URBANO/A001349.pdf</t>
  </si>
  <si>
    <t>http://transparencia.comitan.gob.mx/ART85/XXVII/DESARROLLO_URBANO/03600.pdf</t>
  </si>
  <si>
    <t>http://transparencia.comitan.gob.mx/ART85/XXVII/DESARROLLO_URBANO/A001348.pdf</t>
  </si>
  <si>
    <t>http://transparencia.comitan.gob.mx/ART85/XXVII/DESARROLLO_URBANO/03601.pdf</t>
  </si>
  <si>
    <t>A001351</t>
  </si>
  <si>
    <t>MANUEL DE JESUS</t>
  </si>
  <si>
    <t>http://transparencia.comitan.gob.mx/ART85/XXVII/DESARROLLO_URBANO/A001351.pdf</t>
  </si>
  <si>
    <t>http://transparencia.comitan.gob.mx/ART85/XXVII/DESARROLLO_URBANO/03621.pdf</t>
  </si>
  <si>
    <t>A001362</t>
  </si>
  <si>
    <t>MARIO</t>
  </si>
  <si>
    <t>http://transparencia.comitan.gob.mx/ART85/XXVII/DESARROLLO_URBANO/A001362.pdf</t>
  </si>
  <si>
    <t>http://transparencia.comitan.gob.mx/ART85/XXVII/DESARROLLO_URBANO/03630.pdf</t>
  </si>
  <si>
    <t>C000705</t>
  </si>
  <si>
    <t>http://transparencia.comitan.gob.mx/ART85/XXVII/DESARROLLO_URBANO/C000705.pdf</t>
  </si>
  <si>
    <t>http://transparencia.comitan.gob.mx/ART85/XXVII/DESARROLLO_URBANO/03640.pdf</t>
  </si>
  <si>
    <t>US0437</t>
  </si>
  <si>
    <t>DISTRIBUIDOR DE LA ZONA CENTRO S.A. DE C.V. (MOBOSHOP)</t>
  </si>
  <si>
    <t>http://transparencia.comitan.gob.mx/ART85/XXVII/DESARROLLO_URBANO/US0437.pdf</t>
  </si>
  <si>
    <t>http://transparencia.comitan.gob.mx/ART85/XXVII/DESARROLLO_URBANO/03638.pdf</t>
  </si>
  <si>
    <t>C000711</t>
  </si>
  <si>
    <t>CONSTRUCTORA E INMUEBLES DEL VALLE S.A. DE C.V.</t>
  </si>
  <si>
    <t>http://transparencia.comitan.gob.mx/ART85/XXVII/DESARROLLO_URBANO/C000711.pdf</t>
  </si>
  <si>
    <t>http://transparencia.comitan.gob.mx/ART85/XXVII/DESARROLLO_URBANO/03645.pdf</t>
  </si>
  <si>
    <t>A001363</t>
  </si>
  <si>
    <t>A001364</t>
  </si>
  <si>
    <t>http://transparencia.comitan.gob.mx/ART85/XXVII/DESARROLLO_URBANO/A001364.pdf</t>
  </si>
  <si>
    <t>http://transparencia.comitan.gob.mx/ART85/XXVII/DESARROLLO_URBANO/A001363.pdf</t>
  </si>
  <si>
    <t>http://transparencia.comitan.gob.mx/ART85/XXVII/DESARROLLO_URBANO/03644.pdf</t>
  </si>
  <si>
    <t>C000712</t>
  </si>
  <si>
    <t>http://transparencia.comitan.gob.mx/ART85/XXVII/DESARROLLO_URBANO/C000712.pdf</t>
  </si>
  <si>
    <t>http://transparencia.comitan.gob.mx/ART85/XXVII/DESARROLLO_URBANO/03643.pdf</t>
  </si>
  <si>
    <t>A001365</t>
  </si>
  <si>
    <t>http://transparencia.comitan.gob.mx/ART85/XXVII/DESARROLLO_URBANO/A001365.pdf</t>
  </si>
  <si>
    <t>C000710</t>
  </si>
  <si>
    <t>http://transparencia.comitan.gob.mx/ART85/XXVII/DESARROLLO_URBANO/C000710.pdf</t>
  </si>
  <si>
    <t>UR0001</t>
  </si>
  <si>
    <t>LICENCIA DE RELOTIFICACIÓN</t>
  </si>
  <si>
    <r>
      <t xml:space="preserve">Con la facultad que le confiere al H. Ayuntamiento Constitucional en el Articulo </t>
    </r>
    <r>
      <rPr>
        <b/>
        <sz val="8"/>
        <color rgb="FF000000"/>
        <rFont val="Arial"/>
        <family val="2"/>
      </rPr>
      <t>115</t>
    </r>
    <r>
      <rPr>
        <sz val="8"/>
        <color indexed="8"/>
        <rFont val="Arial"/>
        <family val="2"/>
      </rPr>
      <t xml:space="preserve">, Fracción </t>
    </r>
    <r>
      <rPr>
        <b/>
        <sz val="8"/>
        <color rgb="FF000000"/>
        <rFont val="Arial"/>
        <family val="2"/>
      </rPr>
      <t>V</t>
    </r>
    <r>
      <rPr>
        <sz val="8"/>
        <color indexed="8"/>
        <rFont val="Arial"/>
        <family val="2"/>
      </rPr>
      <t xml:space="preserve"> incisos </t>
    </r>
    <r>
      <rPr>
        <b/>
        <sz val="8"/>
        <color rgb="FF000000"/>
        <rFont val="Arial"/>
        <family val="2"/>
      </rPr>
      <t>A,D y F</t>
    </r>
    <r>
      <rPr>
        <sz val="8"/>
        <color indexed="8"/>
        <rFont val="Arial"/>
        <family val="2"/>
      </rPr>
      <t xml:space="preserve"> de la </t>
    </r>
    <r>
      <rPr>
        <b/>
        <sz val="8"/>
        <color rgb="FF000000"/>
        <rFont val="Arial"/>
        <family val="2"/>
      </rPr>
      <t>CONSTITUCIÓN POLITICA DE LOS ESTADOS UNIDOS MEXICANOS</t>
    </r>
    <r>
      <rPr>
        <sz val="8"/>
        <color indexed="8"/>
        <rFont val="Arial"/>
        <family val="2"/>
      </rPr>
      <t xml:space="preserve">; articulo </t>
    </r>
    <r>
      <rPr>
        <b/>
        <sz val="8"/>
        <color rgb="FF000000"/>
        <rFont val="Arial"/>
        <family val="2"/>
      </rPr>
      <t>62</t>
    </r>
    <r>
      <rPr>
        <sz val="8"/>
        <color indexed="8"/>
        <rFont val="Arial"/>
        <family val="2"/>
      </rPr>
      <t xml:space="preserve"> Fraccion</t>
    </r>
    <r>
      <rPr>
        <b/>
        <sz val="8"/>
        <color rgb="FF000000"/>
        <rFont val="Arial"/>
        <family val="2"/>
      </rPr>
      <t xml:space="preserve"> VI </t>
    </r>
    <r>
      <rPr>
        <sz val="8"/>
        <color rgb="FF000000"/>
        <rFont val="Arial"/>
        <family val="2"/>
      </rPr>
      <t>inciso</t>
    </r>
    <r>
      <rPr>
        <b/>
        <sz val="8"/>
        <color rgb="FF000000"/>
        <rFont val="Arial"/>
        <family val="2"/>
      </rPr>
      <t xml:space="preserve"> A, D Y F, </t>
    </r>
    <r>
      <rPr>
        <sz val="8"/>
        <color rgb="FF000000"/>
        <rFont val="Arial"/>
        <family val="2"/>
      </rPr>
      <t>de la</t>
    </r>
    <r>
      <rPr>
        <b/>
        <sz val="8"/>
        <color rgb="FF000000"/>
        <rFont val="Arial"/>
        <family val="2"/>
      </rPr>
      <t xml:space="preserve"> CONSTITUCION POLITICA DEL ESTADO DE CHIAPAS, </t>
    </r>
    <r>
      <rPr>
        <sz val="8"/>
        <color rgb="FF000000"/>
        <rFont val="Arial"/>
        <family val="2"/>
      </rPr>
      <t xml:space="preserve">articulo </t>
    </r>
    <r>
      <rPr>
        <b/>
        <sz val="8"/>
        <color rgb="FF000000"/>
        <rFont val="Arial"/>
        <family val="2"/>
      </rPr>
      <t>15</t>
    </r>
    <r>
      <rPr>
        <sz val="8"/>
        <color indexed="8"/>
        <rFont val="Arial"/>
        <family val="2"/>
      </rPr>
      <t xml:space="preserve"> fracciones</t>
    </r>
    <r>
      <rPr>
        <b/>
        <sz val="8"/>
        <color rgb="FF000000"/>
        <rFont val="Arial"/>
        <family val="2"/>
      </rPr>
      <t xml:space="preserve"> II, III, IV, XIV, XVI, XIX, XXI,</t>
    </r>
    <r>
      <rPr>
        <sz val="8"/>
        <color indexed="8"/>
        <rFont val="Arial"/>
        <family val="2"/>
      </rPr>
      <t xml:space="preserve"> articfulo</t>
    </r>
    <r>
      <rPr>
        <b/>
        <sz val="8"/>
        <color rgb="FF000000"/>
        <rFont val="Arial"/>
        <family val="2"/>
      </rPr>
      <t xml:space="preserve"> 59</t>
    </r>
    <r>
      <rPr>
        <sz val="8"/>
        <color indexed="8"/>
        <rFont val="Arial"/>
        <family val="2"/>
      </rPr>
      <t xml:space="preserve"> FRACCIONES</t>
    </r>
    <r>
      <rPr>
        <b/>
        <sz val="8"/>
        <color rgb="FF000000"/>
        <rFont val="Arial"/>
        <family val="2"/>
      </rPr>
      <t xml:space="preserve"> II, V, VI, 107, 108, 109, 110, 111,</t>
    </r>
    <r>
      <rPr>
        <sz val="8"/>
        <color indexed="8"/>
        <rFont val="Arial"/>
        <family val="2"/>
      </rPr>
      <t xml:space="preserve">  y demas relativos y aplicables de la </t>
    </r>
    <r>
      <rPr>
        <b/>
        <sz val="8"/>
        <color rgb="FF000000"/>
        <rFont val="Arial"/>
        <family val="2"/>
      </rPr>
      <t>ley de ASENTAMIENTOS HUMANOS, ORDENAMIENTO TERRITORIAL Y DESARROLLO URBANO DEL ESTADO DE CHIAPAS,</t>
    </r>
    <r>
      <rPr>
        <sz val="8"/>
        <color indexed="8"/>
        <rFont val="Arial"/>
        <family val="2"/>
      </rPr>
      <t xml:space="preserve"> articulo 1, 2, 4, 5, 7 y demas relativo y aplicable  de la </t>
    </r>
    <r>
      <rPr>
        <b/>
        <sz val="8"/>
        <color rgb="FF000000"/>
        <rFont val="Arial"/>
        <family val="2"/>
      </rPr>
      <t xml:space="preserve">LEY DE FRACCIONAMIENTOS Y CONJUNTOS HABITACIONALES PARA EL ESTADO DE CHIAPAS, 1, 2, 3, 9 </t>
    </r>
    <r>
      <rPr>
        <sz val="8"/>
        <color rgb="FF000000"/>
        <rFont val="Arial"/>
        <family val="2"/>
      </rPr>
      <t xml:space="preserve">y demas aplicables de la ley de </t>
    </r>
    <r>
      <rPr>
        <b/>
        <sz val="8"/>
        <color rgb="FF000000"/>
        <rFont val="Arial"/>
        <family val="2"/>
      </rPr>
      <t>PROPIEDAD EN CONDOMINIO DE INMUEBLES PARA EL ESTADO DE CHIAPAS</t>
    </r>
  </si>
  <si>
    <t>RF0001</t>
  </si>
  <si>
    <t>http://transparencia.comitan.gob.mx/ART85/XXVII/DESARROLLO_URBANO/RF0001.pdf</t>
  </si>
  <si>
    <t>http://transparencia.comitan.gob.mx/ART85/XXVII/DESARROLLO_URBANO/03646.pdf</t>
  </si>
  <si>
    <t>CS0002</t>
  </si>
  <si>
    <t>http://transparencia.comitan.gob.mx/ART85/XXVII/DESARROLLO_URBANO/CS0002.pdf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</si>
</sst>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rgb="FF000000"/>
      <name val="Arial"/>
      <family val="2"/>
    </font>
    <font>
      <sz val="8"/>
      <color indexed="8"/>
      <name val="Arial"/>
      <family val="2"/>
    </font>
    <font>
      <sz val="8"/>
      <name val="Calibri"/>
      <family val="2"/>
      <scheme val="minor"/>
    </font>
    <font>
      <sz val="11"/>
      <color indexed="8"/>
      <name val="Calibri"/>
      <family val="2"/>
      <scheme val="minor"/>
    </font>
    <font>
      <b/>
      <sz val="8"/>
      <color rgb="FF000000"/>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xf numFmtId="44" fontId="9" fillId="0" borderId="0" applyFon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wrapText="1"/>
    </xf>
    <xf numFmtId="0" fontId="6" fillId="0" borderId="0" xfId="0" applyFont="1" applyAlignment="1">
      <alignment horizontal="center" vertical="center" wrapText="1"/>
    </xf>
    <xf numFmtId="4"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1" applyBorder="1" applyAlignment="1">
      <alignment horizontal="center" vertical="center" wrapText="1"/>
    </xf>
    <xf numFmtId="0" fontId="4" fillId="0" borderId="0" xfId="1" applyFill="1" applyBorder="1" applyAlignment="1">
      <alignment horizontal="center" vertical="center" wrapText="1"/>
    </xf>
    <xf numFmtId="0" fontId="5" fillId="0" borderId="0" xfId="0" applyFont="1" applyAlignment="1">
      <alignment horizontal="justify" vertical="center" wrapText="1"/>
    </xf>
    <xf numFmtId="49" fontId="0" fillId="0" borderId="0" xfId="0" applyNumberFormat="1" applyAlignment="1">
      <alignment horizontal="center" vertical="center" wrapText="1"/>
    </xf>
    <xf numFmtId="164" fontId="0" fillId="0" borderId="0" xfId="4"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1" builtinId="8"/>
    <cellStyle name="Moneda" xfId="4" builtinId="4"/>
    <cellStyle name="Moned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comitan.gob.mx/ART85/XXVII/DESARROLLO_URBANO/A001346.pdf" TargetMode="External"/><Relationship Id="rId21" Type="http://schemas.openxmlformats.org/officeDocument/2006/relationships/hyperlink" Target="http://transparencia.comitan.gob.mx/ART85/XXVII/DESARROLLO_URBANO/03334.pdf" TargetMode="External"/><Relationship Id="rId170" Type="http://schemas.openxmlformats.org/officeDocument/2006/relationships/hyperlink" Target="http://transparencia.comitan.gob.mx/ART85/XXVII/DESARROLLO_URBANO/03295.pdf" TargetMode="External"/><Relationship Id="rId268" Type="http://schemas.openxmlformats.org/officeDocument/2006/relationships/hyperlink" Target="http://transparencia.comitan.gob.mx/ART85/XXVII/DESARROLLO_URBANO/03423.pdf" TargetMode="External"/><Relationship Id="rId475" Type="http://schemas.openxmlformats.org/officeDocument/2006/relationships/hyperlink" Target="http://transparencia.comitan.gob.mx/ART85/XXVII/DESARROLLO_URBANO/OF.XXVII1_2021-2024.pdf" TargetMode="External"/><Relationship Id="rId682" Type="http://schemas.openxmlformats.org/officeDocument/2006/relationships/hyperlink" Target="http://transparencia.comitan.gob.mx/ART85/XXVII/DESARROLLO_URBANO/PA000046.pdf" TargetMode="External"/><Relationship Id="rId128" Type="http://schemas.openxmlformats.org/officeDocument/2006/relationships/hyperlink" Target="http://transparencia.comitan.gob.mx/ART85/XXVII/DESARROLLO_URBANO/03240.pdf" TargetMode="External"/><Relationship Id="rId335" Type="http://schemas.openxmlformats.org/officeDocument/2006/relationships/hyperlink" Target="http://transparencia.comitan.gob.mx/ART85/XXVII/DESARROLLO_URBANO/03507.pdf" TargetMode="External"/><Relationship Id="rId542" Type="http://schemas.openxmlformats.org/officeDocument/2006/relationships/hyperlink" Target="http://transparencia.comitan.gob.mx/ART85/XXVII/DESARROLLO_URBANO/OF.XXVII1_2021-2024.pdf" TargetMode="External"/><Relationship Id="rId987" Type="http://schemas.openxmlformats.org/officeDocument/2006/relationships/hyperlink" Target="http://transparencia.comitan.gob.mx/ART85/XXVII/DESARROLLO_URBANO/A001279.pdf" TargetMode="External"/><Relationship Id="rId1172" Type="http://schemas.openxmlformats.org/officeDocument/2006/relationships/hyperlink" Target="http://transparencia.comitan.gob.mx/ART85/XXVII/DESARROLLO_URBANO/S002276.pdf" TargetMode="External"/><Relationship Id="rId402" Type="http://schemas.openxmlformats.org/officeDocument/2006/relationships/hyperlink" Target="http://transparencia.comitan.gob.mx/ART85/XXVII/DESARROLLO_URBANO/03454.pdf" TargetMode="External"/><Relationship Id="rId847" Type="http://schemas.openxmlformats.org/officeDocument/2006/relationships/hyperlink" Target="http://transparencia.comitan.gob.mx/ART85/XXVII/DESARROLLO_URBANO/03384.pdf" TargetMode="External"/><Relationship Id="rId1032" Type="http://schemas.openxmlformats.org/officeDocument/2006/relationships/hyperlink" Target="http://transparencia.comitan.gob.mx/ART85/XXVII/DESARROLLO_URBANO/S002220.pdf" TargetMode="External"/><Relationship Id="rId1477" Type="http://schemas.openxmlformats.org/officeDocument/2006/relationships/hyperlink" Target="http://transparencia.comitan.gob.mx/ART85/XXVII/DESARROLLO_URBANO/A001345.pdf" TargetMode="External"/><Relationship Id="rId1684" Type="http://schemas.openxmlformats.org/officeDocument/2006/relationships/hyperlink" Target="http://transparencia.comitan.gob.mx/ART85/XXVII/DESARROLLO_URBANO/OFICIO_XXVII_2022.pdf" TargetMode="External"/><Relationship Id="rId707" Type="http://schemas.openxmlformats.org/officeDocument/2006/relationships/hyperlink" Target="http://transparencia.comitan.gob.mx/ART85/XXVII/DESARROLLO_URBANO/OF.XXVII1_2021-2024.pdf" TargetMode="External"/><Relationship Id="rId914" Type="http://schemas.openxmlformats.org/officeDocument/2006/relationships/hyperlink" Target="http://transparencia.comitan.gob.mx/ART85/XXVII/DESARROLLO_URBANO/S002159.pdf" TargetMode="External"/><Relationship Id="rId1337" Type="http://schemas.openxmlformats.org/officeDocument/2006/relationships/hyperlink" Target="http://transparencia.comitan.gob.mx/ART85/XXVII/DESARROLLO_URBANO/C000660.pdf" TargetMode="External"/><Relationship Id="rId1544" Type="http://schemas.openxmlformats.org/officeDocument/2006/relationships/hyperlink" Target="http://transparencia.comitan.gob.mx/ART85/XXVII/DESARROLLO_URBANO/17130.pdf" TargetMode="External"/><Relationship Id="rId1751" Type="http://schemas.openxmlformats.org/officeDocument/2006/relationships/hyperlink" Target="http://transparencia.comitan.gob.mx/ART85/XXVII/DESARROLLO_URBANO/OF.XXVII1_2021-2024.pdf" TargetMode="External"/><Relationship Id="rId43" Type="http://schemas.openxmlformats.org/officeDocument/2006/relationships/hyperlink" Target="http://transparencia.comitan.gob.mx/ART85/XXVII/DESARROLLO_URBANO/03393.pdf" TargetMode="External"/><Relationship Id="rId1404" Type="http://schemas.openxmlformats.org/officeDocument/2006/relationships/hyperlink" Target="http://transparencia.comitan.gob.mx/ART85/XXVII/DESARROLLO_URBANO/T000306.pdf" TargetMode="External"/><Relationship Id="rId1611" Type="http://schemas.openxmlformats.org/officeDocument/2006/relationships/hyperlink" Target="http://transparencia.comitan.gob.mx/ART85/XXVII/DESARROLLO_URBANO/A001340.pdf" TargetMode="External"/><Relationship Id="rId192" Type="http://schemas.openxmlformats.org/officeDocument/2006/relationships/hyperlink" Target="http://transparencia.comitan.gob.mx/ART85/XXVII/DESARROLLO_URBANO/03196.pdf" TargetMode="External"/><Relationship Id="rId1709" Type="http://schemas.openxmlformats.org/officeDocument/2006/relationships/hyperlink" Target="http://transparencia.comitan.gob.mx/ART85/XXVII/DESARROLLO_URBANO/03610.pdf" TargetMode="External"/><Relationship Id="rId497" Type="http://schemas.openxmlformats.org/officeDocument/2006/relationships/hyperlink" Target="http://transparencia.comitan.gob.mx/ART85/XXVII/DESARROLLO_URBANO/03278.pdf" TargetMode="External"/><Relationship Id="rId357" Type="http://schemas.openxmlformats.org/officeDocument/2006/relationships/hyperlink" Target="http://transparencia.comitan.gob.mx/ART85/XXVII/DESARROLLO_URBANO/03344.pdf" TargetMode="External"/><Relationship Id="rId1194" Type="http://schemas.openxmlformats.org/officeDocument/2006/relationships/hyperlink" Target="http://transparencia.comitan.gob.mx/ART85/XXVII/DESARROLLO_URBANO/L000146.pdf" TargetMode="External"/><Relationship Id="rId217" Type="http://schemas.openxmlformats.org/officeDocument/2006/relationships/hyperlink" Target="http://transparencia.comitan.gob.mx/ART85/XXVII/DESARROLLO_URBANO/03418.pdf" TargetMode="External"/><Relationship Id="rId564" Type="http://schemas.openxmlformats.org/officeDocument/2006/relationships/hyperlink" Target="http://transparencia.comitan.gob.mx/ART85/XXVII/DESARROLLO_URBANO/03571.pdf" TargetMode="External"/><Relationship Id="rId771" Type="http://schemas.openxmlformats.org/officeDocument/2006/relationships/hyperlink" Target="http://transparencia.comitan.gob.mx/ART85/XXVII/DESARROLLO_URBANO/OF.XXVII1_2021-2024.pdf" TargetMode="External"/><Relationship Id="rId869" Type="http://schemas.openxmlformats.org/officeDocument/2006/relationships/hyperlink" Target="http://transparencia.comitan.gob.mx/ART85/XXVII/DESARROLLO_URBANO/OF.XXVII1_2021-2024.pdf" TargetMode="External"/><Relationship Id="rId1499" Type="http://schemas.openxmlformats.org/officeDocument/2006/relationships/hyperlink" Target="http://transparencia.comitan.gob.mx/ART85/XXVII/DESARROLLO_URBANO/US0379.pdf" TargetMode="External"/><Relationship Id="rId424" Type="http://schemas.openxmlformats.org/officeDocument/2006/relationships/hyperlink" Target="http://transparencia.comitan.gob.mx/ART85/XXVII/DESARROLLO_URBANO/03282.pdf" TargetMode="External"/><Relationship Id="rId631" Type="http://schemas.openxmlformats.org/officeDocument/2006/relationships/hyperlink" Target="http://transparencia.comitan.gob.mx/ART85/XXVII/DESARROLLO_URBANO/03239.pdf" TargetMode="External"/><Relationship Id="rId729" Type="http://schemas.openxmlformats.org/officeDocument/2006/relationships/hyperlink" Target="http://transparencia.comitan.gob.mx/ART85/XXVII/DESARROLLO_URBANO/OF.XXVII1_2021-2024.pdf" TargetMode="External"/><Relationship Id="rId1054" Type="http://schemas.openxmlformats.org/officeDocument/2006/relationships/hyperlink" Target="http://transparencia.comitan.gob.mx/ART85/XXVII/DESARROLLO_URBANO/US0338.pdf" TargetMode="External"/><Relationship Id="rId1261" Type="http://schemas.openxmlformats.org/officeDocument/2006/relationships/hyperlink" Target="http://transparencia.comitan.gob.mx/ART85/XXVII/DESARROLLO_URBANO/C000653.pdf" TargetMode="External"/><Relationship Id="rId1359" Type="http://schemas.openxmlformats.org/officeDocument/2006/relationships/hyperlink" Target="http://transparencia.comitan.gob.mx/ART85/XXVII/DESARROLLO_URBANO/S002340.pdf" TargetMode="External"/><Relationship Id="rId936" Type="http://schemas.openxmlformats.org/officeDocument/2006/relationships/hyperlink" Target="http://transparencia.comitan.gob.mx/ART85/XXVII/DESARROLLO_URBANO/S002155.pdf" TargetMode="External"/><Relationship Id="rId1121" Type="http://schemas.openxmlformats.org/officeDocument/2006/relationships/hyperlink" Target="http://transparencia.comitan.gob.mx/ART85/XXVII/DESARROLLO_URBANO/S002243.pdf" TargetMode="External"/><Relationship Id="rId1219" Type="http://schemas.openxmlformats.org/officeDocument/2006/relationships/hyperlink" Target="http://transparencia.comitan.gob.mx/ART85/XXVII/DESARROLLO_URBANO/P0026-A.pdf" TargetMode="External"/><Relationship Id="rId1566" Type="http://schemas.openxmlformats.org/officeDocument/2006/relationships/hyperlink" Target="http://transparencia.comitan.gob.mx/ART85/XXVII/DESARROLLO_URBANO/A001444.pdf" TargetMode="External"/><Relationship Id="rId65" Type="http://schemas.openxmlformats.org/officeDocument/2006/relationships/hyperlink" Target="http://transparencia.comitan.gob.mx/ART85/XXVII/DESARROLLO_URBANO/03198.pdf" TargetMode="External"/><Relationship Id="rId1426" Type="http://schemas.openxmlformats.org/officeDocument/2006/relationships/hyperlink" Target="http://transparencia.comitan.gob.mx/ART85/XXVII/DESARROLLO_URBANO/S002345.pdf" TargetMode="External"/><Relationship Id="rId1633" Type="http://schemas.openxmlformats.org/officeDocument/2006/relationships/hyperlink" Target="http://transparencia.comitan.gob.mx/ART85/XXVII/DESARROLLO_URBANO/OF.XXVII1_2021-2024.pdf" TargetMode="External"/><Relationship Id="rId1700" Type="http://schemas.openxmlformats.org/officeDocument/2006/relationships/hyperlink" Target="http://transparencia.comitan.gob.mx/ART85/XXVII/DESARROLLO_URBANO/OFICIO_XXVII_2022.pdf" TargetMode="External"/><Relationship Id="rId281" Type="http://schemas.openxmlformats.org/officeDocument/2006/relationships/hyperlink" Target="http://transparencia.comitan.gob.mx/ART85/XXVII/DESARROLLO_URBANO/03321.pdf" TargetMode="External"/><Relationship Id="rId141" Type="http://schemas.openxmlformats.org/officeDocument/2006/relationships/hyperlink" Target="http://transparencia.comitan.gob.mx/ART85/XXVII/DESARROLLO_URBANO/15714.pdf" TargetMode="External"/><Relationship Id="rId379" Type="http://schemas.openxmlformats.org/officeDocument/2006/relationships/hyperlink" Target="http://transparencia.comitan.gob.mx/ART85/XXVII/DESARROLLO_URBANO/03361.pdf" TargetMode="External"/><Relationship Id="rId586" Type="http://schemas.openxmlformats.org/officeDocument/2006/relationships/hyperlink" Target="http://transparencia.comitan.gob.mx/ART85/XXVII/DESARROLLO_URBANO/OF.XXVII1_2021-2024.pdf" TargetMode="External"/><Relationship Id="rId793" Type="http://schemas.openxmlformats.org/officeDocument/2006/relationships/hyperlink" Target="http://transparencia.comitan.gob.mx/ART85/XXVII/DESARROLLO_URBANO/OFICIO_XXVII_2022.pdf" TargetMode="External"/><Relationship Id="rId7" Type="http://schemas.openxmlformats.org/officeDocument/2006/relationships/hyperlink" Target="http://transparencia.comitan.gob.mx/ART85/XXVII/DESARROLLO_URBANO/03462.pdf" TargetMode="External"/><Relationship Id="rId239" Type="http://schemas.openxmlformats.org/officeDocument/2006/relationships/hyperlink" Target="http://transparencia.comitan.gob.mx/ART85/XXVII/DESARROLLO_URBANO/03176.pdf" TargetMode="External"/><Relationship Id="rId446" Type="http://schemas.openxmlformats.org/officeDocument/2006/relationships/hyperlink" Target="http://transparencia.comitan.gob.mx/ART85/XXVII/DESARROLLO_URBANO/03403.pdf" TargetMode="External"/><Relationship Id="rId653" Type="http://schemas.openxmlformats.org/officeDocument/2006/relationships/hyperlink" Target="http://transparencia.comitan.gob.mx/ART85/XXVII/DESARROLLO_URBANO/OF.XXVII1_2021-2024.pdf" TargetMode="External"/><Relationship Id="rId1076" Type="http://schemas.openxmlformats.org/officeDocument/2006/relationships/hyperlink" Target="http://transparencia.comitan.gob.mx/ART85/XXVII/DESARROLLO_URBANO/C000640.pdf" TargetMode="External"/><Relationship Id="rId1283" Type="http://schemas.openxmlformats.org/officeDocument/2006/relationships/hyperlink" Target="http://transparencia.comitan.gob.mx/ART85/XXVII/DESARROLLO_URBANO/S002274.pdf" TargetMode="External"/><Relationship Id="rId1490" Type="http://schemas.openxmlformats.org/officeDocument/2006/relationships/hyperlink" Target="http://transparencia.comitan.gob.mx/ART85/XXVII/DESARROLLO_URBANO/OF.XXVII1_2021-2024.pdf" TargetMode="External"/><Relationship Id="rId306" Type="http://schemas.openxmlformats.org/officeDocument/2006/relationships/hyperlink" Target="http://transparencia.comitan.gob.mx/ART85/XXVII/DESARROLLO_URBANO/03504.pdf" TargetMode="External"/><Relationship Id="rId860" Type="http://schemas.openxmlformats.org/officeDocument/2006/relationships/hyperlink" Target="http://transparencia.comitan.gob.mx/ART85/XXVII/DESARROLLO_URBANO/OF.XXVII1_2021-2024.pdf" TargetMode="External"/><Relationship Id="rId958" Type="http://schemas.openxmlformats.org/officeDocument/2006/relationships/hyperlink" Target="http://transparencia.comitan.gob.mx/ART85/XXVII/DESARROLLO_URBANO/OF.XXVII1_2021-2024.pdf" TargetMode="External"/><Relationship Id="rId1143" Type="http://schemas.openxmlformats.org/officeDocument/2006/relationships/hyperlink" Target="http://transparencia.comitan.gob.mx/ART85/XXVII/DESARROLLO_URBANO/A001298.pdf" TargetMode="External"/><Relationship Id="rId1588" Type="http://schemas.openxmlformats.org/officeDocument/2006/relationships/hyperlink" Target="http://transparencia.comitan.gob.mx/ART85/XXVII/DESARROLLO_URBANO/03543.pdf" TargetMode="External"/><Relationship Id="rId87" Type="http://schemas.openxmlformats.org/officeDocument/2006/relationships/hyperlink" Target="http://transparencia.comitan.gob.mx/ART85/XXVII/DESARROLLO_URBANO/15534.pdf" TargetMode="External"/><Relationship Id="rId513" Type="http://schemas.openxmlformats.org/officeDocument/2006/relationships/hyperlink" Target="http://transparencia.comitan.gob.mx/ART85/XXVII/DESARROLLO_URBANO/UR0005.pdf" TargetMode="External"/><Relationship Id="rId720" Type="http://schemas.openxmlformats.org/officeDocument/2006/relationships/hyperlink" Target="http://transparencia.comitan.gob.mx/ART85/XXVII/DESARROLLO_URBANO/OF.XXVII1_2021-2024.pdf" TargetMode="External"/><Relationship Id="rId818" Type="http://schemas.openxmlformats.org/officeDocument/2006/relationships/hyperlink" Target="http://transparencia.comitan.gob.mx/ART85/XXVII/DESARROLLO_URBANO/OF.XXVII1_2021-2024.pdf" TargetMode="External"/><Relationship Id="rId1350" Type="http://schemas.openxmlformats.org/officeDocument/2006/relationships/hyperlink" Target="http://transparencia.comitan.gob.mx/ART85/XXVII/DESARROLLO_URBANO/S002322.pdf" TargetMode="External"/><Relationship Id="rId1448" Type="http://schemas.openxmlformats.org/officeDocument/2006/relationships/hyperlink" Target="http://transparencia.comitan.gob.mx/ART85/XXVII/DESARROLLO_URBANO/S002238.pdf" TargetMode="External"/><Relationship Id="rId1655" Type="http://schemas.openxmlformats.org/officeDocument/2006/relationships/hyperlink" Target="http://transparencia.comitan.gob.mx/ART85/XXVII/DESARROLLO_URBANO/OF.XXVII1_2021-2024.pdf" TargetMode="External"/><Relationship Id="rId1003" Type="http://schemas.openxmlformats.org/officeDocument/2006/relationships/hyperlink" Target="http://transparencia.comitan.gob.mx/ART85/XXVII/DESARROLLO_URBANO/PA000101.pdf" TargetMode="External"/><Relationship Id="rId1210" Type="http://schemas.openxmlformats.org/officeDocument/2006/relationships/hyperlink" Target="http://transparencia.comitan.gob.mx/ART85/XXVII/DESARROLLO_URBANO/A001339.pdf" TargetMode="External"/><Relationship Id="rId1308" Type="http://schemas.openxmlformats.org/officeDocument/2006/relationships/hyperlink" Target="http://transparencia.comitan.gob.mx/ART85/XXVII/DESARROLLO_URBANO/A001420.pdf" TargetMode="External"/><Relationship Id="rId1515" Type="http://schemas.openxmlformats.org/officeDocument/2006/relationships/hyperlink" Target="http://transparencia.comitan.gob.mx/ART85/XXVII/DESARROLLO_URBANO/R000146.pdf" TargetMode="External"/><Relationship Id="rId1722" Type="http://schemas.openxmlformats.org/officeDocument/2006/relationships/hyperlink" Target="http://transparencia.comitan.gob.mx/ART85/XXVII/DESARROLLO_URBANO/OF.XXVII1_2021-2024.pdf" TargetMode="External"/><Relationship Id="rId14" Type="http://schemas.openxmlformats.org/officeDocument/2006/relationships/hyperlink" Target="http://transparencia.comitan.gob.mx/ART85/XXVII/DESARROLLO_URBANO/16503.pdf" TargetMode="External"/><Relationship Id="rId163" Type="http://schemas.openxmlformats.org/officeDocument/2006/relationships/hyperlink" Target="http://transparencia.comitan.gob.mx/ART85/XXVII/DESARROLLO_URBANO/03351.pdf" TargetMode="External"/><Relationship Id="rId370" Type="http://schemas.openxmlformats.org/officeDocument/2006/relationships/hyperlink" Target="http://transparencia.comitan.gob.mx/ART85/XXVII/DESARROLLO_URBANO/03367.pdf" TargetMode="External"/><Relationship Id="rId230" Type="http://schemas.openxmlformats.org/officeDocument/2006/relationships/hyperlink" Target="http://transparencia.comitan.gob.mx/ART85/XXVII/DESARROLLO_URBANO/03375.pdf" TargetMode="External"/><Relationship Id="rId468" Type="http://schemas.openxmlformats.org/officeDocument/2006/relationships/hyperlink" Target="http://transparencia.comitan.gob.mx/ART85/XXVII/DESARROLLO_URBANO/17019.pdf" TargetMode="External"/><Relationship Id="rId675" Type="http://schemas.openxmlformats.org/officeDocument/2006/relationships/hyperlink" Target="http://transparencia.comitan.gob.mx/ART85/XXVII/DESARROLLO_URBANO/OF.XXVII1_2021-2024.pdf" TargetMode="External"/><Relationship Id="rId882" Type="http://schemas.openxmlformats.org/officeDocument/2006/relationships/hyperlink" Target="http://transparencia.comitan.gob.mx/ART85/XXVII/DESARROLLO_URBANO/03374.pdf" TargetMode="External"/><Relationship Id="rId1098" Type="http://schemas.openxmlformats.org/officeDocument/2006/relationships/hyperlink" Target="http://transparencia.comitan.gob.mx/ART85/XXVII/DESARROLLO_URBANO/S002222.pdf" TargetMode="External"/><Relationship Id="rId328" Type="http://schemas.openxmlformats.org/officeDocument/2006/relationships/hyperlink" Target="http://transparencia.comitan.gob.mx/ART85/XXVII/DESARROLLO_URBANO/02291.pdf" TargetMode="External"/><Relationship Id="rId535" Type="http://schemas.openxmlformats.org/officeDocument/2006/relationships/hyperlink" Target="http://transparencia.comitan.gob.mx/ART85/XXVII/DESARROLLO_URBANO/OFICIO_XXVII_2022.pdf" TargetMode="External"/><Relationship Id="rId742" Type="http://schemas.openxmlformats.org/officeDocument/2006/relationships/hyperlink" Target="http://transparencia.comitan.gob.mx/ART85/XXVII/DESARROLLO_URBANO/OFICIO_XXVII_2022.pdf" TargetMode="External"/><Relationship Id="rId1165" Type="http://schemas.openxmlformats.org/officeDocument/2006/relationships/hyperlink" Target="http://transparencia.comitan.gob.mx/ART85/XXVII/DESARROLLO_URBANO/S002272.pdf" TargetMode="External"/><Relationship Id="rId1372" Type="http://schemas.openxmlformats.org/officeDocument/2006/relationships/hyperlink" Target="http://transparencia.comitan.gob.mx/ART85/XXVII/DESARROLLO_URBANO/S002289.pdf" TargetMode="External"/><Relationship Id="rId602" Type="http://schemas.openxmlformats.org/officeDocument/2006/relationships/hyperlink" Target="http://transparencia.comitan.gob.mx/ART85/XXVII/DESARROLLO_URBANO/03335.pdf" TargetMode="External"/><Relationship Id="rId1025" Type="http://schemas.openxmlformats.org/officeDocument/2006/relationships/hyperlink" Target="http://transparencia.comitan.gob.mx/ART85/XXVII/DESARROLLO_URBANO/S002063.pdf" TargetMode="External"/><Relationship Id="rId1232" Type="http://schemas.openxmlformats.org/officeDocument/2006/relationships/hyperlink" Target="http://transparencia.comitan.gob.mx/ART85/XXVII/DESARROLLO_URBANO/T000313.pdf" TargetMode="External"/><Relationship Id="rId1677" Type="http://schemas.openxmlformats.org/officeDocument/2006/relationships/hyperlink" Target="http://transparencia.comitan.gob.mx/ART85/XXVII/DESARROLLO_URBANO/US0450.pdf" TargetMode="External"/><Relationship Id="rId907" Type="http://schemas.openxmlformats.org/officeDocument/2006/relationships/hyperlink" Target="http://transparencia.comitan.gob.mx/ART85/XXVII/DESARROLLO_URBANO/S002190.pdf" TargetMode="External"/><Relationship Id="rId1537" Type="http://schemas.openxmlformats.org/officeDocument/2006/relationships/hyperlink" Target="http://transparencia.comitan.gob.mx/ART85/XXVII/DESARROLLO_URBANO/L000136.pdf" TargetMode="External"/><Relationship Id="rId1744" Type="http://schemas.openxmlformats.org/officeDocument/2006/relationships/hyperlink" Target="http://transparencia.comitan.gob.mx/ART85/XXVII/DESARROLLO_URBANO/OFICIO_XXVII_2022.pdf" TargetMode="External"/><Relationship Id="rId36" Type="http://schemas.openxmlformats.org/officeDocument/2006/relationships/hyperlink" Target="http://transparencia.comitan.gob.mx/ART85/XXVII/DESARROLLO_URBANO/03249.pdf" TargetMode="External"/><Relationship Id="rId1604" Type="http://schemas.openxmlformats.org/officeDocument/2006/relationships/hyperlink" Target="http://transparencia.comitan.gob.mx/ART85/XXVII/DESARROLLO_URBANO/OF.XXVII1_2021-2024.pdf" TargetMode="External"/><Relationship Id="rId185" Type="http://schemas.openxmlformats.org/officeDocument/2006/relationships/hyperlink" Target="http://transparencia.comitan.gob.mx/ART85/XXVII/DESARROLLO_URBANO/03497.pdf" TargetMode="External"/><Relationship Id="rId392" Type="http://schemas.openxmlformats.org/officeDocument/2006/relationships/hyperlink" Target="http://transparencia.comitan.gob.mx/ART85/XXVII/DESARROLLO_URBANO/03438.pdf" TargetMode="External"/><Relationship Id="rId697" Type="http://schemas.openxmlformats.org/officeDocument/2006/relationships/hyperlink" Target="http://transparencia.comitan.gob.mx/ART85/XXVII/DESARROLLO_URBANO/15853.pdf" TargetMode="External"/><Relationship Id="rId252" Type="http://schemas.openxmlformats.org/officeDocument/2006/relationships/hyperlink" Target="http://transparencia.comitan.gob.mx/ART85/XXVII/DESARROLLO_URBANO/03208.pdf" TargetMode="External"/><Relationship Id="rId1187" Type="http://schemas.openxmlformats.org/officeDocument/2006/relationships/hyperlink" Target="http://transparencia.comitan.gob.mx/ART85/XXVII/DESARROLLO_URBANO/OF.XXVII1_2021-2024.pdf" TargetMode="External"/><Relationship Id="rId112" Type="http://schemas.openxmlformats.org/officeDocument/2006/relationships/hyperlink" Target="http://transparencia.comitan.gob.mx/ART85/XXVII/DESARROLLO_URBANO/03257.pdf" TargetMode="External"/><Relationship Id="rId557" Type="http://schemas.openxmlformats.org/officeDocument/2006/relationships/hyperlink" Target="http://transparencia.comitan.gob.mx/ART85/XXVII/DESARROLLO_URBANO/OF.XXVII1_2021-2024.pdf" TargetMode="External"/><Relationship Id="rId764" Type="http://schemas.openxmlformats.org/officeDocument/2006/relationships/hyperlink" Target="http://transparencia.comitan.gob.mx/ART85/XXVII/DESARROLLO_URBANO/03405.pdf" TargetMode="External"/><Relationship Id="rId971" Type="http://schemas.openxmlformats.org/officeDocument/2006/relationships/hyperlink" Target="http://transparencia.comitan.gob.mx/ART85/XXVII/DESARROLLO_URBANO/A001267.pdf" TargetMode="External"/><Relationship Id="rId1394" Type="http://schemas.openxmlformats.org/officeDocument/2006/relationships/hyperlink" Target="http://transparencia.comitan.gob.mx/ART85/XXVII/DESARROLLO_URBANO/C000661.pdf" TargetMode="External"/><Relationship Id="rId1699" Type="http://schemas.openxmlformats.org/officeDocument/2006/relationships/hyperlink" Target="http://transparencia.comitan.gob.mx/ART85/XXVII/DESARROLLO_URBANO/03606.pdf" TargetMode="External"/><Relationship Id="rId417" Type="http://schemas.openxmlformats.org/officeDocument/2006/relationships/hyperlink" Target="http://transparencia.comitan.gob.mx/ART85/XXVII/DESARROLLO_URBANO/03562.pdf" TargetMode="External"/><Relationship Id="rId624" Type="http://schemas.openxmlformats.org/officeDocument/2006/relationships/hyperlink" Target="http://transparencia.comitan.gob.mx/ART85/XXVII/DESARROLLO_URBANO/CUB0010.pdf" TargetMode="External"/><Relationship Id="rId831" Type="http://schemas.openxmlformats.org/officeDocument/2006/relationships/hyperlink" Target="http://transparencia.comitan.gob.mx/ART85/XXVII/DESARROLLO_URBANO/OF.XXVII1_2021-2024.pdf" TargetMode="External"/><Relationship Id="rId1047" Type="http://schemas.openxmlformats.org/officeDocument/2006/relationships/hyperlink" Target="http://transparencia.comitan.gob.mx/ART85/XXVII/DESARROLLO_URBANO/US0335.pdf" TargetMode="External"/><Relationship Id="rId1254" Type="http://schemas.openxmlformats.org/officeDocument/2006/relationships/hyperlink" Target="http://transparencia.comitan.gob.mx/ART85/XXVII/DESARROLLO_URBANO/A001329.pdf" TargetMode="External"/><Relationship Id="rId1461" Type="http://schemas.openxmlformats.org/officeDocument/2006/relationships/hyperlink" Target="http://transparencia.comitan.gob.mx/ART85/XXVII/DESARROLLO_URBANO/S002359.pdf" TargetMode="External"/><Relationship Id="rId929" Type="http://schemas.openxmlformats.org/officeDocument/2006/relationships/hyperlink" Target="http://transparencia.comitan.gob.mx/ART85/XXVII/DESARROLLO_URBANO/A001255.pdf" TargetMode="External"/><Relationship Id="rId1114" Type="http://schemas.openxmlformats.org/officeDocument/2006/relationships/hyperlink" Target="http://transparencia.comitan.gob.mx/ART85/XXVII/DESARROLLO_URBANO/A001288.pdf" TargetMode="External"/><Relationship Id="rId1321" Type="http://schemas.openxmlformats.org/officeDocument/2006/relationships/hyperlink" Target="http://transparencia.comitan.gob.mx/ART85/XXVII/DESARROLLO_URBANO/R000133.pdf" TargetMode="External"/><Relationship Id="rId1559" Type="http://schemas.openxmlformats.org/officeDocument/2006/relationships/hyperlink" Target="http://transparencia.comitan.gob.mx/ART85/XXVII/DESARROLLO_URBANO/OF.XXVII1_2021-2024.pdf" TargetMode="External"/><Relationship Id="rId58" Type="http://schemas.openxmlformats.org/officeDocument/2006/relationships/hyperlink" Target="http://transparencia.comitan.gob.mx/ART85/XXVII/DESARROLLO_URBANO/03127.pdf" TargetMode="External"/><Relationship Id="rId1419" Type="http://schemas.openxmlformats.org/officeDocument/2006/relationships/hyperlink" Target="http://transparencia.comitan.gob.mx/ART85/XXVII/DESARROLLO_URBANO/C000686.pdf" TargetMode="External"/><Relationship Id="rId1626" Type="http://schemas.openxmlformats.org/officeDocument/2006/relationships/hyperlink" Target="http://transparencia.comitan.gob.mx/ART85/XXVII/DESARROLLO_URBANO/OFICIO_XXVII_2022.pdf" TargetMode="External"/><Relationship Id="rId274" Type="http://schemas.openxmlformats.org/officeDocument/2006/relationships/hyperlink" Target="http://transparencia.comitan.gob.mx/ART85/XXVII/DESARROLLO_URBANO/03272.pdf" TargetMode="External"/><Relationship Id="rId481" Type="http://schemas.openxmlformats.org/officeDocument/2006/relationships/hyperlink" Target="http://transparencia.comitan.gob.mx/ART85/XXVII/DESARROLLO_URBANO/OFICIO_XXVII_2022.pdf" TargetMode="External"/><Relationship Id="rId134" Type="http://schemas.openxmlformats.org/officeDocument/2006/relationships/hyperlink" Target="http://transparencia.comitan.gob.mx/ART85/XXVII/DESARROLLO_URBANO/03416.pdf" TargetMode="External"/><Relationship Id="rId579" Type="http://schemas.openxmlformats.org/officeDocument/2006/relationships/hyperlink" Target="http://transparencia.comitan.gob.mx/ART85/XXVII/DESARROLLO_URBANO/04054.pdf" TargetMode="External"/><Relationship Id="rId786" Type="http://schemas.openxmlformats.org/officeDocument/2006/relationships/hyperlink" Target="http://transparencia.comitan.gob.mx/ART85/XXVII/DESARROLLO_URBANO/03345.pdf" TargetMode="External"/><Relationship Id="rId993" Type="http://schemas.openxmlformats.org/officeDocument/2006/relationships/hyperlink" Target="http://transparencia.comitan.gob.mx/ART85/XXVII/DESARROLLO_URBANO/C000629.pdf" TargetMode="External"/><Relationship Id="rId341" Type="http://schemas.openxmlformats.org/officeDocument/2006/relationships/hyperlink" Target="http://transparencia.comitan.gob.mx/ART85/XXVII/DESARROLLO_URBANO/03426.pdf" TargetMode="External"/><Relationship Id="rId439" Type="http://schemas.openxmlformats.org/officeDocument/2006/relationships/hyperlink" Target="http://transparencia.comitan.gob.mx/ART85/XXVII/DESARROLLO_URBANO/03630.pdf" TargetMode="External"/><Relationship Id="rId646" Type="http://schemas.openxmlformats.org/officeDocument/2006/relationships/hyperlink" Target="http://transparencia.comitan.gob.mx/ART85/XXVII/DESARROLLO_URBANO/03352.pdf" TargetMode="External"/><Relationship Id="rId1069" Type="http://schemas.openxmlformats.org/officeDocument/2006/relationships/hyperlink" Target="http://transparencia.comitan.gob.mx/ART85/XXVII/DESARROLLO_URBANO/US0397.pdf" TargetMode="External"/><Relationship Id="rId1276" Type="http://schemas.openxmlformats.org/officeDocument/2006/relationships/hyperlink" Target="http://transparencia.comitan.gob.mx/ART85/XXVII/DESARROLLO_URBANO/OF.XXVII1_2021-2024.pdf" TargetMode="External"/><Relationship Id="rId1483" Type="http://schemas.openxmlformats.org/officeDocument/2006/relationships/hyperlink" Target="http://transparencia.comitan.gob.mx/ART85/XXVII/DESARROLLO_URBANO/C000673.pdf" TargetMode="External"/><Relationship Id="rId201" Type="http://schemas.openxmlformats.org/officeDocument/2006/relationships/hyperlink" Target="http://transparencia.comitan.gob.mx/ART85/XXVII/DESARROLLO_URBANO/17008.pdf" TargetMode="External"/><Relationship Id="rId506" Type="http://schemas.openxmlformats.org/officeDocument/2006/relationships/hyperlink" Target="http://transparencia.comitan.gob.mx/ART85/XXVII/DESARROLLO_URBANO/OF.XXVII1_2021-2024.pdf" TargetMode="External"/><Relationship Id="rId853" Type="http://schemas.openxmlformats.org/officeDocument/2006/relationships/hyperlink" Target="http://transparencia.comitan.gob.mx/ART85/XXVII/DESARROLLO_URBANO/OF.XXVII1_2021-2024.pdf" TargetMode="External"/><Relationship Id="rId1136" Type="http://schemas.openxmlformats.org/officeDocument/2006/relationships/hyperlink" Target="http://transparencia.comitan.gob.mx/ART85/XXVII/DESARROLLO_URBANO/A001094.pdf" TargetMode="External"/><Relationship Id="rId1690" Type="http://schemas.openxmlformats.org/officeDocument/2006/relationships/hyperlink" Target="http://transparencia.comitan.gob.mx/ART85/XXVII/DESARROLLO_URBANO/OF.XXVII1_2021-2024.pdf" TargetMode="External"/><Relationship Id="rId713" Type="http://schemas.openxmlformats.org/officeDocument/2006/relationships/hyperlink" Target="http://transparencia.comitan.gob.mx/ART85/XXVII/DESARROLLO_URBANO/OF.XXVII1_2021-2024.pdf" TargetMode="External"/><Relationship Id="rId920" Type="http://schemas.openxmlformats.org/officeDocument/2006/relationships/hyperlink" Target="http://transparencia.comitan.gob.mx/ART85/XXVII/DESARROLLO_URBANO/S002157.pdf" TargetMode="External"/><Relationship Id="rId1343" Type="http://schemas.openxmlformats.org/officeDocument/2006/relationships/hyperlink" Target="http://transparencia.comitan.gob.mx/ART85/XXVII/DESARROLLO_URBANO/S002288.pdf" TargetMode="External"/><Relationship Id="rId1550" Type="http://schemas.openxmlformats.org/officeDocument/2006/relationships/hyperlink" Target="http://transparencia.comitan.gob.mx/ART85/XXVII/DESARROLLO_URBANO/US0454.pdf" TargetMode="External"/><Relationship Id="rId1648" Type="http://schemas.openxmlformats.org/officeDocument/2006/relationships/hyperlink" Target="http://transparencia.comitan.gob.mx/ART85/XXVII/DESARROLLO_URBANO/OFICIO_XXVII_2022.pdf" TargetMode="External"/><Relationship Id="rId1203" Type="http://schemas.openxmlformats.org/officeDocument/2006/relationships/hyperlink" Target="http://transparencia.comitan.gob.mx/ART85/XXVII/DESARROLLO_URBANO/A001273.pdf" TargetMode="External"/><Relationship Id="rId1410" Type="http://schemas.openxmlformats.org/officeDocument/2006/relationships/hyperlink" Target="http://transparencia.comitan.gob.mx/ART85/XXVII/DESARROLLO_URBANO/T000317.pdf" TargetMode="External"/><Relationship Id="rId1508" Type="http://schemas.openxmlformats.org/officeDocument/2006/relationships/hyperlink" Target="http://transparencia.comitan.gob.mx/ART85/XXVII/DESARROLLO_URBANO/C000564.pdf" TargetMode="External"/><Relationship Id="rId1715" Type="http://schemas.openxmlformats.org/officeDocument/2006/relationships/hyperlink" Target="http://transparencia.comitan.gob.mx/ART85/XXVII/DESARROLLO_URBANO/03615.pdf" TargetMode="External"/><Relationship Id="rId296" Type="http://schemas.openxmlformats.org/officeDocument/2006/relationships/hyperlink" Target="http://transparencia.comitan.gob.mx/ART85/XXVII/DESARROLLO_URBANO/03515.pdf" TargetMode="External"/><Relationship Id="rId156" Type="http://schemas.openxmlformats.org/officeDocument/2006/relationships/hyperlink" Target="http://transparencia.comitan.gob.mx/ART85/XXVII/DESARROLLO_URBANO/03588.pdf" TargetMode="External"/><Relationship Id="rId363" Type="http://schemas.openxmlformats.org/officeDocument/2006/relationships/hyperlink" Target="http://transparencia.comitan.gob.mx/ART85/XXVII/DESARROLLO_URBANO/03400.pdf" TargetMode="External"/><Relationship Id="rId570" Type="http://schemas.openxmlformats.org/officeDocument/2006/relationships/hyperlink" Target="http://transparencia.comitan.gob.mx/ART85/XXVII/DESARROLLO_URBANO/OF.XXVII1_2021-2024.pdf" TargetMode="External"/><Relationship Id="rId223" Type="http://schemas.openxmlformats.org/officeDocument/2006/relationships/hyperlink" Target="http://transparencia.comitan.gob.mx/ART85/XXVII/DESARROLLO_URBANO/03177.pdf" TargetMode="External"/><Relationship Id="rId430" Type="http://schemas.openxmlformats.org/officeDocument/2006/relationships/hyperlink" Target="http://transparencia.comitan.gob.mx/ART85/XXVII/DESARROLLO_URBANO/03612.pdf" TargetMode="External"/><Relationship Id="rId668" Type="http://schemas.openxmlformats.org/officeDocument/2006/relationships/hyperlink" Target="http://transparencia.comitan.gob.mx/ART85/XXVII/DESARROLLO_URBANO/OF.XXVII1_2021-2024.pdf" TargetMode="External"/><Relationship Id="rId875" Type="http://schemas.openxmlformats.org/officeDocument/2006/relationships/hyperlink" Target="http://transparencia.comitan.gob.mx/ART85/XXVII/DESARROLLO_URBANO/OFICIO_XXVII_2022.pdf" TargetMode="External"/><Relationship Id="rId1060" Type="http://schemas.openxmlformats.org/officeDocument/2006/relationships/hyperlink" Target="http://transparencia.comitan.gob.mx/ART85/XXVII/DESARROLLO_URBANO/US0343.pdf" TargetMode="External"/><Relationship Id="rId1298" Type="http://schemas.openxmlformats.org/officeDocument/2006/relationships/hyperlink" Target="http://transparencia.comitan.gob.mx/ART85/XXVII/DESARROLLO_URBANO/S002300.pdf" TargetMode="External"/><Relationship Id="rId528" Type="http://schemas.openxmlformats.org/officeDocument/2006/relationships/hyperlink" Target="http://transparencia.comitan.gob.mx/ART85/XXVII/DESARROLLO_URBANO/03489.pdf" TargetMode="External"/><Relationship Id="rId735" Type="http://schemas.openxmlformats.org/officeDocument/2006/relationships/hyperlink" Target="http://transparencia.comitan.gob.mx/ART85/XXVII/DESARROLLO_URBANO/OF.XXVII1_2021-2024.pdf" TargetMode="External"/><Relationship Id="rId942" Type="http://schemas.openxmlformats.org/officeDocument/2006/relationships/hyperlink" Target="http://transparencia.comitan.gob.mx/ART85/XXVII/DESARROLLO_URBANO/A001315.pdf" TargetMode="External"/><Relationship Id="rId1158" Type="http://schemas.openxmlformats.org/officeDocument/2006/relationships/hyperlink" Target="http://transparencia.comitan.gob.mx/ART85/XXVII/DESARROLLO_URBANO/S002268.pdf" TargetMode="External"/><Relationship Id="rId1365" Type="http://schemas.openxmlformats.org/officeDocument/2006/relationships/hyperlink" Target="http://transparencia.comitan.gob.mx/ART85/XXVII/DESARROLLO_URBANO/S002316.pdf" TargetMode="External"/><Relationship Id="rId1572" Type="http://schemas.openxmlformats.org/officeDocument/2006/relationships/hyperlink" Target="http://transparencia.comitan.gob.mx/ART85/XXVII/DESARROLLO_URBANO/S002375.pdf" TargetMode="External"/><Relationship Id="rId1018" Type="http://schemas.openxmlformats.org/officeDocument/2006/relationships/hyperlink" Target="http://transparencia.comitan.gob.mx/ART85/XXVII/DESARROLLO_URBANO/S002186.pdf" TargetMode="External"/><Relationship Id="rId1225" Type="http://schemas.openxmlformats.org/officeDocument/2006/relationships/hyperlink" Target="http://transparencia.comitan.gob.mx/ART85/XXVII/DESARROLLO_URBANO/OF.XXVII1_2021-2024.pdf" TargetMode="External"/><Relationship Id="rId1432" Type="http://schemas.openxmlformats.org/officeDocument/2006/relationships/hyperlink" Target="http://transparencia.comitan.gob.mx/ART85/XXVII/DESARROLLO_URBANO/R000134.pdf" TargetMode="External"/><Relationship Id="rId71" Type="http://schemas.openxmlformats.org/officeDocument/2006/relationships/hyperlink" Target="http://transparencia.comitan.gob.mx/ART85/XXVII/DESARROLLO_URBANO/03203.pdf" TargetMode="External"/><Relationship Id="rId802" Type="http://schemas.openxmlformats.org/officeDocument/2006/relationships/hyperlink" Target="http://transparencia.comitan.gob.mx/ART85/XXVII/DESARROLLO_URBANO/03121.pdf" TargetMode="External"/><Relationship Id="rId1737" Type="http://schemas.openxmlformats.org/officeDocument/2006/relationships/hyperlink" Target="http://transparencia.comitan.gob.mx/ART85/XXVII/DESARROLLO_URBANO/C000705.pdf" TargetMode="External"/><Relationship Id="rId29" Type="http://schemas.openxmlformats.org/officeDocument/2006/relationships/hyperlink" Target="http://transparencia.comitan.gob.mx/ART85/XXVII/DESARROLLO_URBANO/CAF00181.pdf" TargetMode="External"/><Relationship Id="rId178" Type="http://schemas.openxmlformats.org/officeDocument/2006/relationships/hyperlink" Target="http://transparencia.comitan.gob.mx/ART85/XXVII/DESARROLLO_URBANO/03536.pdf" TargetMode="External"/><Relationship Id="rId385" Type="http://schemas.openxmlformats.org/officeDocument/2006/relationships/hyperlink" Target="http://transparencia.comitan.gob.mx/ART85/XXVII/DESARROLLO_URBANO/03612.pdf" TargetMode="External"/><Relationship Id="rId592" Type="http://schemas.openxmlformats.org/officeDocument/2006/relationships/hyperlink" Target="http://transparencia.comitan.gob.mx/ART85/XXVII/DESARROLLO_URBANO/14715.pdf" TargetMode="External"/><Relationship Id="rId245" Type="http://schemas.openxmlformats.org/officeDocument/2006/relationships/hyperlink" Target="http://transparencia.comitan.gob.mx/ART85/XXVII/DESARROLLO_URBANO/03273.pdf" TargetMode="External"/><Relationship Id="rId452" Type="http://schemas.openxmlformats.org/officeDocument/2006/relationships/hyperlink" Target="http://transparencia.comitan.gob.mx/ART85/XXVII/DESARROLLO_URBANO/03586.pdf" TargetMode="External"/><Relationship Id="rId897" Type="http://schemas.openxmlformats.org/officeDocument/2006/relationships/hyperlink" Target="http://transparencia.comitan.gob.mx/ART85/XXVII/DESARROLLO_URBANO/S002172.pdf" TargetMode="External"/><Relationship Id="rId1082" Type="http://schemas.openxmlformats.org/officeDocument/2006/relationships/hyperlink" Target="http://transparencia.comitan.gob.mx/ART85/XXVII/DESARROLLO_URBANO/R000124.pdf" TargetMode="External"/><Relationship Id="rId105" Type="http://schemas.openxmlformats.org/officeDocument/2006/relationships/hyperlink" Target="http://transparencia.comitan.gob.mx/ART85/XXVII/DESARROLLO_URBANO/03307.pdf" TargetMode="External"/><Relationship Id="rId312" Type="http://schemas.openxmlformats.org/officeDocument/2006/relationships/hyperlink" Target="http://transparencia.comitan.gob.mx/ART85/XXVII/DESARROLLO_URBANO/-.pdf" TargetMode="External"/><Relationship Id="rId757" Type="http://schemas.openxmlformats.org/officeDocument/2006/relationships/hyperlink" Target="http://transparencia.comitan.gob.mx/ART85/XXVII/DESARROLLO_URBANO/03397.pdf" TargetMode="External"/><Relationship Id="rId964" Type="http://schemas.openxmlformats.org/officeDocument/2006/relationships/hyperlink" Target="http://transparencia.comitan.gob.mx/ART85/XXVII/DESARROLLO_URBANO/US0374.pdf" TargetMode="External"/><Relationship Id="rId1387" Type="http://schemas.openxmlformats.org/officeDocument/2006/relationships/hyperlink" Target="http://transparencia.comitan.gob.mx/ART85/XXVII/DESARROLLO_URBANO/03498.pdf" TargetMode="External"/><Relationship Id="rId1594" Type="http://schemas.openxmlformats.org/officeDocument/2006/relationships/hyperlink" Target="http://transparencia.comitan.gob.mx/ART85/XXVII/DESARROLLO_URBANO/OF.XXVII1_2021-2024.pdf" TargetMode="External"/><Relationship Id="rId93" Type="http://schemas.openxmlformats.org/officeDocument/2006/relationships/hyperlink" Target="http://transparencia.comitan.gob.mx/ART85/XXVII/DESARROLLO_URBANO/15844.pdf" TargetMode="External"/><Relationship Id="rId617" Type="http://schemas.openxmlformats.org/officeDocument/2006/relationships/hyperlink" Target="http://transparencia.comitan.gob.mx/ART85/XXVII/DESARROLLO_URBANO/OFICIO_XXVII_2022.pdf" TargetMode="External"/><Relationship Id="rId824" Type="http://schemas.openxmlformats.org/officeDocument/2006/relationships/hyperlink" Target="http://transparencia.comitan.gob.mx/ART85/XXVII/DESARROLLO_URBANO/OFICIO_XXVII_2022.pdf" TargetMode="External"/><Relationship Id="rId1247" Type="http://schemas.openxmlformats.org/officeDocument/2006/relationships/hyperlink" Target="http://transparencia.comitan.gob.mx/ART85/XXVII/DESARROLLO_URBANO/US0390.pdf" TargetMode="External"/><Relationship Id="rId1454" Type="http://schemas.openxmlformats.org/officeDocument/2006/relationships/hyperlink" Target="http://transparencia.comitan.gob.mx/ART85/XXVII/DESARROLLO_URBANO/S002353.pdf" TargetMode="External"/><Relationship Id="rId1661" Type="http://schemas.openxmlformats.org/officeDocument/2006/relationships/hyperlink" Target="http://transparencia.comitan.gob.mx/ART85/XXVII/DESARROLLO_URBANO/OF.XXVII1_2021-2024.pdf" TargetMode="External"/><Relationship Id="rId1107" Type="http://schemas.openxmlformats.org/officeDocument/2006/relationships/hyperlink" Target="http://transparencia.comitan.gob.mx/ART85/XXVII/DESARROLLO_URBANO/A001290.pdf" TargetMode="External"/><Relationship Id="rId1314" Type="http://schemas.openxmlformats.org/officeDocument/2006/relationships/hyperlink" Target="http://transparencia.comitan.gob.mx/ART85/XXVII/DESARROLLO_URBANO/S002312.pdf" TargetMode="External"/><Relationship Id="rId1521" Type="http://schemas.openxmlformats.org/officeDocument/2006/relationships/hyperlink" Target="http://transparencia.comitan.gob.mx/ART85/XXVII/DESARROLLO_URBANO/OF.XXVII1_2021-2024.pdf" TargetMode="External"/><Relationship Id="rId1759" Type="http://schemas.openxmlformats.org/officeDocument/2006/relationships/hyperlink" Target="http://transparencia.comitan.gob.mx/ART85/XXVII/DESARROLLO_URBANO/OF.XXVII1_2021-2024.pdf" TargetMode="External"/><Relationship Id="rId1619" Type="http://schemas.openxmlformats.org/officeDocument/2006/relationships/hyperlink" Target="http://transparencia.comitan.gob.mx/ART85/XXVII/DESARROLLO_URBANO/A001451.pdf" TargetMode="External"/><Relationship Id="rId20" Type="http://schemas.openxmlformats.org/officeDocument/2006/relationships/hyperlink" Target="http://transparencia.comitan.gob.mx/ART85/XXVII/DESARROLLO_URBANO/03308.pdf" TargetMode="External"/><Relationship Id="rId267" Type="http://schemas.openxmlformats.org/officeDocument/2006/relationships/hyperlink" Target="http://transparencia.comitan.gob.mx/ART85/XXVII/DESARROLLO_URBANO/03417.pdf" TargetMode="External"/><Relationship Id="rId474" Type="http://schemas.openxmlformats.org/officeDocument/2006/relationships/hyperlink" Target="http://transparencia.comitan.gob.mx/ART85/XXVII/DESARROLLO_URBANO/OFICIO_XXVII_2022.pdf" TargetMode="External"/><Relationship Id="rId127" Type="http://schemas.openxmlformats.org/officeDocument/2006/relationships/hyperlink" Target="http://transparencia.comitan.gob.mx/ART85/XXVII/DESARROLLO_URBANO/03293.pdf" TargetMode="External"/><Relationship Id="rId681" Type="http://schemas.openxmlformats.org/officeDocument/2006/relationships/hyperlink" Target="http://transparencia.comitan.gob.mx/ART85/XXVII/DESARROLLO_URBANO/OF.XXVII1_2021-2024.pdf" TargetMode="External"/><Relationship Id="rId779" Type="http://schemas.openxmlformats.org/officeDocument/2006/relationships/hyperlink" Target="http://transparencia.comitan.gob.mx/ART85/XXVII/DESARROLLO_URBANO/OF.XXVII1_2021-2024.pdf" TargetMode="External"/><Relationship Id="rId986" Type="http://schemas.openxmlformats.org/officeDocument/2006/relationships/hyperlink" Target="http://transparencia.comitan.gob.mx/ART85/XXVII/DESARROLLO_URBANO/S002213.pdf" TargetMode="External"/><Relationship Id="rId334" Type="http://schemas.openxmlformats.org/officeDocument/2006/relationships/hyperlink" Target="http://transparencia.comitan.gob.mx/ART85/XXVII/DESARROLLO_URBANO/03233.pdf" TargetMode="External"/><Relationship Id="rId541" Type="http://schemas.openxmlformats.org/officeDocument/2006/relationships/hyperlink" Target="http://transparencia.comitan.gob.mx/ART85/XXVII/DESARROLLO_URBANO/OF.XXVII1_2021-2024.pdf" TargetMode="External"/><Relationship Id="rId639" Type="http://schemas.openxmlformats.org/officeDocument/2006/relationships/hyperlink" Target="http://transparencia.comitan.gob.mx/ART85/XXVII/DESARROLLO_URBANO/03460.pdf" TargetMode="External"/><Relationship Id="rId1171" Type="http://schemas.openxmlformats.org/officeDocument/2006/relationships/hyperlink" Target="http://transparencia.comitan.gob.mx/ART85/XXVII/DESARROLLO_URBANO/A001296.pdf" TargetMode="External"/><Relationship Id="rId1269" Type="http://schemas.openxmlformats.org/officeDocument/2006/relationships/hyperlink" Target="http://transparencia.comitan.gob.mx/ART85/XXVII/DESARROLLO_URBANO/A001310.pdf" TargetMode="External"/><Relationship Id="rId1476" Type="http://schemas.openxmlformats.org/officeDocument/2006/relationships/hyperlink" Target="http://transparencia.comitan.gob.mx/ART85/XXVII/DESARROLLO_URBANO/A001343.pdf" TargetMode="External"/><Relationship Id="rId401" Type="http://schemas.openxmlformats.org/officeDocument/2006/relationships/hyperlink" Target="http://transparencia.comitan.gob.mx/ART85/XXVII/DESARROLLO_URBANO/03464.pdf" TargetMode="External"/><Relationship Id="rId846" Type="http://schemas.openxmlformats.org/officeDocument/2006/relationships/hyperlink" Target="http://transparencia.comitan.gob.mx/ART85/XXVII/DESARROLLO_URBANO/OF.XXVII1_2021-2024.pdf" TargetMode="External"/><Relationship Id="rId1031" Type="http://schemas.openxmlformats.org/officeDocument/2006/relationships/hyperlink" Target="http://transparencia.comitan.gob.mx/ART85/XXVII/DESARROLLO_URBANO/A001283.pdf" TargetMode="External"/><Relationship Id="rId1129" Type="http://schemas.openxmlformats.org/officeDocument/2006/relationships/hyperlink" Target="http://transparencia.comitan.gob.mx/ART85/XXVII/DESARROLLO_URBANO/A001295.pdf" TargetMode="External"/><Relationship Id="rId1683" Type="http://schemas.openxmlformats.org/officeDocument/2006/relationships/hyperlink" Target="http://transparencia.comitan.gob.mx/ART85/XXVII/DESARROLLO_URBANO/03616.pdf" TargetMode="External"/><Relationship Id="rId706" Type="http://schemas.openxmlformats.org/officeDocument/2006/relationships/hyperlink" Target="http://transparencia.comitan.gob.mx/ART85/XXVII/DESARROLLO_URBANO/OF.XXVII1_2021-2024.pdf" TargetMode="External"/><Relationship Id="rId913" Type="http://schemas.openxmlformats.org/officeDocument/2006/relationships/hyperlink" Target="http://transparencia.comitan.gob.mx/ART85/XXVII/DESARROLLO_URBANO/S002160.pdf" TargetMode="External"/><Relationship Id="rId1336" Type="http://schemas.openxmlformats.org/officeDocument/2006/relationships/hyperlink" Target="http://transparencia.comitan.gob.mx/ART85/XXVII/DESARROLLO_URBANO/C000655.pdf" TargetMode="External"/><Relationship Id="rId1543" Type="http://schemas.openxmlformats.org/officeDocument/2006/relationships/hyperlink" Target="http://transparencia.comitan.gob.mx/ART85/XXVII/DESARROLLO_URBANO/US00325.pdf" TargetMode="External"/><Relationship Id="rId1750" Type="http://schemas.openxmlformats.org/officeDocument/2006/relationships/hyperlink" Target="http://transparencia.comitan.gob.mx/ART85/XXVII/DESARROLLO_URBANO/OFICIO_XXVII_2022.pdf" TargetMode="External"/><Relationship Id="rId42" Type="http://schemas.openxmlformats.org/officeDocument/2006/relationships/hyperlink" Target="http://transparencia.comitan.gob.mx/ART85/XXVII/DESARROLLO_URBANO/03227.pdf" TargetMode="External"/><Relationship Id="rId1403" Type="http://schemas.openxmlformats.org/officeDocument/2006/relationships/hyperlink" Target="http://transparencia.comitan.gob.mx/ART85/XXVII/DESARROLLO_URBANO/03501.pdf" TargetMode="External"/><Relationship Id="rId1610" Type="http://schemas.openxmlformats.org/officeDocument/2006/relationships/hyperlink" Target="http://transparencia.comitan.gob.mx/ART85/XXVII/DESARROLLO_URBANO/C000681.pdf" TargetMode="External"/><Relationship Id="rId191" Type="http://schemas.openxmlformats.org/officeDocument/2006/relationships/hyperlink" Target="http://transparencia.comitan.gob.mx/ART85/XXVII/DESARROLLO_URBANO/03512.pdf" TargetMode="External"/><Relationship Id="rId1708" Type="http://schemas.openxmlformats.org/officeDocument/2006/relationships/hyperlink" Target="http://transparencia.comitan.gob.mx/ART85/XXVII/DESARROLLO_URBANO/US0451.pdf" TargetMode="External"/><Relationship Id="rId289" Type="http://schemas.openxmlformats.org/officeDocument/2006/relationships/hyperlink" Target="http://transparencia.comitan.gob.mx/ART85/XXVII/DESARROLLO_URBANO/03364.pdf" TargetMode="External"/><Relationship Id="rId496" Type="http://schemas.openxmlformats.org/officeDocument/2006/relationships/hyperlink" Target="http://transparencia.comitan.gob.mx/ART85/XXVII/DESARROLLO_URBANO/03231.pdf" TargetMode="External"/><Relationship Id="rId149" Type="http://schemas.openxmlformats.org/officeDocument/2006/relationships/hyperlink" Target="http://transparencia.comitan.gob.mx/ART85/XXVII/DESARROLLO_URBANO/03527.pdf" TargetMode="External"/><Relationship Id="rId356" Type="http://schemas.openxmlformats.org/officeDocument/2006/relationships/hyperlink" Target="http://transparencia.comitan.gob.mx/ART85/XXVII/DESARROLLO_URBANO/03205.pdf" TargetMode="External"/><Relationship Id="rId563" Type="http://schemas.openxmlformats.org/officeDocument/2006/relationships/hyperlink" Target="http://transparencia.comitan.gob.mx/ART85/XXVII/DESARROLLO_URBANO/OF.XXVII1_2021-2024.pdf" TargetMode="External"/><Relationship Id="rId770" Type="http://schemas.openxmlformats.org/officeDocument/2006/relationships/hyperlink" Target="http://transparencia.comitan.gob.mx/ART85/XXVII/DESARROLLO_URBANO/OFICIO_XXVII_2022.pdf" TargetMode="External"/><Relationship Id="rId1193" Type="http://schemas.openxmlformats.org/officeDocument/2006/relationships/hyperlink" Target="http://transparencia.comitan.gob.mx/ART85/XXVII/DESARROLLO_URBANO/US0353.pdf" TargetMode="External"/><Relationship Id="rId216" Type="http://schemas.openxmlformats.org/officeDocument/2006/relationships/hyperlink" Target="http://transparencia.comitan.gob.mx/ART85/XXVII/DESARROLLO_URBANO/-.pdf" TargetMode="External"/><Relationship Id="rId423" Type="http://schemas.openxmlformats.org/officeDocument/2006/relationships/hyperlink" Target="http://transparencia.comitan.gob.mx/ART85/XXVII/DESARROLLO_URBANO/03645.pdf" TargetMode="External"/><Relationship Id="rId868" Type="http://schemas.openxmlformats.org/officeDocument/2006/relationships/hyperlink" Target="http://transparencia.comitan.gob.mx/ART85/XXVII/DESARROLLO_URBANO/OF.XXVII1_2021-2024.pdf" TargetMode="External"/><Relationship Id="rId1053" Type="http://schemas.openxmlformats.org/officeDocument/2006/relationships/hyperlink" Target="http://transparencia.comitan.gob.mx/ART85/XXVII/DESARROLLO_URBANO/US0329.pdf" TargetMode="External"/><Relationship Id="rId1260" Type="http://schemas.openxmlformats.org/officeDocument/2006/relationships/hyperlink" Target="http://transparencia.comitan.gob.mx/ART85/XXVII/DESARROLLO_URBANO/C000638.pdf" TargetMode="External"/><Relationship Id="rId1498" Type="http://schemas.openxmlformats.org/officeDocument/2006/relationships/hyperlink" Target="http://transparencia.comitan.gob.mx/ART85/XXVII/DESARROLLO_URBANO/US0378.pdf" TargetMode="External"/><Relationship Id="rId630" Type="http://schemas.openxmlformats.org/officeDocument/2006/relationships/hyperlink" Target="http://transparencia.comitan.gob.mx/ART85/XXVII/DESARROLLO_URBANO/C000532.pdf" TargetMode="External"/><Relationship Id="rId728" Type="http://schemas.openxmlformats.org/officeDocument/2006/relationships/hyperlink" Target="http://transparencia.comitan.gob.mx/ART85/XXVII/DESARROLLO_URBANO/OF.XXVII1_2021-2024.pdf" TargetMode="External"/><Relationship Id="rId935" Type="http://schemas.openxmlformats.org/officeDocument/2006/relationships/hyperlink" Target="http://transparencia.comitan.gob.mx/ART85/XXVII/DESARROLLO_URBANO/A001256.pdf" TargetMode="External"/><Relationship Id="rId1358" Type="http://schemas.openxmlformats.org/officeDocument/2006/relationships/hyperlink" Target="http://transparencia.comitan.gob.mx/ART85/XXVII/DESARROLLO_URBANO/S002328.pdf" TargetMode="External"/><Relationship Id="rId1565" Type="http://schemas.openxmlformats.org/officeDocument/2006/relationships/hyperlink" Target="http://transparencia.comitan.gob.mx/ART85/XXVII/DESARROLLO_URBANO/S002369.pdf" TargetMode="External"/><Relationship Id="rId64" Type="http://schemas.openxmlformats.org/officeDocument/2006/relationships/hyperlink" Target="http://transparencia.comitan.gob.mx/ART85/XXVII/DESARROLLO_URBANO/03524.pdf" TargetMode="External"/><Relationship Id="rId1120" Type="http://schemas.openxmlformats.org/officeDocument/2006/relationships/hyperlink" Target="http://transparencia.comitan.gob.mx/ART85/XXVII/DESARROLLO_URBANO/S002239.pdf" TargetMode="External"/><Relationship Id="rId1218" Type="http://schemas.openxmlformats.org/officeDocument/2006/relationships/hyperlink" Target="http://transparencia.comitan.gob.mx/ART85/XXVII/DESARROLLO_URBANO/P0026.pdf" TargetMode="External"/><Relationship Id="rId1425" Type="http://schemas.openxmlformats.org/officeDocument/2006/relationships/hyperlink" Target="http://transparencia.comitan.gob.mx/ART85/XXVII/DESARROLLO_URBANO/S002338.pdf" TargetMode="External"/><Relationship Id="rId1632" Type="http://schemas.openxmlformats.org/officeDocument/2006/relationships/hyperlink" Target="http://transparencia.comitan.gob.mx/ART85/XXVII/DESARROLLO_URBANO/OFICIO_XXVII_2022.pdf" TargetMode="External"/><Relationship Id="rId280" Type="http://schemas.openxmlformats.org/officeDocument/2006/relationships/hyperlink" Target="http://transparencia.comitan.gob.mx/ART85/XXVII/DESARROLLO_URBANO/03354.pdf" TargetMode="External"/><Relationship Id="rId140" Type="http://schemas.openxmlformats.org/officeDocument/2006/relationships/hyperlink" Target="http://transparencia.comitan.gob.mx/ART85/XXVII/DESARROLLO_URBANO/16793.pdf" TargetMode="External"/><Relationship Id="rId378" Type="http://schemas.openxmlformats.org/officeDocument/2006/relationships/hyperlink" Target="http://transparencia.comitan.gob.mx/ART85/XXVII/DESARROLLO_URBANO/03423.pdf" TargetMode="External"/><Relationship Id="rId585" Type="http://schemas.openxmlformats.org/officeDocument/2006/relationships/hyperlink" Target="http://transparencia.comitan.gob.mx/ART85/XXVII/DESARROLLO_URBANO/OFICIO_XXVII_2022.pdf" TargetMode="External"/><Relationship Id="rId792" Type="http://schemas.openxmlformats.org/officeDocument/2006/relationships/hyperlink" Target="http://transparencia.comitan.gob.mx/ART85/XXVII/DESARROLLO_URBANO/03199.pdf" TargetMode="External"/><Relationship Id="rId6" Type="http://schemas.openxmlformats.org/officeDocument/2006/relationships/hyperlink" Target="http://transparencia.comitan.gob.mx/ART85/XXVII/DESARROLLO_URBANO/03279.pdf" TargetMode="External"/><Relationship Id="rId238" Type="http://schemas.openxmlformats.org/officeDocument/2006/relationships/hyperlink" Target="http://transparencia.comitan.gob.mx/ART85/XXVII/DESARROLLO_URBANO/03207.pdf" TargetMode="External"/><Relationship Id="rId445" Type="http://schemas.openxmlformats.org/officeDocument/2006/relationships/hyperlink" Target="http://transparencia.comitan.gob.mx/ART85/XXVII/DESARROLLO_URBANO/03319.pdf" TargetMode="External"/><Relationship Id="rId652" Type="http://schemas.openxmlformats.org/officeDocument/2006/relationships/hyperlink" Target="http://transparencia.comitan.gob.mx/ART85/XXVII/DESARROLLO_URBANO/OF.XXVII1_2021-2024.pdf" TargetMode="External"/><Relationship Id="rId1075" Type="http://schemas.openxmlformats.org/officeDocument/2006/relationships/hyperlink" Target="http://transparencia.comitan.gob.mx/ART85/XXVII/DESARROLLO_URBANO/C000648.pdf" TargetMode="External"/><Relationship Id="rId1282" Type="http://schemas.openxmlformats.org/officeDocument/2006/relationships/hyperlink" Target="http://transparencia.comitan.gob.mx/ART85/XXVII/DESARROLLO_URBANO/A001410.pdf" TargetMode="External"/><Relationship Id="rId305" Type="http://schemas.openxmlformats.org/officeDocument/2006/relationships/hyperlink" Target="http://transparencia.comitan.gob.mx/ART85/XXVII/DESARROLLO_URBANO/03454.pdf" TargetMode="External"/><Relationship Id="rId512" Type="http://schemas.openxmlformats.org/officeDocument/2006/relationships/hyperlink" Target="http://transparencia.comitan.gob.mx/ART85/XXVII/DESARROLLO_URBANO/03217.pdf" TargetMode="External"/><Relationship Id="rId957" Type="http://schemas.openxmlformats.org/officeDocument/2006/relationships/hyperlink" Target="http://transparencia.comitan.gob.mx/ART85/XXVII/DESARROLLO_URBANO/OF.XXVII1_2021-2024.pdf" TargetMode="External"/><Relationship Id="rId1142" Type="http://schemas.openxmlformats.org/officeDocument/2006/relationships/hyperlink" Target="http://transparencia.comitan.gob.mx/ART85/XXVII/DESARROLLO_URBANO/A001297.pdf" TargetMode="External"/><Relationship Id="rId1587" Type="http://schemas.openxmlformats.org/officeDocument/2006/relationships/hyperlink" Target="http://transparencia.comitan.gob.mx/ART85/XXVII/DESARROLLO_URBANO/OF.XXVII1_2021-2024.pdf" TargetMode="External"/><Relationship Id="rId86" Type="http://schemas.openxmlformats.org/officeDocument/2006/relationships/hyperlink" Target="http://transparencia.comitan.gob.mx/ART85/XXVII/DESARROLLO_URBANO/04534.pdf" TargetMode="External"/><Relationship Id="rId817" Type="http://schemas.openxmlformats.org/officeDocument/2006/relationships/hyperlink" Target="http://transparencia.comitan.gob.mx/ART85/XXVII/DESARROLLO_URBANO/OFICIO_XXVII_2022.pdf" TargetMode="External"/><Relationship Id="rId1002" Type="http://schemas.openxmlformats.org/officeDocument/2006/relationships/hyperlink" Target="http://transparencia.comitan.gob.mx/ART85/XXVII/DESARROLLO_URBANO/A001317.pdf" TargetMode="External"/><Relationship Id="rId1447" Type="http://schemas.openxmlformats.org/officeDocument/2006/relationships/hyperlink" Target="http://transparencia.comitan.gob.mx/ART85/XXVII/DESARROLLO_URBANO/A001293.pdf" TargetMode="External"/><Relationship Id="rId1654" Type="http://schemas.openxmlformats.org/officeDocument/2006/relationships/hyperlink" Target="http://transparencia.comitan.gob.mx/ART85/XXVII/DESARROLLO_URBANO/OF.XXVII1_2021-2024.pdf" TargetMode="External"/><Relationship Id="rId1307" Type="http://schemas.openxmlformats.org/officeDocument/2006/relationships/hyperlink" Target="http://transparencia.comitan.gob.mx/ART85/XXVII/DESARROLLO_URBANO/A001419.pdf" TargetMode="External"/><Relationship Id="rId1514" Type="http://schemas.openxmlformats.org/officeDocument/2006/relationships/hyperlink" Target="http://transparencia.comitan.gob.mx/ART85/XXVII/DESARROLLO_URBANO/C000566.pdf" TargetMode="External"/><Relationship Id="rId1721" Type="http://schemas.openxmlformats.org/officeDocument/2006/relationships/hyperlink" Target="http://transparencia.comitan.gob.mx/ART85/XXVII/DESARROLLO_URBANO/OFICIO_XXVII_2022.pdf" TargetMode="External"/><Relationship Id="rId13" Type="http://schemas.openxmlformats.org/officeDocument/2006/relationships/hyperlink" Target="http://transparencia.comitan.gob.mx/ART85/XXVII/DESARROLLO_URBANO/16056.pdf" TargetMode="External"/><Relationship Id="rId162" Type="http://schemas.openxmlformats.org/officeDocument/2006/relationships/hyperlink" Target="http://transparencia.comitan.gob.mx/ART85/XXVII/DESARROLLO_URBANO/03322.pdf" TargetMode="External"/><Relationship Id="rId467" Type="http://schemas.openxmlformats.org/officeDocument/2006/relationships/hyperlink" Target="http://transparencia.comitan.gob.mx/ART85/XXVII/DESARROLLO_URBANO/03597.pdf" TargetMode="External"/><Relationship Id="rId1097" Type="http://schemas.openxmlformats.org/officeDocument/2006/relationships/hyperlink" Target="http://transparencia.comitan.gob.mx/ART85/XXVII/DESARROLLO_URBANO/S002221.pdf" TargetMode="External"/><Relationship Id="rId674" Type="http://schemas.openxmlformats.org/officeDocument/2006/relationships/hyperlink" Target="http://transparencia.comitan.gob.mx/ART85/XXVII/DESARROLLO_URBANO/OF.XXVII1_2021-2024.pdf" TargetMode="External"/><Relationship Id="rId881" Type="http://schemas.openxmlformats.org/officeDocument/2006/relationships/hyperlink" Target="http://transparencia.comitan.gob.mx/ART85/XXVII/DESARROLLO_URBANO/OF.XXVII1_2021-2024.pdf" TargetMode="External"/><Relationship Id="rId979" Type="http://schemas.openxmlformats.org/officeDocument/2006/relationships/hyperlink" Target="http://transparencia.comitan.gob.mx/ART85/XXVII/DESARROLLO_URBANO/S002194.pdf" TargetMode="External"/><Relationship Id="rId327" Type="http://schemas.openxmlformats.org/officeDocument/2006/relationships/hyperlink" Target="http://transparencia.comitan.gob.mx/ART85/XXVII/DESARROLLO_URBANO/03414.pdf" TargetMode="External"/><Relationship Id="rId534" Type="http://schemas.openxmlformats.org/officeDocument/2006/relationships/hyperlink" Target="http://transparencia.comitan.gob.mx/ART85/XXVII/DESARROLLO_URBANO/16389.pdf" TargetMode="External"/><Relationship Id="rId741" Type="http://schemas.openxmlformats.org/officeDocument/2006/relationships/hyperlink" Target="http://transparencia.comitan.gob.mx/ART85/XXVII/DESARROLLO_URBANO/R000116.pdf" TargetMode="External"/><Relationship Id="rId839" Type="http://schemas.openxmlformats.org/officeDocument/2006/relationships/hyperlink" Target="http://transparencia.comitan.gob.mx/ART85/XXVII/DESARROLLO_URBANO/16754.pdf" TargetMode="External"/><Relationship Id="rId1164" Type="http://schemas.openxmlformats.org/officeDocument/2006/relationships/hyperlink" Target="http://transparencia.comitan.gob.mx/ART85/XXVII/DESARROLLO_URBANO/S002271.pdf" TargetMode="External"/><Relationship Id="rId1371" Type="http://schemas.openxmlformats.org/officeDocument/2006/relationships/hyperlink" Target="http://transparencia.comitan.gob.mx/ART85/XXVII/DESARROLLO_URBANO/A001426.pdf" TargetMode="External"/><Relationship Id="rId1469" Type="http://schemas.openxmlformats.org/officeDocument/2006/relationships/hyperlink" Target="http://transparencia.comitan.gob.mx/ART85/XXVII/DESARROLLO_URBANO/S002363.pdf" TargetMode="External"/><Relationship Id="rId601" Type="http://schemas.openxmlformats.org/officeDocument/2006/relationships/hyperlink" Target="http://transparencia.comitan.gob.mx/ART85/XXVII/DESARROLLO_URBANO/OF.XXVII1_2021-2024.pdf" TargetMode="External"/><Relationship Id="rId1024" Type="http://schemas.openxmlformats.org/officeDocument/2006/relationships/hyperlink" Target="http://transparencia.comitan.gob.mx/ART85/XXVII/DESARROLLO_URBANO/A001236.pdf" TargetMode="External"/><Relationship Id="rId1231" Type="http://schemas.openxmlformats.org/officeDocument/2006/relationships/hyperlink" Target="http://transparencia.comitan.gob.mx/ART85/XXVII/DESARROLLO_URBANO/02940.pdf" TargetMode="External"/><Relationship Id="rId1676" Type="http://schemas.openxmlformats.org/officeDocument/2006/relationships/hyperlink" Target="http://transparencia.comitan.gob.mx/ART85/XXVII/DESARROLLO_URBANO/17310.pdf" TargetMode="External"/><Relationship Id="rId906" Type="http://schemas.openxmlformats.org/officeDocument/2006/relationships/hyperlink" Target="http://transparencia.comitan.gob.mx/ART85/XXVII/DESARROLLO_URBANO/S002189.pdf" TargetMode="External"/><Relationship Id="rId1329" Type="http://schemas.openxmlformats.org/officeDocument/2006/relationships/hyperlink" Target="http://transparencia.comitan.gob.mx/ART85/XXVII/DESARROLLO_URBANO/C000678.pdf" TargetMode="External"/><Relationship Id="rId1536" Type="http://schemas.openxmlformats.org/officeDocument/2006/relationships/hyperlink" Target="http://transparencia.comitan.gob.mx/ART85/XXVII/DESARROLLO_URBANO/US00324.pdf" TargetMode="External"/><Relationship Id="rId1743" Type="http://schemas.openxmlformats.org/officeDocument/2006/relationships/hyperlink" Target="http://transparencia.comitan.gob.mx/ART85/XXVII/DESARROLLO_URBANO/03645.pdf" TargetMode="External"/><Relationship Id="rId35" Type="http://schemas.openxmlformats.org/officeDocument/2006/relationships/hyperlink" Target="http://transparencia.comitan.gob.mx/ART85/XXVII/DESARROLLO_URBANO/03355.pdf" TargetMode="External"/><Relationship Id="rId1603" Type="http://schemas.openxmlformats.org/officeDocument/2006/relationships/hyperlink" Target="http://transparencia.comitan.gob.mx/ART85/XXVII/DESARROLLO_URBANO/OF.XXVII1_2021-2024.pdf" TargetMode="External"/><Relationship Id="rId184" Type="http://schemas.openxmlformats.org/officeDocument/2006/relationships/hyperlink" Target="http://transparencia.comitan.gob.mx/ART85/XXVII/DESARROLLO_URBANO/03197.pdf" TargetMode="External"/><Relationship Id="rId391" Type="http://schemas.openxmlformats.org/officeDocument/2006/relationships/hyperlink" Target="http://transparencia.comitan.gob.mx/ART85/XXVII/DESARROLLO_URBANO/03429.pdf" TargetMode="External"/><Relationship Id="rId251" Type="http://schemas.openxmlformats.org/officeDocument/2006/relationships/hyperlink" Target="http://transparencia.comitan.gob.mx/ART85/XXVII/DESARROLLO_URBANO/03285.pdf" TargetMode="External"/><Relationship Id="rId489" Type="http://schemas.openxmlformats.org/officeDocument/2006/relationships/hyperlink" Target="http://transparencia.comitan.gob.mx/ART85/XXVII/DESARROLLO_URBANO/03282.pdf" TargetMode="External"/><Relationship Id="rId696" Type="http://schemas.openxmlformats.org/officeDocument/2006/relationships/hyperlink" Target="http://transparencia.comitan.gob.mx/ART85/XXVII/DESARROLLO_URBANO/OF.XXVII1_2021-2024.pdf" TargetMode="External"/><Relationship Id="rId349" Type="http://schemas.openxmlformats.org/officeDocument/2006/relationships/hyperlink" Target="http://transparencia.comitan.gob.mx/ART85/XXVII/DESARROLLO_URBANO/03485.pdf" TargetMode="External"/><Relationship Id="rId556" Type="http://schemas.openxmlformats.org/officeDocument/2006/relationships/hyperlink" Target="http://transparencia.comitan.gob.mx/ART85/XXVII/DESARROLLO_URBANO/OF.XXVII1_2021-2024.pdf" TargetMode="External"/><Relationship Id="rId763" Type="http://schemas.openxmlformats.org/officeDocument/2006/relationships/hyperlink" Target="http://transparencia.comitan.gob.mx/ART85/XXVII/DESARROLLO_URBANO/OF.XXVII1_2021-2024.pdf" TargetMode="External"/><Relationship Id="rId1186" Type="http://schemas.openxmlformats.org/officeDocument/2006/relationships/hyperlink" Target="http://transparencia.comitan.gob.mx/ART85/XXVII/DESARROLLO_URBANO/OF.XXVII1_2021-2024.pdf" TargetMode="External"/><Relationship Id="rId1393" Type="http://schemas.openxmlformats.org/officeDocument/2006/relationships/hyperlink" Target="http://transparencia.comitan.gob.mx/ART85/XXVII/DESARROLLO_URBANO/C000659.pdf" TargetMode="External"/><Relationship Id="rId111" Type="http://schemas.openxmlformats.org/officeDocument/2006/relationships/hyperlink" Target="http://transparencia.comitan.gob.mx/ART85/XXVII/DESARROLLO_URBANO/03268.pdf" TargetMode="External"/><Relationship Id="rId209" Type="http://schemas.openxmlformats.org/officeDocument/2006/relationships/hyperlink" Target="http://transparencia.comitan.gob.mx/ART85/XXVII/DESARROLLO_URBANO/03193.pdf" TargetMode="External"/><Relationship Id="rId416" Type="http://schemas.openxmlformats.org/officeDocument/2006/relationships/hyperlink" Target="http://transparencia.comitan.gob.mx/ART85/XXVII/DESARROLLO_URBANO/03241.pdf" TargetMode="External"/><Relationship Id="rId970" Type="http://schemas.openxmlformats.org/officeDocument/2006/relationships/hyperlink" Target="http://transparencia.comitan.gob.mx/ART85/XXVII/DESARROLLO_URBANO/S002178.pdf" TargetMode="External"/><Relationship Id="rId1046" Type="http://schemas.openxmlformats.org/officeDocument/2006/relationships/hyperlink" Target="http://transparencia.comitan.gob.mx/ART85/XXVII/DESARROLLO_URBANO/15843.pdf" TargetMode="External"/><Relationship Id="rId1253" Type="http://schemas.openxmlformats.org/officeDocument/2006/relationships/hyperlink" Target="http://transparencia.comitan.gob.mx/ART85/XXVII/DESARROLLO_URBANO/US0423.pdf" TargetMode="External"/><Relationship Id="rId1698" Type="http://schemas.openxmlformats.org/officeDocument/2006/relationships/hyperlink" Target="http://transparencia.comitan.gob.mx/ART85/XXVII/DESARROLLO_URBANO/A001330.pdf" TargetMode="External"/><Relationship Id="rId623" Type="http://schemas.openxmlformats.org/officeDocument/2006/relationships/hyperlink" Target="http://transparencia.comitan.gob.mx/ART85/XXVII/DESARROLLO_URBANO/OF.XXVII1_2021-2024.pdf" TargetMode="External"/><Relationship Id="rId830" Type="http://schemas.openxmlformats.org/officeDocument/2006/relationships/hyperlink" Target="http://transparencia.comitan.gob.mx/ART85/XXVII/DESARROLLO_URBANO/OF.XXVII1_2021-2024.pdf" TargetMode="External"/><Relationship Id="rId928" Type="http://schemas.openxmlformats.org/officeDocument/2006/relationships/hyperlink" Target="http://transparencia.comitan.gob.mx/ART85/XXVII/DESARROLLO_URBANO/S002153.pdf" TargetMode="External"/><Relationship Id="rId1460" Type="http://schemas.openxmlformats.org/officeDocument/2006/relationships/hyperlink" Target="http://transparencia.comitan.gob.mx/ART85/XXVII/DESARROLLO_URBANO/A001434.pdf" TargetMode="External"/><Relationship Id="rId1558" Type="http://schemas.openxmlformats.org/officeDocument/2006/relationships/hyperlink" Target="http://transparencia.comitan.gob.mx/ART85/XXVII/DESARROLLO_URBANO/OF.XXVII1_2021-2024.pdf" TargetMode="External"/><Relationship Id="rId57" Type="http://schemas.openxmlformats.org/officeDocument/2006/relationships/hyperlink" Target="http://transparencia.comitan.gob.mx/ART85/XXVII/DESARROLLO_URBANO/03522.pdf" TargetMode="External"/><Relationship Id="rId1113" Type="http://schemas.openxmlformats.org/officeDocument/2006/relationships/hyperlink" Target="http://transparencia.comitan.gob.mx/ART85/XXVII/DESARROLLO_URBANO/S002235.pdf" TargetMode="External"/><Relationship Id="rId1320" Type="http://schemas.openxmlformats.org/officeDocument/2006/relationships/hyperlink" Target="http://transparencia.comitan.gob.mx/ART85/XXVII/DESARROLLO_URBANO/A001334.pdf" TargetMode="External"/><Relationship Id="rId1418" Type="http://schemas.openxmlformats.org/officeDocument/2006/relationships/hyperlink" Target="http://transparencia.comitan.gob.mx/ART85/XXVII/DESARROLLO_URBANO/A001326.pdf" TargetMode="External"/><Relationship Id="rId1625" Type="http://schemas.openxmlformats.org/officeDocument/2006/relationships/hyperlink" Target="http://transparencia.comitan.gob.mx/ART85/XXVII/DESARROLLO_URBANO/-.pdf" TargetMode="External"/><Relationship Id="rId273" Type="http://schemas.openxmlformats.org/officeDocument/2006/relationships/hyperlink" Target="http://transparencia.comitan.gob.mx/ART85/XXVII/DESARROLLO_URBANO/03203.pdf" TargetMode="External"/><Relationship Id="rId480" Type="http://schemas.openxmlformats.org/officeDocument/2006/relationships/hyperlink" Target="http://transparencia.comitan.gob.mx/ART85/XXVII/DESARROLLO_URBANO/03175.pdf" TargetMode="External"/><Relationship Id="rId133" Type="http://schemas.openxmlformats.org/officeDocument/2006/relationships/hyperlink" Target="http://transparencia.comitan.gob.mx/ART85/XXVII/DESARROLLO_URBANO/03216.pdf" TargetMode="External"/><Relationship Id="rId340" Type="http://schemas.openxmlformats.org/officeDocument/2006/relationships/hyperlink" Target="http://transparencia.comitan.gob.mx/ART85/XXVII/DESARROLLO_URBANO/03593.pdf" TargetMode="External"/><Relationship Id="rId578" Type="http://schemas.openxmlformats.org/officeDocument/2006/relationships/hyperlink" Target="http://transparencia.comitan.gob.mx/ART85/XXVII/DESARROLLO_URBANO/03118.pdf" TargetMode="External"/><Relationship Id="rId785" Type="http://schemas.openxmlformats.org/officeDocument/2006/relationships/hyperlink" Target="http://transparencia.comitan.gob.mx/ART85/XXVII/DESARROLLO_URBANO/03302.pdf" TargetMode="External"/><Relationship Id="rId992" Type="http://schemas.openxmlformats.org/officeDocument/2006/relationships/hyperlink" Target="http://transparencia.comitan.gob.mx/ART85/XXVII/DESARROLLO_URBANO/C000633.pdf" TargetMode="External"/><Relationship Id="rId200" Type="http://schemas.openxmlformats.org/officeDocument/2006/relationships/hyperlink" Target="http://transparencia.comitan.gob.mx/ART85/XXVII/DESARROLLO_URBANO/03437.pdf" TargetMode="External"/><Relationship Id="rId438" Type="http://schemas.openxmlformats.org/officeDocument/2006/relationships/hyperlink" Target="http://transparencia.comitan.gob.mx/ART85/XXVII/DESARROLLO_URBANO/04852.pdf" TargetMode="External"/><Relationship Id="rId645" Type="http://schemas.openxmlformats.org/officeDocument/2006/relationships/hyperlink" Target="http://transparencia.comitan.gob.mx/ART85/XXVII/DESARROLLO_URBANO/03420.pdf" TargetMode="External"/><Relationship Id="rId852" Type="http://schemas.openxmlformats.org/officeDocument/2006/relationships/hyperlink" Target="http://transparencia.comitan.gob.mx/ART85/XXVII/DESARROLLO_URBANO/OF.XXVII1_2021-2024.pdf" TargetMode="External"/><Relationship Id="rId1068" Type="http://schemas.openxmlformats.org/officeDocument/2006/relationships/hyperlink" Target="http://transparencia.comitan.gob.mx/ART85/XXVII/DESARROLLO_URBANO/US0395.pdf" TargetMode="External"/><Relationship Id="rId1275" Type="http://schemas.openxmlformats.org/officeDocument/2006/relationships/hyperlink" Target="http://transparencia.comitan.gob.mx/ART85/XXVII/DESARROLLO_URBANO/OF.XXVII1_2021-2024.pdf" TargetMode="External"/><Relationship Id="rId1482" Type="http://schemas.openxmlformats.org/officeDocument/2006/relationships/hyperlink" Target="http://transparencia.comitan.gob.mx/ART85/XXVII/DESARROLLO_URBANO/C000704.pdf" TargetMode="External"/><Relationship Id="rId505" Type="http://schemas.openxmlformats.org/officeDocument/2006/relationships/hyperlink" Target="http://transparencia.comitan.gob.mx/ART85/XXVII/DESARROLLO_URBANO/OF.XXVII1_2021-2024.pdf" TargetMode="External"/><Relationship Id="rId712" Type="http://schemas.openxmlformats.org/officeDocument/2006/relationships/hyperlink" Target="http://transparencia.comitan.gob.mx/ART85/XXVII/DESARROLLO_URBANO/OF.XXVII1_2021-2024.pdf" TargetMode="External"/><Relationship Id="rId1135" Type="http://schemas.openxmlformats.org/officeDocument/2006/relationships/hyperlink" Target="http://transparencia.comitan.gob.mx/ART85/XXVII/DESARROLLO_URBANO/R000123.pdf" TargetMode="External"/><Relationship Id="rId1342" Type="http://schemas.openxmlformats.org/officeDocument/2006/relationships/hyperlink" Target="http://transparencia.comitan.gob.mx/ART85/XXVII/DESARROLLO_URBANO/C000679.pdf" TargetMode="External"/><Relationship Id="rId79" Type="http://schemas.openxmlformats.org/officeDocument/2006/relationships/hyperlink" Target="http://transparencia.comitan.gob.mx/ART85/XXVII/DESARROLLO_URBANO/03304.pdf" TargetMode="External"/><Relationship Id="rId1202" Type="http://schemas.openxmlformats.org/officeDocument/2006/relationships/hyperlink" Target="http://transparencia.comitan.gob.mx/ART85/XXVII/DESARROLLO_URBANO/US0414.pdf" TargetMode="External"/><Relationship Id="rId1647" Type="http://schemas.openxmlformats.org/officeDocument/2006/relationships/hyperlink" Target="http://transparencia.comitan.gob.mx/ART85/XXVII/DESARROLLO_URBANO/03622.pdf" TargetMode="External"/><Relationship Id="rId1507" Type="http://schemas.openxmlformats.org/officeDocument/2006/relationships/hyperlink" Target="http://transparencia.comitan.gob.mx/ART85/XXVII/DESARROLLO_URBANO/A001059.pdf" TargetMode="External"/><Relationship Id="rId1714" Type="http://schemas.openxmlformats.org/officeDocument/2006/relationships/hyperlink" Target="http://transparencia.comitan.gob.mx/ART85/XXVII/DESARROLLO_URBANO/A001341.pdf" TargetMode="External"/><Relationship Id="rId295" Type="http://schemas.openxmlformats.org/officeDocument/2006/relationships/hyperlink" Target="http://transparencia.comitan.gob.mx/ART85/XXVII/DESARROLLO_URBANO/03392.pdf" TargetMode="External"/><Relationship Id="rId155" Type="http://schemas.openxmlformats.org/officeDocument/2006/relationships/hyperlink" Target="http://transparencia.comitan.gob.mx/ART85/XXVII/DESARROLLO_URBANO/03259.pdf" TargetMode="External"/><Relationship Id="rId362" Type="http://schemas.openxmlformats.org/officeDocument/2006/relationships/hyperlink" Target="http://transparencia.comitan.gob.mx/ART85/XXVII/DESARROLLO_URBANO/03573.pdf" TargetMode="External"/><Relationship Id="rId1297" Type="http://schemas.openxmlformats.org/officeDocument/2006/relationships/hyperlink" Target="http://transparencia.comitan.gob.mx/ART85/XXVII/DESARROLLO_URBANO/S002299.pdf" TargetMode="External"/><Relationship Id="rId222" Type="http://schemas.openxmlformats.org/officeDocument/2006/relationships/hyperlink" Target="http://transparencia.comitan.gob.mx/ART85/XXVII/DESARROLLO_URBANO/03406.pdf" TargetMode="External"/><Relationship Id="rId667" Type="http://schemas.openxmlformats.org/officeDocument/2006/relationships/hyperlink" Target="http://transparencia.comitan.gob.mx/ART85/XXVII/DESARROLLO_URBANO/OF.XXVII1_2021-2024.pdf" TargetMode="External"/><Relationship Id="rId874" Type="http://schemas.openxmlformats.org/officeDocument/2006/relationships/hyperlink" Target="http://transparencia.comitan.gob.mx/ART85/XXVII/DESARROLLO_URBANO/16757.pdf" TargetMode="External"/><Relationship Id="rId527" Type="http://schemas.openxmlformats.org/officeDocument/2006/relationships/hyperlink" Target="http://transparencia.comitan.gob.mx/ART85/XXVII/DESARROLLO_URBANO/03420.pdf" TargetMode="External"/><Relationship Id="rId734" Type="http://schemas.openxmlformats.org/officeDocument/2006/relationships/hyperlink" Target="http://transparencia.comitan.gob.mx/ART85/XXVII/DESARROLLO_URBANO/OFICIO_XXVII_2022.pdf" TargetMode="External"/><Relationship Id="rId941" Type="http://schemas.openxmlformats.org/officeDocument/2006/relationships/hyperlink" Target="http://transparencia.comitan.gob.mx/ART85/XXVII/DESARROLLO_URBANO/CAN0001.pdf" TargetMode="External"/><Relationship Id="rId1157" Type="http://schemas.openxmlformats.org/officeDocument/2006/relationships/hyperlink" Target="http://transparencia.comitan.gob.mx/ART85/XXVII/DESARROLLO_URBANO/S002265.pdf" TargetMode="External"/><Relationship Id="rId1364" Type="http://schemas.openxmlformats.org/officeDocument/2006/relationships/hyperlink" Target="http://transparencia.comitan.gob.mx/ART85/XXVII/DESARROLLO_URBANO/S002315.pdf" TargetMode="External"/><Relationship Id="rId1571" Type="http://schemas.openxmlformats.org/officeDocument/2006/relationships/hyperlink" Target="http://transparencia.comitan.gob.mx/ART85/XXVII/DESARROLLO_URBANO/A001448.pdf" TargetMode="External"/><Relationship Id="rId70" Type="http://schemas.openxmlformats.org/officeDocument/2006/relationships/hyperlink" Target="http://transparencia.comitan.gob.mx/ART85/XXVII/DESARROLLO_URBANO/03398.pdf" TargetMode="External"/><Relationship Id="rId801" Type="http://schemas.openxmlformats.org/officeDocument/2006/relationships/hyperlink" Target="http://transparencia.comitan.gob.mx/ART85/XXVII/DESARROLLO_URBANO/CAF00198.pdf" TargetMode="External"/><Relationship Id="rId1017" Type="http://schemas.openxmlformats.org/officeDocument/2006/relationships/hyperlink" Target="http://transparencia.comitan.gob.mx/ART85/XXVII/DESARROLLO_URBANO/S002184.pdf" TargetMode="External"/><Relationship Id="rId1224" Type="http://schemas.openxmlformats.org/officeDocument/2006/relationships/hyperlink" Target="http://transparencia.comitan.gob.mx/ART85/XXVII/DESARROLLO_URBANO/OF.XXVII1_2021-2024.pdf" TargetMode="External"/><Relationship Id="rId1431" Type="http://schemas.openxmlformats.org/officeDocument/2006/relationships/hyperlink" Target="http://transparencia.comitan.gob.mx/ART85/XXVII/DESARROLLO_URBANO/03532.pdf" TargetMode="External"/><Relationship Id="rId1669" Type="http://schemas.openxmlformats.org/officeDocument/2006/relationships/hyperlink" Target="http://transparencia.comitan.gob.mx/ART85/XXVII/DESARROLLO_URBANO/OF.XXVII1_2021-2024.pdf" TargetMode="External"/><Relationship Id="rId1529" Type="http://schemas.openxmlformats.org/officeDocument/2006/relationships/hyperlink" Target="http://transparencia.comitan.gob.mx/ART85/XXVII/DESARROLLO_URBANO/03577.pdf" TargetMode="External"/><Relationship Id="rId1736" Type="http://schemas.openxmlformats.org/officeDocument/2006/relationships/hyperlink" Target="http://transparencia.comitan.gob.mx/ART85/XXVII/DESARROLLO_URBANO/OF.XXVII1_2021-2024.pdf" TargetMode="External"/><Relationship Id="rId28" Type="http://schemas.openxmlformats.org/officeDocument/2006/relationships/hyperlink" Target="http://transparencia.comitan.gob.mx/ART85/XXVII/DESARROLLO_URBANO/03619.pdf" TargetMode="External"/><Relationship Id="rId177" Type="http://schemas.openxmlformats.org/officeDocument/2006/relationships/hyperlink" Target="http://transparencia.comitan.gob.mx/ART85/XXVII/DESARROLLO_URBANO/03096.pdf" TargetMode="External"/><Relationship Id="rId384" Type="http://schemas.openxmlformats.org/officeDocument/2006/relationships/hyperlink" Target="http://transparencia.comitan.gob.mx/ART85/XXVII/DESARROLLO_URBANO/03587.pdf" TargetMode="External"/><Relationship Id="rId591" Type="http://schemas.openxmlformats.org/officeDocument/2006/relationships/hyperlink" Target="http://transparencia.comitan.gob.mx/ART85/XXVII/DESARROLLO_URBANO/OF.XXVII1_2021-2024.pdf" TargetMode="External"/><Relationship Id="rId244" Type="http://schemas.openxmlformats.org/officeDocument/2006/relationships/hyperlink" Target="http://transparencia.comitan.gob.mx/ART85/XXVII/DESARROLLO_URBANO/03274.pdf" TargetMode="External"/><Relationship Id="rId689" Type="http://schemas.openxmlformats.org/officeDocument/2006/relationships/hyperlink" Target="http://transparencia.comitan.gob.mx/ART85/XXVII/DESARROLLO_URBANO/S002339.pdf" TargetMode="External"/><Relationship Id="rId896" Type="http://schemas.openxmlformats.org/officeDocument/2006/relationships/hyperlink" Target="http://transparencia.comitan.gob.mx/ART85/XXVII/DESARROLLO_URBANO/S002171.pdf" TargetMode="External"/><Relationship Id="rId1081" Type="http://schemas.openxmlformats.org/officeDocument/2006/relationships/hyperlink" Target="http://transparencia.comitan.gob.mx/ART85/XXVII/DESARROLLO_URBANO/A001312.pdf" TargetMode="External"/><Relationship Id="rId451" Type="http://schemas.openxmlformats.org/officeDocument/2006/relationships/hyperlink" Target="http://transparencia.comitan.gob.mx/ART85/XXVII/DESARROLLO_URBANO/03352.pdf" TargetMode="External"/><Relationship Id="rId549" Type="http://schemas.openxmlformats.org/officeDocument/2006/relationships/hyperlink" Target="http://transparencia.comitan.gob.mx/ART85/XXVII/DESARROLLO_URBANO/OF.XXVII1_2021-2024.pdf" TargetMode="External"/><Relationship Id="rId756" Type="http://schemas.openxmlformats.org/officeDocument/2006/relationships/hyperlink" Target="http://transparencia.comitan.gob.mx/ART85/XXVII/DESARROLLO_URBANO/OF.XXVII1_2021-2024.pdf" TargetMode="External"/><Relationship Id="rId1179" Type="http://schemas.openxmlformats.org/officeDocument/2006/relationships/hyperlink" Target="http://transparencia.comitan.gob.mx/ART85/XXVII/DESARROLLO_URBANO/T000293.pdf" TargetMode="External"/><Relationship Id="rId1386" Type="http://schemas.openxmlformats.org/officeDocument/2006/relationships/hyperlink" Target="http://transparencia.comitan.gob.mx/ART85/XXVII/DESARROLLO_URBANO/US0422.pdf" TargetMode="External"/><Relationship Id="rId1593" Type="http://schemas.openxmlformats.org/officeDocument/2006/relationships/hyperlink" Target="http://transparencia.comitan.gob.mx/ART85/XXVII/DESARROLLO_URBANO/OF.XXVII1_2021-2024.pdf" TargetMode="External"/><Relationship Id="rId104" Type="http://schemas.openxmlformats.org/officeDocument/2006/relationships/hyperlink" Target="http://transparencia.comitan.gob.mx/ART85/XXVII/DESARROLLO_URBANO/03399.pdf" TargetMode="External"/><Relationship Id="rId311" Type="http://schemas.openxmlformats.org/officeDocument/2006/relationships/hyperlink" Target="http://transparencia.comitan.gob.mx/ART85/XXVII/DESARROLLO_URBANO/03446.pdf" TargetMode="External"/><Relationship Id="rId409" Type="http://schemas.openxmlformats.org/officeDocument/2006/relationships/hyperlink" Target="http://transparencia.comitan.gob.mx/ART85/XXVII/DESARROLLO_URBANO/03623.pdf" TargetMode="External"/><Relationship Id="rId963" Type="http://schemas.openxmlformats.org/officeDocument/2006/relationships/hyperlink" Target="http://transparencia.comitan.gob.mx/ART85/XXVII/DESARROLLO_URBANO/C000614.pdf" TargetMode="External"/><Relationship Id="rId1039" Type="http://schemas.openxmlformats.org/officeDocument/2006/relationships/hyperlink" Target="http://transparencia.comitan.gob.mx/ART85/XXVII/DESARROLLO_URBANO/S002250.pdf" TargetMode="External"/><Relationship Id="rId1246" Type="http://schemas.openxmlformats.org/officeDocument/2006/relationships/hyperlink" Target="http://transparencia.comitan.gob.mx/ART85/XXVII/DESARROLLO_URBANO/US0394.pdf" TargetMode="External"/><Relationship Id="rId92" Type="http://schemas.openxmlformats.org/officeDocument/2006/relationships/hyperlink" Target="http://transparencia.comitan.gob.mx/ART85/XXVII/DESARROLLO_URBANO/03452.pdf" TargetMode="External"/><Relationship Id="rId616" Type="http://schemas.openxmlformats.org/officeDocument/2006/relationships/hyperlink" Target="http://transparencia.comitan.gob.mx/ART85/XXVII/DESARROLLO_URBANO/03246.pdf" TargetMode="External"/><Relationship Id="rId823" Type="http://schemas.openxmlformats.org/officeDocument/2006/relationships/hyperlink" Target="http://transparencia.comitan.gob.mx/ART85/XXVII/DESARROLLO_URBANO/OF.XXVII1_2021-2024.pdf" TargetMode="External"/><Relationship Id="rId1453" Type="http://schemas.openxmlformats.org/officeDocument/2006/relationships/hyperlink" Target="http://transparencia.comitan.gob.mx/ART85/XXVII/DESARROLLO_URBANO/S002352.pdf" TargetMode="External"/><Relationship Id="rId1660" Type="http://schemas.openxmlformats.org/officeDocument/2006/relationships/hyperlink" Target="http://transparencia.comitan.gob.mx/ART85/XXVII/DESARROLLO_URBANO/OF.XXVII1_2021-2024.pdf" TargetMode="External"/><Relationship Id="rId1758" Type="http://schemas.openxmlformats.org/officeDocument/2006/relationships/hyperlink" Target="http://transparencia.comitan.gob.mx/ART85/XXVII/DESARROLLO_URBANO/OF.XXVII1_2021-2024.pdf" TargetMode="External"/><Relationship Id="rId1106" Type="http://schemas.openxmlformats.org/officeDocument/2006/relationships/hyperlink" Target="http://transparencia.comitan.gob.mx/ART85/XXVII/DESARROLLO_URBANO/S002230.pdf" TargetMode="External"/><Relationship Id="rId1313" Type="http://schemas.openxmlformats.org/officeDocument/2006/relationships/hyperlink" Target="http://transparencia.comitan.gob.mx/ART85/XXVII/DESARROLLO_URBANO/S002311.pdf" TargetMode="External"/><Relationship Id="rId1520" Type="http://schemas.openxmlformats.org/officeDocument/2006/relationships/hyperlink" Target="http://transparencia.comitan.gob.mx/ART85/XXVII/DESARROLLO_URBANO/OF.XXVII1_2021-2024.pdf" TargetMode="External"/><Relationship Id="rId1618" Type="http://schemas.openxmlformats.org/officeDocument/2006/relationships/hyperlink" Target="http://transparencia.comitan.gob.mx/ART85/XXVII/DESARROLLO_URBANO/A001450.pdf" TargetMode="External"/><Relationship Id="rId199" Type="http://schemas.openxmlformats.org/officeDocument/2006/relationships/hyperlink" Target="http://transparencia.comitan.gob.mx/ART85/XXVII/DESARROLLO_URBANO/03611.pdf" TargetMode="External"/><Relationship Id="rId266" Type="http://schemas.openxmlformats.org/officeDocument/2006/relationships/hyperlink" Target="http://transparencia.comitan.gob.mx/ART85/XXVII/DESARROLLO_URBANO/03355.pdf" TargetMode="External"/><Relationship Id="rId473" Type="http://schemas.openxmlformats.org/officeDocument/2006/relationships/hyperlink" Target="http://transparencia.comitan.gob.mx/ART85/XXVII/DESARROLLO_URBANO/OF.XXVII_2021-2024.pdf" TargetMode="External"/><Relationship Id="rId680" Type="http://schemas.openxmlformats.org/officeDocument/2006/relationships/hyperlink" Target="http://transparencia.comitan.gob.mx/ART85/XXVII/DESARROLLO_URBANO/OF.XXVII1_2021-2024.pdf" TargetMode="External"/><Relationship Id="rId126" Type="http://schemas.openxmlformats.org/officeDocument/2006/relationships/hyperlink" Target="http://transparencia.comitan.gob.mx/ART85/XXVII/DESARROLLO_URBANO/03256.pdf" TargetMode="External"/><Relationship Id="rId333" Type="http://schemas.openxmlformats.org/officeDocument/2006/relationships/hyperlink" Target="http://transparencia.comitan.gob.mx/ART85/XXVII/DESARROLLO_URBANO/03492.pdf" TargetMode="External"/><Relationship Id="rId540" Type="http://schemas.openxmlformats.org/officeDocument/2006/relationships/hyperlink" Target="http://transparencia.comitan.gob.mx/ART85/XXVII/DESARROLLO_URBANO/OFICIO_XXVII_2022.pdf" TargetMode="External"/><Relationship Id="rId778" Type="http://schemas.openxmlformats.org/officeDocument/2006/relationships/hyperlink" Target="http://transparencia.comitan.gob.mx/ART85/XXVII/DESARROLLO_URBANO/OFICIO_XXVII_2022.pdf" TargetMode="External"/><Relationship Id="rId985" Type="http://schemas.openxmlformats.org/officeDocument/2006/relationships/hyperlink" Target="http://transparencia.comitan.gob.mx/ART85/XXVII/DESARROLLO_URBANO/A001278.pdf" TargetMode="External"/><Relationship Id="rId1170" Type="http://schemas.openxmlformats.org/officeDocument/2006/relationships/hyperlink" Target="http://transparencia.comitan.gob.mx/ART85/XXVII/DESARROLLO_URBANO/S002253.pdf" TargetMode="External"/><Relationship Id="rId638" Type="http://schemas.openxmlformats.org/officeDocument/2006/relationships/hyperlink" Target="http://transparencia.comitan.gob.mx/ART85/XXVII/DESARROLLO_URBANO/OF.XXVII1_2021-2024.pdf" TargetMode="External"/><Relationship Id="rId845" Type="http://schemas.openxmlformats.org/officeDocument/2006/relationships/hyperlink" Target="http://transparencia.comitan.gob.mx/ART85/XXVII/DESARROLLO_URBANO/OF.XXVII1_2021-2024.pdf" TargetMode="External"/><Relationship Id="rId1030" Type="http://schemas.openxmlformats.org/officeDocument/2006/relationships/hyperlink" Target="http://transparencia.comitan.gob.mx/ART85/XXVII/DESARROLLO_URBANO/A001280.pdf" TargetMode="External"/><Relationship Id="rId1268" Type="http://schemas.openxmlformats.org/officeDocument/2006/relationships/hyperlink" Target="http://transparencia.comitan.gob.mx/ART85/XXVII/DESARROLLO_URBANO/C000651.pdf" TargetMode="External"/><Relationship Id="rId1475" Type="http://schemas.openxmlformats.org/officeDocument/2006/relationships/hyperlink" Target="http://transparencia.comitan.gob.mx/ART85/XXVII/DESARROLLO_URBANO/A001335.pdf" TargetMode="External"/><Relationship Id="rId1682" Type="http://schemas.openxmlformats.org/officeDocument/2006/relationships/hyperlink" Target="http://transparencia.comitan.gob.mx/ART85/XXVII/DESARROLLO_URBANO/US0452.pdf" TargetMode="External"/><Relationship Id="rId400" Type="http://schemas.openxmlformats.org/officeDocument/2006/relationships/hyperlink" Target="http://transparencia.comitan.gob.mx/ART85/XXVII/DESARROLLO_URBANO/03516.pdf" TargetMode="External"/><Relationship Id="rId705" Type="http://schemas.openxmlformats.org/officeDocument/2006/relationships/hyperlink" Target="http://transparencia.comitan.gob.mx/ART85/XXVII/DESARROLLO_URBANO/OFICIO_XXVII_2022.pdf" TargetMode="External"/><Relationship Id="rId1128" Type="http://schemas.openxmlformats.org/officeDocument/2006/relationships/hyperlink" Target="http://transparencia.comitan.gob.mx/ART85/XXVII/DESARROLLO_URBANO/S002251.pdf" TargetMode="External"/><Relationship Id="rId1335" Type="http://schemas.openxmlformats.org/officeDocument/2006/relationships/hyperlink" Target="http://transparencia.comitan.gob.mx/ART85/XXVII/DESARROLLO_URBANO/OF.XXVII1_2021-2024.pdf" TargetMode="External"/><Relationship Id="rId1542" Type="http://schemas.openxmlformats.org/officeDocument/2006/relationships/hyperlink" Target="http://transparencia.comitan.gob.mx/ART85/XXVII/DESARROLLO_URBANO/OF.XXVII1_2021-2024.pdf" TargetMode="External"/><Relationship Id="rId912" Type="http://schemas.openxmlformats.org/officeDocument/2006/relationships/hyperlink" Target="http://transparencia.comitan.gob.mx/ART85/XXVII/DESARROLLO_URBANO/A001259.pdf" TargetMode="External"/><Relationship Id="rId41" Type="http://schemas.openxmlformats.org/officeDocument/2006/relationships/hyperlink" Target="http://transparencia.comitan.gob.mx/ART85/XXVII/DESARROLLO_URBANO/03404.pdf" TargetMode="External"/><Relationship Id="rId1402" Type="http://schemas.openxmlformats.org/officeDocument/2006/relationships/hyperlink" Target="http://transparencia.comitan.gob.mx/ART85/XXVII/DESARROLLO_URBANO/OF.XXVII1_2021-2024.pdf" TargetMode="External"/><Relationship Id="rId1707" Type="http://schemas.openxmlformats.org/officeDocument/2006/relationships/hyperlink" Target="http://transparencia.comitan.gob.mx/ART85/XXVII/DESARROLLO_URBANO/OF.XXVII1_2021-2024.pdf" TargetMode="External"/><Relationship Id="rId190" Type="http://schemas.openxmlformats.org/officeDocument/2006/relationships/hyperlink" Target="http://transparencia.comitan.gob.mx/ART85/XXVII/DESARROLLO_URBANO/03237.pdf" TargetMode="External"/><Relationship Id="rId288" Type="http://schemas.openxmlformats.org/officeDocument/2006/relationships/hyperlink" Target="http://transparencia.comitan.gob.mx/ART85/XXVII/DESARROLLO_URBANO/03359.pdf" TargetMode="External"/><Relationship Id="rId495" Type="http://schemas.openxmlformats.org/officeDocument/2006/relationships/hyperlink" Target="http://transparencia.comitan.gob.mx/ART85/XXVII/DESARROLLO_URBANO/03206.pdf" TargetMode="External"/><Relationship Id="rId148" Type="http://schemas.openxmlformats.org/officeDocument/2006/relationships/hyperlink" Target="http://transparencia.comitan.gob.mx/ART85/XXVII/DESARROLLO_URBANO/03212.pdf" TargetMode="External"/><Relationship Id="rId355" Type="http://schemas.openxmlformats.org/officeDocument/2006/relationships/hyperlink" Target="http://transparencia.comitan.gob.mx/ART85/XXVII/DESARROLLO_URBANO/03330.pdf" TargetMode="External"/><Relationship Id="rId562" Type="http://schemas.openxmlformats.org/officeDocument/2006/relationships/hyperlink" Target="http://transparencia.comitan.gob.mx/ART85/XXVII/DESARROLLO_URBANO/OF.XXVII1_2021-2024.pdf" TargetMode="External"/><Relationship Id="rId1192" Type="http://schemas.openxmlformats.org/officeDocument/2006/relationships/hyperlink" Target="http://transparencia.comitan.gob.mx/ART85/XXVII/DESARROLLO_URBANO/US0407.pdf" TargetMode="External"/><Relationship Id="rId215" Type="http://schemas.openxmlformats.org/officeDocument/2006/relationships/hyperlink" Target="http://transparencia.comitan.gob.mx/ART85/XXVII/DESARROLLO_URBANO/02771.pdf" TargetMode="External"/><Relationship Id="rId422" Type="http://schemas.openxmlformats.org/officeDocument/2006/relationships/hyperlink" Target="http://transparencia.comitan.gob.mx/ART85/XXVII/DESARROLLO_URBANO/03558.pdf" TargetMode="External"/><Relationship Id="rId867" Type="http://schemas.openxmlformats.org/officeDocument/2006/relationships/hyperlink" Target="http://transparencia.comitan.gob.mx/ART85/XXVII/DESARROLLO_URBANO/OFICIO_XXVII_2022.pdf" TargetMode="External"/><Relationship Id="rId1052" Type="http://schemas.openxmlformats.org/officeDocument/2006/relationships/hyperlink" Target="http://transparencia.comitan.gob.mx/ART85/XXVII/DESARROLLO_URBANO/US0336.pdf" TargetMode="External"/><Relationship Id="rId1497" Type="http://schemas.openxmlformats.org/officeDocument/2006/relationships/hyperlink" Target="http://transparencia.comitan.gob.mx/ART85/XXVII/DESARROLLO_URBANO/US0377.pdf" TargetMode="External"/><Relationship Id="rId727" Type="http://schemas.openxmlformats.org/officeDocument/2006/relationships/hyperlink" Target="http://transparencia.comitan.gob.mx/ART85/XXVII/DESARROLLO_URBANO/OFICIO_XXVII_2022.pdf" TargetMode="External"/><Relationship Id="rId934" Type="http://schemas.openxmlformats.org/officeDocument/2006/relationships/hyperlink" Target="http://transparencia.comitan.gob.mx/ART85/XXVII/DESARROLLO_URBANO/S002156.pdf" TargetMode="External"/><Relationship Id="rId1357" Type="http://schemas.openxmlformats.org/officeDocument/2006/relationships/hyperlink" Target="http://transparencia.comitan.gob.mx/ART85/XXVII/DESARROLLO_URBANO/A001423.pdf" TargetMode="External"/><Relationship Id="rId1564" Type="http://schemas.openxmlformats.org/officeDocument/2006/relationships/hyperlink" Target="http://transparencia.comitan.gob.mx/ART85/XXVII/DESARROLLO_URBANO/S002348.pdf" TargetMode="External"/><Relationship Id="rId63" Type="http://schemas.openxmlformats.org/officeDocument/2006/relationships/hyperlink" Target="http://transparencia.comitan.gob.mx/ART85/XXVII/DESARROLLO_URBANO/02771.pdf" TargetMode="External"/><Relationship Id="rId1217" Type="http://schemas.openxmlformats.org/officeDocument/2006/relationships/hyperlink" Target="http://transparencia.comitan.gob.mx/ART85/XXVII/DESARROLLO_URBANO/P0024.pdf" TargetMode="External"/><Relationship Id="rId1424" Type="http://schemas.openxmlformats.org/officeDocument/2006/relationships/hyperlink" Target="http://transparencia.comitan.gob.mx/ART85/XXVII/DESARROLLO_URBANO/S002336.pdf" TargetMode="External"/><Relationship Id="rId1631" Type="http://schemas.openxmlformats.org/officeDocument/2006/relationships/hyperlink" Target="http://transparencia.comitan.gob.mx/ART85/XXVII/DESARROLLO_URBANO/03634.pdf" TargetMode="External"/><Relationship Id="rId1729" Type="http://schemas.openxmlformats.org/officeDocument/2006/relationships/hyperlink" Target="http://transparencia.comitan.gob.mx/ART85/XXVII/DESARROLLO_URBANO/A001349.pdf" TargetMode="External"/><Relationship Id="rId377" Type="http://schemas.openxmlformats.org/officeDocument/2006/relationships/hyperlink" Target="http://transparencia.comitan.gob.mx/ART85/XXVII/DESARROLLO_URBANO/03204.pdf" TargetMode="External"/><Relationship Id="rId584" Type="http://schemas.openxmlformats.org/officeDocument/2006/relationships/hyperlink" Target="http://transparencia.comitan.gob.mx/ART85/XXVII/DESARROLLO_URBANO/03360.pdf" TargetMode="External"/><Relationship Id="rId5" Type="http://schemas.openxmlformats.org/officeDocument/2006/relationships/hyperlink" Target="http://transparencia.comitan.gob.mx/ART85/XXVII/DESARROLLO_URBANO/03251.pdf" TargetMode="External"/><Relationship Id="rId237" Type="http://schemas.openxmlformats.org/officeDocument/2006/relationships/hyperlink" Target="http://transparencia.comitan.gob.mx/ART85/XXVII/DESARROLLO_URBANO/03209.pdf" TargetMode="External"/><Relationship Id="rId791" Type="http://schemas.openxmlformats.org/officeDocument/2006/relationships/hyperlink" Target="http://transparencia.comitan.gob.mx/ART85/XXVII/DESARROLLO_URBANO/OF.XXVII1_2021-2024.pdf" TargetMode="External"/><Relationship Id="rId889" Type="http://schemas.openxmlformats.org/officeDocument/2006/relationships/hyperlink" Target="http://transparencia.comitan.gob.mx/ART85/XXVII/DESARROLLO_URBANO/OF.XXVII1_2021-2024.pdf" TargetMode="External"/><Relationship Id="rId1074" Type="http://schemas.openxmlformats.org/officeDocument/2006/relationships/hyperlink" Target="http://transparencia.comitan.gob.mx/ART85/XXVII/DESARROLLO_URBANO/T000314.pdf" TargetMode="External"/><Relationship Id="rId444" Type="http://schemas.openxmlformats.org/officeDocument/2006/relationships/hyperlink" Target="http://transparencia.comitan.gob.mx/ART85/XXVII/DESARROLLO_URBANO/03567.pdf" TargetMode="External"/><Relationship Id="rId651" Type="http://schemas.openxmlformats.org/officeDocument/2006/relationships/hyperlink" Target="http://transparencia.comitan.gob.mx/ART85/XXVII/DESARROLLO_URBANO/OFICIO_XXVII_2022.pdf" TargetMode="External"/><Relationship Id="rId749" Type="http://schemas.openxmlformats.org/officeDocument/2006/relationships/hyperlink" Target="http://transparencia.comitan.gob.mx/ART85/XXVII/DESARROLLO_URBANO/OF.XXVII1_2021-2024.pdf" TargetMode="External"/><Relationship Id="rId1281" Type="http://schemas.openxmlformats.org/officeDocument/2006/relationships/hyperlink" Target="http://transparencia.comitan.gob.mx/ART85/XXVII/DESARROLLO_URBANO/C000632.pdf" TargetMode="External"/><Relationship Id="rId1379" Type="http://schemas.openxmlformats.org/officeDocument/2006/relationships/hyperlink" Target="http://transparencia.comitan.gob.mx/ART85/XXVII/DESARROLLO_URBANO/S002350.pdf" TargetMode="External"/><Relationship Id="rId1586" Type="http://schemas.openxmlformats.org/officeDocument/2006/relationships/hyperlink" Target="http://transparencia.comitan.gob.mx/ART85/XXVII/DESARROLLO_URBANO/OF.XXVII1_2021-2024.pdf" TargetMode="External"/><Relationship Id="rId304" Type="http://schemas.openxmlformats.org/officeDocument/2006/relationships/hyperlink" Target="http://transparencia.comitan.gob.mx/ART85/XXVII/DESARROLLO_URBANO/15973.pdf" TargetMode="External"/><Relationship Id="rId511" Type="http://schemas.openxmlformats.org/officeDocument/2006/relationships/hyperlink" Target="http://transparencia.comitan.gob.mx/ART85/XXVII/DESARROLLO_URBANO/03509.pdf" TargetMode="External"/><Relationship Id="rId609" Type="http://schemas.openxmlformats.org/officeDocument/2006/relationships/hyperlink" Target="http://transparencia.comitan.gob.mx/ART85/XXVII/DESARROLLO_URBANO/OF.XXVII1_2021-2024.pdf" TargetMode="External"/><Relationship Id="rId956" Type="http://schemas.openxmlformats.org/officeDocument/2006/relationships/hyperlink" Target="http://transparencia.comitan.gob.mx/ART85/XXVII/DESARROLLO_URBANO/OFICIO_XXVII_2022.pdf" TargetMode="External"/><Relationship Id="rId1141" Type="http://schemas.openxmlformats.org/officeDocument/2006/relationships/hyperlink" Target="http://transparencia.comitan.gob.mx/ART85/XXVII/DESARROLLO_URBANO/S002254.pdf" TargetMode="External"/><Relationship Id="rId1239" Type="http://schemas.openxmlformats.org/officeDocument/2006/relationships/hyperlink" Target="http://transparencia.comitan.gob.mx/ART85/XXVII/DESARROLLO_URBANO/03391.pdf" TargetMode="External"/><Relationship Id="rId85" Type="http://schemas.openxmlformats.org/officeDocument/2006/relationships/hyperlink" Target="http://transparencia.comitan.gob.mx/ART85/XXVII/DESARROLLO_URBANO/03617.pdf" TargetMode="External"/><Relationship Id="rId816" Type="http://schemas.openxmlformats.org/officeDocument/2006/relationships/hyperlink" Target="http://transparencia.comitan.gob.mx/ART85/XXVII/DESARROLLO_URBANO/03119.pdf" TargetMode="External"/><Relationship Id="rId1001" Type="http://schemas.openxmlformats.org/officeDocument/2006/relationships/hyperlink" Target="http://transparencia.comitan.gob.mx/ART85/XXVII/DESARROLLO_URBANO/A001313.pdf" TargetMode="External"/><Relationship Id="rId1446" Type="http://schemas.openxmlformats.org/officeDocument/2006/relationships/hyperlink" Target="http://transparencia.comitan.gob.mx/ART85/XXVII/DESARROLLO_URBANO/C000672.pdf" TargetMode="External"/><Relationship Id="rId1653" Type="http://schemas.openxmlformats.org/officeDocument/2006/relationships/hyperlink" Target="http://transparencia.comitan.gob.mx/ART85/XXVII/DESARROLLO_URBANO/OFICIO_XXVII_2022.pdf" TargetMode="External"/><Relationship Id="rId1306" Type="http://schemas.openxmlformats.org/officeDocument/2006/relationships/hyperlink" Target="http://transparencia.comitan.gob.mx/ART85/XXVII/DESARROLLO_URBANO/S002305.pdf" TargetMode="External"/><Relationship Id="rId1513" Type="http://schemas.openxmlformats.org/officeDocument/2006/relationships/hyperlink" Target="http://transparencia.comitan.gob.mx/ART85/XXVII/DESARROLLO_URBANO/16373.pdf" TargetMode="External"/><Relationship Id="rId1720" Type="http://schemas.openxmlformats.org/officeDocument/2006/relationships/hyperlink" Target="http://transparencia.comitan.gob.mx/ART85/XXVII/DESARROLLO_URBANO/03604.pdf" TargetMode="External"/><Relationship Id="rId12" Type="http://schemas.openxmlformats.org/officeDocument/2006/relationships/hyperlink" Target="http://transparencia.comitan.gob.mx/ART85/XXVII/DESARROLLO_URBANO/03316.pdf" TargetMode="External"/><Relationship Id="rId161" Type="http://schemas.openxmlformats.org/officeDocument/2006/relationships/hyperlink" Target="http://transparencia.comitan.gob.mx/ART85/XXVII/DESARROLLO_URBANO/16374.pdf" TargetMode="External"/><Relationship Id="rId399" Type="http://schemas.openxmlformats.org/officeDocument/2006/relationships/hyperlink" Target="http://transparencia.comitan.gob.mx/ART85/XXVII/DESARROLLO_URBANO/03410.pdf" TargetMode="External"/><Relationship Id="rId259" Type="http://schemas.openxmlformats.org/officeDocument/2006/relationships/hyperlink" Target="http://transparencia.comitan.gob.mx/ART85/XXVII/DESARROLLO_URBANO/15290.pdf" TargetMode="External"/><Relationship Id="rId466" Type="http://schemas.openxmlformats.org/officeDocument/2006/relationships/hyperlink" Target="http://transparencia.comitan.gob.mx/ART85/XXVII/DESARROLLO_URBANO/01986.pdf" TargetMode="External"/><Relationship Id="rId673" Type="http://schemas.openxmlformats.org/officeDocument/2006/relationships/hyperlink" Target="http://transparencia.comitan.gob.mx/ART85/XXVII/DESARROLLO_URBANO/OFICIO_XXVII_2022.pdf" TargetMode="External"/><Relationship Id="rId880" Type="http://schemas.openxmlformats.org/officeDocument/2006/relationships/hyperlink" Target="http://transparencia.comitan.gob.mx/ART85/XXVII/DESARROLLO_URBANO/OF.XXVII1_2021-2024.pdf" TargetMode="External"/><Relationship Id="rId1096" Type="http://schemas.openxmlformats.org/officeDocument/2006/relationships/hyperlink" Target="http://transparencia.comitan.gob.mx/ART85/XXVII/DESARROLLO_URBANO/S002210.pdf" TargetMode="External"/><Relationship Id="rId119" Type="http://schemas.openxmlformats.org/officeDocument/2006/relationships/hyperlink" Target="http://transparencia.comitan.gob.mx/ART85/XXVII/DESARROLLO_URBANO/03296.pdf" TargetMode="External"/><Relationship Id="rId326" Type="http://schemas.openxmlformats.org/officeDocument/2006/relationships/hyperlink" Target="http://transparencia.comitan.gob.mx/ART85/XXVII/DESARROLLO_URBANO/03494.pdf" TargetMode="External"/><Relationship Id="rId533" Type="http://schemas.openxmlformats.org/officeDocument/2006/relationships/hyperlink" Target="http://transparencia.comitan.gob.mx/ART85/XXVII/DESARROLLO_URBANO/03189.pdf" TargetMode="External"/><Relationship Id="rId978" Type="http://schemas.openxmlformats.org/officeDocument/2006/relationships/hyperlink" Target="http://transparencia.comitan.gob.mx/ART85/XXVII/DESARROLLO_URBANO/A001272.pdf" TargetMode="External"/><Relationship Id="rId1163" Type="http://schemas.openxmlformats.org/officeDocument/2006/relationships/hyperlink" Target="http://transparencia.comitan.gob.mx/ART85/XXVII/DESARROLLO_URBANO/S002270.pdf" TargetMode="External"/><Relationship Id="rId1370" Type="http://schemas.openxmlformats.org/officeDocument/2006/relationships/hyperlink" Target="http://transparencia.comitan.gob.mx/ART85/XXVII/DESARROLLO_URBANO/S002333.pdf" TargetMode="External"/><Relationship Id="rId740" Type="http://schemas.openxmlformats.org/officeDocument/2006/relationships/hyperlink" Target="http://transparencia.comitan.gob.mx/ART85/XXVII/DESARROLLO_URBANO/OF.XXVII1_2021-2024.pdf" TargetMode="External"/><Relationship Id="rId838" Type="http://schemas.openxmlformats.org/officeDocument/2006/relationships/hyperlink" Target="http://transparencia.comitan.gob.mx/ART85/XXVII/DESARROLLO_URBANO/OF.XXVII1_2021-2024.pdf" TargetMode="External"/><Relationship Id="rId1023" Type="http://schemas.openxmlformats.org/officeDocument/2006/relationships/hyperlink" Target="http://transparencia.comitan.gob.mx/ART85/XXVII/DESARROLLO_URBANO/A001282.pdf" TargetMode="External"/><Relationship Id="rId1468" Type="http://schemas.openxmlformats.org/officeDocument/2006/relationships/hyperlink" Target="http://transparencia.comitan.gob.mx/ART85/XXVII/DESARROLLO_URBANO/A001440.pdf" TargetMode="External"/><Relationship Id="rId1675" Type="http://schemas.openxmlformats.org/officeDocument/2006/relationships/hyperlink" Target="http://transparencia.comitan.gob.mx/ART85/XXVII/DESARROLLO_URBANO/OF.XXVII1_2021-2024.pdf" TargetMode="External"/><Relationship Id="rId600" Type="http://schemas.openxmlformats.org/officeDocument/2006/relationships/hyperlink" Target="http://transparencia.comitan.gob.mx/ART85/XXVII/DESARROLLO_URBANO/OF.XXVII1_2021-2024.pdf" TargetMode="External"/><Relationship Id="rId1230" Type="http://schemas.openxmlformats.org/officeDocument/2006/relationships/hyperlink" Target="http://transparencia.comitan.gob.mx/ART85/XXVII/DESARROLLO_URBANO/OF.XXVII1_2021-2024.pdf" TargetMode="External"/><Relationship Id="rId1328" Type="http://schemas.openxmlformats.org/officeDocument/2006/relationships/hyperlink" Target="http://transparencia.comitan.gob.mx/ART85/XXVII/DESARROLLO_URBANO/C000666.pdf" TargetMode="External"/><Relationship Id="rId1535" Type="http://schemas.openxmlformats.org/officeDocument/2006/relationships/hyperlink" Target="http://transparencia.comitan.gob.mx/ART85/XXVII/DESARROLLO_URBANO/C000684.pdf" TargetMode="External"/><Relationship Id="rId905" Type="http://schemas.openxmlformats.org/officeDocument/2006/relationships/hyperlink" Target="http://transparencia.comitan.gob.mx/ART85/XXVII/DESARROLLO_URBANO/A001268.pdf" TargetMode="External"/><Relationship Id="rId1742" Type="http://schemas.openxmlformats.org/officeDocument/2006/relationships/hyperlink" Target="http://transparencia.comitan.gob.mx/ART85/XXVII/DESARROLLO_URBANO/US0437.pdf" TargetMode="External"/><Relationship Id="rId34" Type="http://schemas.openxmlformats.org/officeDocument/2006/relationships/hyperlink" Target="http://transparencia.comitan.gob.mx/ART85/XXVII/DESARROLLO_URBANO/03574.pdf" TargetMode="External"/><Relationship Id="rId1602" Type="http://schemas.openxmlformats.org/officeDocument/2006/relationships/hyperlink" Target="http://transparencia.comitan.gob.mx/ART85/XXVII/DESARROLLO_URBANO/OFICIO_XXVII_2022.pdf" TargetMode="External"/><Relationship Id="rId183" Type="http://schemas.openxmlformats.org/officeDocument/2006/relationships/hyperlink" Target="http://transparencia.comitan.gob.mx/ART85/XXVII/DESARROLLO_URBANO/03436.pdf" TargetMode="External"/><Relationship Id="rId390" Type="http://schemas.openxmlformats.org/officeDocument/2006/relationships/hyperlink" Target="http://transparencia.comitan.gob.mx/ART85/XXVII/DESARROLLO_URBANO/03297.pdf" TargetMode="External"/><Relationship Id="rId250" Type="http://schemas.openxmlformats.org/officeDocument/2006/relationships/hyperlink" Target="http://transparencia.comitan.gob.mx/ART85/XXVII/DESARROLLO_URBANO/03281.pdf" TargetMode="External"/><Relationship Id="rId488" Type="http://schemas.openxmlformats.org/officeDocument/2006/relationships/hyperlink" Target="http://transparencia.comitan.gob.mx/ART85/XXVII/DESARROLLO_URBANO/03291.pdf" TargetMode="External"/><Relationship Id="rId695" Type="http://schemas.openxmlformats.org/officeDocument/2006/relationships/hyperlink" Target="http://transparencia.comitan.gob.mx/ART85/XXVII/DESARROLLO_URBANO/OF.XXVII1_2021-2024.pdf" TargetMode="External"/><Relationship Id="rId110" Type="http://schemas.openxmlformats.org/officeDocument/2006/relationships/hyperlink" Target="http://transparencia.comitan.gob.mx/ART85/XXVII/DESARROLLO_URBANO/03222.pdf" TargetMode="External"/><Relationship Id="rId348" Type="http://schemas.openxmlformats.org/officeDocument/2006/relationships/hyperlink" Target="http://transparencia.comitan.gob.mx/ART85/XXVII/DESARROLLO_URBANO/03529.pdf" TargetMode="External"/><Relationship Id="rId555" Type="http://schemas.openxmlformats.org/officeDocument/2006/relationships/hyperlink" Target="http://transparencia.comitan.gob.mx/ART85/XXVII/DESARROLLO_URBANO/OFICIO_XXVII_2022.pdf" TargetMode="External"/><Relationship Id="rId762" Type="http://schemas.openxmlformats.org/officeDocument/2006/relationships/hyperlink" Target="http://transparencia.comitan.gob.mx/ART85/XXVII/DESARROLLO_URBANO/OF.XXVII1_2021-2024.pdf" TargetMode="External"/><Relationship Id="rId1185" Type="http://schemas.openxmlformats.org/officeDocument/2006/relationships/hyperlink" Target="http://transparencia.comitan.gob.mx/ART85/XXVII/DESARROLLO_URBANO/OFICIO_XXVII_2022.pdf" TargetMode="External"/><Relationship Id="rId1392" Type="http://schemas.openxmlformats.org/officeDocument/2006/relationships/hyperlink" Target="http://transparencia.comitan.gob.mx/ART85/XXVII/DESARROLLO_URBANO/A001337.pdf" TargetMode="External"/><Relationship Id="rId208" Type="http://schemas.openxmlformats.org/officeDocument/2006/relationships/hyperlink" Target="http://transparencia.comitan.gob.mx/ART85/XXVII/DESARROLLO_URBANO/03288.pdf" TargetMode="External"/><Relationship Id="rId415" Type="http://schemas.openxmlformats.org/officeDocument/2006/relationships/hyperlink" Target="http://transparencia.comitan.gob.mx/ART85/XXVII/DESARROLLO_URBANO/03488.pdf" TargetMode="External"/><Relationship Id="rId622" Type="http://schemas.openxmlformats.org/officeDocument/2006/relationships/hyperlink" Target="http://transparencia.comitan.gob.mx/ART85/XXVII/DESARROLLO_URBANO/OF.XXVII1_2021-2024.pdf" TargetMode="External"/><Relationship Id="rId1045" Type="http://schemas.openxmlformats.org/officeDocument/2006/relationships/hyperlink" Target="http://transparencia.comitan.gob.mx/ART85/XXVII/DESARROLLO_URBANO/US0342.pdf" TargetMode="External"/><Relationship Id="rId1252" Type="http://schemas.openxmlformats.org/officeDocument/2006/relationships/hyperlink" Target="http://transparencia.comitan.gob.mx/ART85/XXVII/DESARROLLO_URBANO/C000669.pdf" TargetMode="External"/><Relationship Id="rId1697" Type="http://schemas.openxmlformats.org/officeDocument/2006/relationships/hyperlink" Target="http://transparencia.comitan.gob.mx/ART85/XXVII/DESARROLLO_URBANO/US0440.pdf" TargetMode="External"/><Relationship Id="rId927" Type="http://schemas.openxmlformats.org/officeDocument/2006/relationships/hyperlink" Target="http://transparencia.comitan.gob.mx/ART85/XXVII/DESARROLLO_URBANO/A001254.pdf" TargetMode="External"/><Relationship Id="rId1112" Type="http://schemas.openxmlformats.org/officeDocument/2006/relationships/hyperlink" Target="http://transparencia.comitan.gob.mx/ART85/XXVII/DESARROLLO_URBANO/S002234.pdf" TargetMode="External"/><Relationship Id="rId1557" Type="http://schemas.openxmlformats.org/officeDocument/2006/relationships/hyperlink" Target="http://transparencia.comitan.gob.mx/ART85/XXVII/DESARROLLO_URBANO/OFICIO_XXVII_2022.pdf" TargetMode="External"/><Relationship Id="rId56" Type="http://schemas.openxmlformats.org/officeDocument/2006/relationships/hyperlink" Target="http://transparencia.comitan.gob.mx/ART85/XXVII/DESARROLLO_URBANO/15167.pdf" TargetMode="External"/><Relationship Id="rId1417" Type="http://schemas.openxmlformats.org/officeDocument/2006/relationships/hyperlink" Target="http://transparencia.comitan.gob.mx/ART85/XXVII/DESARROLLO_URBANO/C000657.pdf" TargetMode="External"/><Relationship Id="rId1624" Type="http://schemas.openxmlformats.org/officeDocument/2006/relationships/hyperlink" Target="http://transparencia.comitan.gob.mx/ART85/XXVII/DESARROLLO_URBANO/S002415.pdf" TargetMode="External"/><Relationship Id="rId272" Type="http://schemas.openxmlformats.org/officeDocument/2006/relationships/hyperlink" Target="http://transparencia.comitan.gob.mx/ART85/XXVII/DESARROLLO_URBANO/16372.pdf" TargetMode="External"/><Relationship Id="rId577" Type="http://schemas.openxmlformats.org/officeDocument/2006/relationships/hyperlink" Target="http://transparencia.comitan.gob.mx/ART85/XXVII/DESARROLLO_URBANO/03597.pdf" TargetMode="External"/><Relationship Id="rId132" Type="http://schemas.openxmlformats.org/officeDocument/2006/relationships/hyperlink" Target="http://transparencia.comitan.gob.mx/ART85/XXVII/DESARROLLO_URBANO/15850.pdf" TargetMode="External"/><Relationship Id="rId784" Type="http://schemas.openxmlformats.org/officeDocument/2006/relationships/hyperlink" Target="http://transparencia.comitan.gob.mx/ART85/XXVII/DESARROLLO_URBANO/03301.pdf" TargetMode="External"/><Relationship Id="rId991" Type="http://schemas.openxmlformats.org/officeDocument/2006/relationships/hyperlink" Target="http://transparencia.comitan.gob.mx/ART85/XXVII/DESARROLLO_URBANO/C000575.pdf" TargetMode="External"/><Relationship Id="rId1067" Type="http://schemas.openxmlformats.org/officeDocument/2006/relationships/hyperlink" Target="http://transparencia.comitan.gob.mx/ART85/XXVII/DESARROLLO_URBANO/US0357.pdf" TargetMode="External"/><Relationship Id="rId437" Type="http://schemas.openxmlformats.org/officeDocument/2006/relationships/hyperlink" Target="http://transparencia.comitan.gob.mx/ART85/XXVII/DESARROLLO_URBANO/03574.pdf" TargetMode="External"/><Relationship Id="rId644" Type="http://schemas.openxmlformats.org/officeDocument/2006/relationships/hyperlink" Target="http://transparencia.comitan.gob.mx/ART85/XXVII/DESARROLLO_URBANO/OF.XXVII1_2021-2024.pdf" TargetMode="External"/><Relationship Id="rId851" Type="http://schemas.openxmlformats.org/officeDocument/2006/relationships/hyperlink" Target="http://transparencia.comitan.gob.mx/ART85/XXVII/DESARROLLO_URBANO/OFICIO_XXVII_2022.pdf" TargetMode="External"/><Relationship Id="rId1274" Type="http://schemas.openxmlformats.org/officeDocument/2006/relationships/hyperlink" Target="http://transparencia.comitan.gob.mx/ART85/XXVII/DESARROLLO_URBANO/OFICIO_XXVII_2022.pdf" TargetMode="External"/><Relationship Id="rId1481" Type="http://schemas.openxmlformats.org/officeDocument/2006/relationships/hyperlink" Target="http://transparencia.comitan.gob.mx/ART85/XXVII/DESARROLLO_URBANO/A001347.pdf" TargetMode="External"/><Relationship Id="rId1579" Type="http://schemas.openxmlformats.org/officeDocument/2006/relationships/hyperlink" Target="http://transparencia.comitan.gob.mx/ART85/XXVII/DESARROLLO_URBANO/A001442.pdf" TargetMode="External"/><Relationship Id="rId504" Type="http://schemas.openxmlformats.org/officeDocument/2006/relationships/hyperlink" Target="http://transparencia.comitan.gob.mx/ART85/XXVII/DESARROLLO_URBANO/OFICIO_XXVII_2022.pdf" TargetMode="External"/><Relationship Id="rId711" Type="http://schemas.openxmlformats.org/officeDocument/2006/relationships/hyperlink" Target="http://transparencia.comitan.gob.mx/ART85/XXVII/DESARROLLO_URBANO/OFICIO_XXVII_2022.pdf" TargetMode="External"/><Relationship Id="rId949" Type="http://schemas.openxmlformats.org/officeDocument/2006/relationships/hyperlink" Target="http://transparencia.comitan.gob.mx/ART85/XXVII/DESARROLLO_URBANO/L000173.pdf" TargetMode="External"/><Relationship Id="rId1134" Type="http://schemas.openxmlformats.org/officeDocument/2006/relationships/hyperlink" Target="http://transparencia.comitan.gob.mx/ART85/XXVII/DESARROLLO_URBANO/R000125.pdf" TargetMode="External"/><Relationship Id="rId1341" Type="http://schemas.openxmlformats.org/officeDocument/2006/relationships/hyperlink" Target="http://transparencia.comitan.gob.mx/ART85/XXVII/DESARROLLO_URBANO/C000664.pdf" TargetMode="External"/><Relationship Id="rId78" Type="http://schemas.openxmlformats.org/officeDocument/2006/relationships/hyperlink" Target="http://transparencia.comitan.gob.mx/ART85/XXVII/DESARROLLO_URBANO/16084.pdf" TargetMode="External"/><Relationship Id="rId809" Type="http://schemas.openxmlformats.org/officeDocument/2006/relationships/hyperlink" Target="http://transparencia.comitan.gob.mx/ART85/XXVII/DESARROLLO_URBANO/OF.XXVII1_2021-2024.pdf" TargetMode="External"/><Relationship Id="rId1201" Type="http://schemas.openxmlformats.org/officeDocument/2006/relationships/hyperlink" Target="http://transparencia.comitan.gob.mx/ART85/XXVII/DESARROLLO_URBANO/A001095.pdf" TargetMode="External"/><Relationship Id="rId1439" Type="http://schemas.openxmlformats.org/officeDocument/2006/relationships/hyperlink" Target="http://transparencia.comitan.gob.mx/ART85/XXVII/DESARROLLO_URBANO/OF.XXVII1_2021-2024.pdf" TargetMode="External"/><Relationship Id="rId1646" Type="http://schemas.openxmlformats.org/officeDocument/2006/relationships/hyperlink" Target="http://transparencia.comitan.gob.mx/ART85/XXVII/DESARROLLO_URBANO/US0410.pdf" TargetMode="External"/><Relationship Id="rId1506" Type="http://schemas.openxmlformats.org/officeDocument/2006/relationships/hyperlink" Target="http://transparencia.comitan.gob.mx/ART85/XXVII/DESARROLLO_URBANO/C000693.pdf" TargetMode="External"/><Relationship Id="rId1713" Type="http://schemas.openxmlformats.org/officeDocument/2006/relationships/hyperlink" Target="http://transparencia.comitan.gob.mx/ART85/XXVII/DESARROLLO_URBANO/C000696.pdf" TargetMode="External"/><Relationship Id="rId294" Type="http://schemas.openxmlformats.org/officeDocument/2006/relationships/hyperlink" Target="http://transparencia.comitan.gob.mx/ART85/XXVII/DESARROLLO_URBANO/03394.pdf" TargetMode="External"/><Relationship Id="rId154" Type="http://schemas.openxmlformats.org/officeDocument/2006/relationships/hyperlink" Target="http://transparencia.comitan.gob.mx/ART85/XXVII/DESARROLLO_URBANO/03559.pdf" TargetMode="External"/><Relationship Id="rId361" Type="http://schemas.openxmlformats.org/officeDocument/2006/relationships/hyperlink" Target="http://transparencia.comitan.gob.mx/ART85/XXVII/DESARROLLO_URBANO/03495.pdf" TargetMode="External"/><Relationship Id="rId599" Type="http://schemas.openxmlformats.org/officeDocument/2006/relationships/hyperlink" Target="http://transparencia.comitan.gob.mx/ART85/XXVII/DESARROLLO_URBANO/OFICIO_XXVII_2022.pdf" TargetMode="External"/><Relationship Id="rId459" Type="http://schemas.openxmlformats.org/officeDocument/2006/relationships/hyperlink" Target="http://transparencia.comitan.gob.mx/ART85/XXVII/DESARROLLO_URBANO/03263.pdf" TargetMode="External"/><Relationship Id="rId666" Type="http://schemas.openxmlformats.org/officeDocument/2006/relationships/hyperlink" Target="http://transparencia.comitan.gob.mx/ART85/XXVII/DESARROLLO_URBANO/OFICIO_XXVII_2022.pdf" TargetMode="External"/><Relationship Id="rId873" Type="http://schemas.openxmlformats.org/officeDocument/2006/relationships/hyperlink" Target="http://transparencia.comitan.gob.mx/ART85/XXVII/DESARROLLO_URBANO/OF.XXVII1_2021-2024.pdf" TargetMode="External"/><Relationship Id="rId1089" Type="http://schemas.openxmlformats.org/officeDocument/2006/relationships/hyperlink" Target="http://transparencia.comitan.gob.mx/ART85/XXVII/DESARROLLO_URBANO/S002207.pdf" TargetMode="External"/><Relationship Id="rId1296" Type="http://schemas.openxmlformats.org/officeDocument/2006/relationships/hyperlink" Target="http://transparencia.comitan.gob.mx/ART85/XXVII/DESARROLLO_URBANO/S002298.pdf" TargetMode="External"/><Relationship Id="rId221" Type="http://schemas.openxmlformats.org/officeDocument/2006/relationships/hyperlink" Target="http://transparencia.comitan.gob.mx/ART85/XXVII/DESARROLLO_URBANO/03402.pdf" TargetMode="External"/><Relationship Id="rId319" Type="http://schemas.openxmlformats.org/officeDocument/2006/relationships/hyperlink" Target="http://transparencia.comitan.gob.mx/ART85/XXVII/DESARROLLO_URBANO/03510.pdf" TargetMode="External"/><Relationship Id="rId526" Type="http://schemas.openxmlformats.org/officeDocument/2006/relationships/hyperlink" Target="http://transparencia.comitan.gob.mx/ART85/XXVII/DESARROLLO_URBANO/03493.pdf" TargetMode="External"/><Relationship Id="rId1156" Type="http://schemas.openxmlformats.org/officeDocument/2006/relationships/hyperlink" Target="http://transparencia.comitan.gob.mx/ART85/XXVII/DESARROLLO_URBANO/S002264.pdf" TargetMode="External"/><Relationship Id="rId1363" Type="http://schemas.openxmlformats.org/officeDocument/2006/relationships/hyperlink" Target="http://transparencia.comitan.gob.mx/ART85/XXVII/DESARROLLO_URBANO/S002296.pdf" TargetMode="External"/><Relationship Id="rId733" Type="http://schemas.openxmlformats.org/officeDocument/2006/relationships/hyperlink" Target="http://transparencia.comitan.gob.mx/ART85/XXVII/DESARROLLO_URBANO/03566.pdf" TargetMode="External"/><Relationship Id="rId940" Type="http://schemas.openxmlformats.org/officeDocument/2006/relationships/hyperlink" Target="http://transparencia.comitan.gob.mx/ART85/XXVII/DESARROLLO_URBANO/03232.pdf" TargetMode="External"/><Relationship Id="rId1016" Type="http://schemas.openxmlformats.org/officeDocument/2006/relationships/hyperlink" Target="http://transparencia.comitan.gob.mx/ART85/XXVII/DESARROLLO_URBANO/A001270.pdf" TargetMode="External"/><Relationship Id="rId1570" Type="http://schemas.openxmlformats.org/officeDocument/2006/relationships/hyperlink" Target="http://transparencia.comitan.gob.mx/ART85/XXVII/DESARROLLO_URBANO/A001446.pdf" TargetMode="External"/><Relationship Id="rId1668" Type="http://schemas.openxmlformats.org/officeDocument/2006/relationships/hyperlink" Target="http://transparencia.comitan.gob.mx/ART85/XXVII/DESARROLLO_URBANO/OFICIO_XXVII_2022.pdf" TargetMode="External"/><Relationship Id="rId800" Type="http://schemas.openxmlformats.org/officeDocument/2006/relationships/hyperlink" Target="http://transparencia.comitan.gob.mx/ART85/XXVII/DESARROLLO_URBANO/03525.pdf" TargetMode="External"/><Relationship Id="rId1223" Type="http://schemas.openxmlformats.org/officeDocument/2006/relationships/hyperlink" Target="http://transparencia.comitan.gob.mx/ART85/XXVII/DESARROLLO_URBANO/OFICIO_XXVII_2022.pdf" TargetMode="External"/><Relationship Id="rId1430" Type="http://schemas.openxmlformats.org/officeDocument/2006/relationships/hyperlink" Target="http://transparencia.comitan.gob.mx/ART85/XXVII/DESARROLLO_URBANO/P0031.pdf" TargetMode="External"/><Relationship Id="rId1528" Type="http://schemas.openxmlformats.org/officeDocument/2006/relationships/hyperlink" Target="http://transparencia.comitan.gob.mx/ART85/XXVII/DESARROLLO_URBANO/OF.XXVII1_2021-2024.pdf" TargetMode="External"/><Relationship Id="rId1735" Type="http://schemas.openxmlformats.org/officeDocument/2006/relationships/hyperlink" Target="http://transparencia.comitan.gob.mx/ART85/XXVII/DESARROLLO_URBANO/OF.XXVII1_2021-2024.pdf" TargetMode="External"/><Relationship Id="rId27" Type="http://schemas.openxmlformats.org/officeDocument/2006/relationships/hyperlink" Target="http://transparencia.comitan.gob.mx/ART85/XXVII/DESARROLLO_URBANO/03226.pdf" TargetMode="External"/><Relationship Id="rId176" Type="http://schemas.openxmlformats.org/officeDocument/2006/relationships/hyperlink" Target="http://transparencia.comitan.gob.mx/ART85/XXVII/DESARROLLO_URBANO/03568.pdf" TargetMode="External"/><Relationship Id="rId383" Type="http://schemas.openxmlformats.org/officeDocument/2006/relationships/hyperlink" Target="http://transparencia.comitan.gob.mx/ART85/XXVII/DESARROLLO_URBANO/03553.pdf" TargetMode="External"/><Relationship Id="rId590" Type="http://schemas.openxmlformats.org/officeDocument/2006/relationships/hyperlink" Target="http://transparencia.comitan.gob.mx/ART85/XXVII/DESARROLLO_URBANO/OF.XXVII1_2021-2024.pdf" TargetMode="External"/><Relationship Id="rId243" Type="http://schemas.openxmlformats.org/officeDocument/2006/relationships/hyperlink" Target="http://transparencia.comitan.gob.mx/ART85/XXVII/DESARROLLO_URBANO/03261.pdf" TargetMode="External"/><Relationship Id="rId450" Type="http://schemas.openxmlformats.org/officeDocument/2006/relationships/hyperlink" Target="http://transparencia.comitan.gob.mx/ART85/XXVII/DESARROLLO_URBANO/03380.pdf" TargetMode="External"/><Relationship Id="rId688" Type="http://schemas.openxmlformats.org/officeDocument/2006/relationships/hyperlink" Target="http://transparencia.comitan.gob.mx/ART85/XXVII/DESARROLLO_URBANO/S002278.pdf" TargetMode="External"/><Relationship Id="rId895" Type="http://schemas.openxmlformats.org/officeDocument/2006/relationships/hyperlink" Target="http://transparencia.comitan.gob.mx/ART85/XXVII/DESARROLLO_URBANO/S002164.pdf" TargetMode="External"/><Relationship Id="rId1080" Type="http://schemas.openxmlformats.org/officeDocument/2006/relationships/hyperlink" Target="http://transparencia.comitan.gob.mx/ART85/XXVII/DESARROLLO_URBANO/A001323.pdf" TargetMode="External"/><Relationship Id="rId103" Type="http://schemas.openxmlformats.org/officeDocument/2006/relationships/hyperlink" Target="http://transparencia.comitan.gob.mx/ART85/XXVII/DESARROLLO_URBANO/03506.pdf" TargetMode="External"/><Relationship Id="rId310" Type="http://schemas.openxmlformats.org/officeDocument/2006/relationships/hyperlink" Target="http://transparencia.comitan.gob.mx/ART85/XXVII/DESARROLLO_URBANO/-.pdf" TargetMode="External"/><Relationship Id="rId548" Type="http://schemas.openxmlformats.org/officeDocument/2006/relationships/hyperlink" Target="http://transparencia.comitan.gob.mx/ART85/XXVII/DESARROLLO_URBANO/OFICIO_XXVII_2022.pdf" TargetMode="External"/><Relationship Id="rId755" Type="http://schemas.openxmlformats.org/officeDocument/2006/relationships/hyperlink" Target="http://transparencia.comitan.gob.mx/ART85/XXVII/DESARROLLO_URBANO/OF.XXVII1_2021-2024.pdf" TargetMode="External"/><Relationship Id="rId962" Type="http://schemas.openxmlformats.org/officeDocument/2006/relationships/hyperlink" Target="http://transparencia.comitan.gob.mx/ART85/XXVII/DESARROLLO_URBANO/C000620.pdf" TargetMode="External"/><Relationship Id="rId1178" Type="http://schemas.openxmlformats.org/officeDocument/2006/relationships/hyperlink" Target="http://transparencia.comitan.gob.mx/ART85/XXVII/DESARROLLO_URBANO/T000294.pdf" TargetMode="External"/><Relationship Id="rId1385" Type="http://schemas.openxmlformats.org/officeDocument/2006/relationships/hyperlink" Target="http://transparencia.comitan.gob.mx/ART85/XXVII/DESARROLLO_URBANO/US0421.pdf" TargetMode="External"/><Relationship Id="rId1592" Type="http://schemas.openxmlformats.org/officeDocument/2006/relationships/hyperlink" Target="http://transparencia.comitan.gob.mx/ART85/XXVII/DESARROLLO_URBANO/OFICIO_XXVII_2022.pdf" TargetMode="External"/><Relationship Id="rId91" Type="http://schemas.openxmlformats.org/officeDocument/2006/relationships/hyperlink" Target="http://transparencia.comitan.gob.mx/ART85/XXVII/DESARROLLO_URBANO/-.pdf" TargetMode="External"/><Relationship Id="rId408" Type="http://schemas.openxmlformats.org/officeDocument/2006/relationships/hyperlink" Target="http://transparencia.comitan.gob.mx/ART85/XXVII/DESARROLLO_URBANO/03598.pdf" TargetMode="External"/><Relationship Id="rId615" Type="http://schemas.openxmlformats.org/officeDocument/2006/relationships/hyperlink" Target="http://transparencia.comitan.gob.mx/ART85/XXVII/DESARROLLO_URBANO/OF.XXVII1_2021-2024.pdf" TargetMode="External"/><Relationship Id="rId822" Type="http://schemas.openxmlformats.org/officeDocument/2006/relationships/hyperlink" Target="http://transparencia.comitan.gob.mx/ART85/XXVII/DESARROLLO_URBANO/OF.XXVII1_2021-2024.pdf" TargetMode="External"/><Relationship Id="rId1038" Type="http://schemas.openxmlformats.org/officeDocument/2006/relationships/hyperlink" Target="http://transparencia.comitan.gob.mx/ART85/XXVII/DESARROLLO_URBANO/S002244.pdf" TargetMode="External"/><Relationship Id="rId1245" Type="http://schemas.openxmlformats.org/officeDocument/2006/relationships/hyperlink" Target="http://transparencia.comitan.gob.mx/ART85/XXVII/DESARROLLO_URBANO/US0396.pdf" TargetMode="External"/><Relationship Id="rId1452" Type="http://schemas.openxmlformats.org/officeDocument/2006/relationships/hyperlink" Target="http://transparencia.comitan.gob.mx/ART85/XXVII/DESARROLLO_URBANO/S002351.pdf" TargetMode="External"/><Relationship Id="rId1105" Type="http://schemas.openxmlformats.org/officeDocument/2006/relationships/hyperlink" Target="http://transparencia.comitan.gob.mx/ART85/XXVII/DESARROLLO_URBANO/S002229.pdf" TargetMode="External"/><Relationship Id="rId1312" Type="http://schemas.openxmlformats.org/officeDocument/2006/relationships/hyperlink" Target="http://transparencia.comitan.gob.mx/ART85/XXVII/DESARROLLO_URBANO/S002310.pdf" TargetMode="External"/><Relationship Id="rId1757" Type="http://schemas.openxmlformats.org/officeDocument/2006/relationships/hyperlink" Target="http://transparencia.comitan.gob.mx/ART85/XXVII/DESARROLLO_URBANO/OFICIO_XXVII_2022.pdf" TargetMode="External"/><Relationship Id="rId49" Type="http://schemas.openxmlformats.org/officeDocument/2006/relationships/hyperlink" Target="http://transparencia.comitan.gob.mx/ART85/XXVII/DESARROLLO_URBANO/03336.pdf" TargetMode="External"/><Relationship Id="rId1617" Type="http://schemas.openxmlformats.org/officeDocument/2006/relationships/hyperlink" Target="http://transparencia.comitan.gob.mx/ART85/XXVII/DESARROLLO_URBANO/S002381.pdf" TargetMode="External"/><Relationship Id="rId198" Type="http://schemas.openxmlformats.org/officeDocument/2006/relationships/hyperlink" Target="http://transparencia.comitan.gob.mx/ART85/XXVII/DESARROLLO_URBANO/03589.pdf" TargetMode="External"/><Relationship Id="rId265" Type="http://schemas.openxmlformats.org/officeDocument/2006/relationships/hyperlink" Target="http://transparencia.comitan.gob.mx/ART85/XXVII/DESARROLLO_URBANO/03314.pdf" TargetMode="External"/><Relationship Id="rId472" Type="http://schemas.openxmlformats.org/officeDocument/2006/relationships/hyperlink" Target="http://transparencia.comitan.gob.mx/ART85/XXVII/DESARROLLO_URBANO/03618.pdf" TargetMode="External"/><Relationship Id="rId125" Type="http://schemas.openxmlformats.org/officeDocument/2006/relationships/hyperlink" Target="http://transparencia.comitan.gob.mx/ART85/XXVII/DESARROLLO_URBANO/03184.pdf" TargetMode="External"/><Relationship Id="rId332" Type="http://schemas.openxmlformats.org/officeDocument/2006/relationships/hyperlink" Target="http://transparencia.comitan.gob.mx/ART85/XXVII/DESARROLLO_URBANO/03367.pdf" TargetMode="External"/><Relationship Id="rId777" Type="http://schemas.openxmlformats.org/officeDocument/2006/relationships/hyperlink" Target="http://transparencia.comitan.gob.mx/ART85/XXVII/DESARROLLO_URBANO/03530.pdf" TargetMode="External"/><Relationship Id="rId984" Type="http://schemas.openxmlformats.org/officeDocument/2006/relationships/hyperlink" Target="http://transparencia.comitan.gob.mx/ART85/XXVII/DESARROLLO_URBANO/S002204.pdf" TargetMode="External"/><Relationship Id="rId637" Type="http://schemas.openxmlformats.org/officeDocument/2006/relationships/hyperlink" Target="http://transparencia.comitan.gob.mx/ART85/XXVII/DESARROLLO_URBANO/OF.XXVII1_2021-2024.pdf" TargetMode="External"/><Relationship Id="rId844" Type="http://schemas.openxmlformats.org/officeDocument/2006/relationships/hyperlink" Target="http://transparencia.comitan.gob.mx/ART85/XXVII/DESARROLLO_URBANO/OFICIO_XXVII_2022.pdf" TargetMode="External"/><Relationship Id="rId1267" Type="http://schemas.openxmlformats.org/officeDocument/2006/relationships/hyperlink" Target="http://transparencia.comitan.gob.mx/ART85/XXVII/DESARROLLO_URBANO/OF.XXVII1_2021-2024.pdf" TargetMode="External"/><Relationship Id="rId1474" Type="http://schemas.openxmlformats.org/officeDocument/2006/relationships/hyperlink" Target="http://transparencia.comitan.gob.mx/ART85/XXVII/DESARROLLO_URBANO/C000691.pdf" TargetMode="External"/><Relationship Id="rId1681" Type="http://schemas.openxmlformats.org/officeDocument/2006/relationships/hyperlink" Target="http://transparencia.comitan.gob.mx/ART85/XXVII/DESARROLLO_URBANO/OF.XXVII1_2021-2024.pdf" TargetMode="External"/><Relationship Id="rId704" Type="http://schemas.openxmlformats.org/officeDocument/2006/relationships/hyperlink" Target="http://transparencia.comitan.gob.mx/ART85/XXVII/DESARROLLO_URBANO/15857.pdf" TargetMode="External"/><Relationship Id="rId911" Type="http://schemas.openxmlformats.org/officeDocument/2006/relationships/hyperlink" Target="http://transparencia.comitan.gob.mx/ART85/XXVII/DESARROLLO_URBANO/A001265.pdf" TargetMode="External"/><Relationship Id="rId1127" Type="http://schemas.openxmlformats.org/officeDocument/2006/relationships/hyperlink" Target="http://transparencia.comitan.gob.mx/ART85/XXVII/DESARROLLO_URBANO/S002249.pdf" TargetMode="External"/><Relationship Id="rId1334" Type="http://schemas.openxmlformats.org/officeDocument/2006/relationships/hyperlink" Target="http://transparencia.comitan.gob.mx/ART85/XXVII/DESARROLLO_URBANO/OF.XXVII1_2021-2024.pdf" TargetMode="External"/><Relationship Id="rId1541" Type="http://schemas.openxmlformats.org/officeDocument/2006/relationships/hyperlink" Target="http://transparencia.comitan.gob.mx/ART85/XXVII/DESARROLLO_URBANO/OF.XXVII1_2021-2024.pdf" TargetMode="External"/><Relationship Id="rId40" Type="http://schemas.openxmlformats.org/officeDocument/2006/relationships/hyperlink" Target="http://transparencia.comitan.gob.mx/ART85/XXVII/DESARROLLO_URBANO/03266.pdf" TargetMode="External"/><Relationship Id="rId1401" Type="http://schemas.openxmlformats.org/officeDocument/2006/relationships/hyperlink" Target="http://transparencia.comitan.gob.mx/ART85/XXVII/DESARROLLO_URBANO/OF.XXVII1_2021-2024.pdf" TargetMode="External"/><Relationship Id="rId1639" Type="http://schemas.openxmlformats.org/officeDocument/2006/relationships/hyperlink" Target="http://transparencia.comitan.gob.mx/ART85/XXVII/DESARROLLO_URBANO/OF.XXVII1_2021-2024.pdf" TargetMode="External"/><Relationship Id="rId1706" Type="http://schemas.openxmlformats.org/officeDocument/2006/relationships/hyperlink" Target="http://transparencia.comitan.gob.mx/ART85/XXVII/DESARROLLO_URBANO/OF.XXVII1_2021-2024.pdf" TargetMode="External"/><Relationship Id="rId287" Type="http://schemas.openxmlformats.org/officeDocument/2006/relationships/hyperlink" Target="http://transparencia.comitan.gob.mx/ART85/XXVII/DESARROLLO_URBANO/03186.pdf" TargetMode="External"/><Relationship Id="rId494" Type="http://schemas.openxmlformats.org/officeDocument/2006/relationships/hyperlink" Target="http://transparencia.comitan.gob.mx/ART85/XXVII/DESARROLLO_URBANO/03368.pdf" TargetMode="External"/><Relationship Id="rId147" Type="http://schemas.openxmlformats.org/officeDocument/2006/relationships/hyperlink" Target="http://transparencia.comitan.gob.mx/ART85/XXVII/DESARROLLO_URBANO/03238.pdf" TargetMode="External"/><Relationship Id="rId354" Type="http://schemas.openxmlformats.org/officeDocument/2006/relationships/hyperlink" Target="http://transparencia.comitan.gob.mx/ART85/XXVII/DESARROLLO_URBANO/03387.pdf" TargetMode="External"/><Relationship Id="rId799" Type="http://schemas.openxmlformats.org/officeDocument/2006/relationships/hyperlink" Target="http://transparencia.comitan.gob.mx/ART85/XXVII/DESARROLLO_URBANO/OF.XXVII1_2021-2024.pdf" TargetMode="External"/><Relationship Id="rId1191" Type="http://schemas.openxmlformats.org/officeDocument/2006/relationships/hyperlink" Target="http://transparencia.comitan.gob.mx/ART85/XXVII/DESARROLLO_URBANO/US0366.pdf" TargetMode="External"/><Relationship Id="rId561" Type="http://schemas.openxmlformats.org/officeDocument/2006/relationships/hyperlink" Target="http://transparencia.comitan.gob.mx/ART85/XXVII/DESARROLLO_URBANO/OFICIO_XXVII_2022.pdf" TargetMode="External"/><Relationship Id="rId659" Type="http://schemas.openxmlformats.org/officeDocument/2006/relationships/hyperlink" Target="http://transparencia.comitan.gob.mx/ART85/XXVII/DESARROLLO_URBANO/C000561.pdf" TargetMode="External"/><Relationship Id="rId866" Type="http://schemas.openxmlformats.org/officeDocument/2006/relationships/hyperlink" Target="http://transparencia.comitan.gob.mx/ART85/XXVII/DESARROLLO_URBANO/16755.pdf" TargetMode="External"/><Relationship Id="rId1289" Type="http://schemas.openxmlformats.org/officeDocument/2006/relationships/hyperlink" Target="http://transparencia.comitan.gob.mx/ART85/XXVII/DESARROLLO_URBANO/A001407.pdf" TargetMode="External"/><Relationship Id="rId1496" Type="http://schemas.openxmlformats.org/officeDocument/2006/relationships/hyperlink" Target="http://transparencia.comitan.gob.mx/ART85/XXVII/DESARROLLO_URBANO/US0376.pdf" TargetMode="External"/><Relationship Id="rId214" Type="http://schemas.openxmlformats.org/officeDocument/2006/relationships/hyperlink" Target="http://transparencia.comitan.gob.mx/ART85/XXVII/DESARROLLO_URBANO/03565.pdf" TargetMode="External"/><Relationship Id="rId298" Type="http://schemas.openxmlformats.org/officeDocument/2006/relationships/hyperlink" Target="http://transparencia.comitan.gob.mx/ART85/XXVII/DESARROLLO_URBANO/03178.pdf" TargetMode="External"/><Relationship Id="rId421" Type="http://schemas.openxmlformats.org/officeDocument/2006/relationships/hyperlink" Target="http://transparencia.comitan.gob.mx/ART85/XXVII/DESARROLLO_URBANO/03555.pdf" TargetMode="External"/><Relationship Id="rId519" Type="http://schemas.openxmlformats.org/officeDocument/2006/relationships/hyperlink" Target="http://transparencia.comitan.gob.mx/ART85/XXVII/DESARROLLO_URBANO/03646.pdf" TargetMode="External"/><Relationship Id="rId1051" Type="http://schemas.openxmlformats.org/officeDocument/2006/relationships/hyperlink" Target="http://transparencia.comitan.gob.mx/ART85/XXVII/DESARROLLO_URBANO/US0344.pdf" TargetMode="External"/><Relationship Id="rId1149" Type="http://schemas.openxmlformats.org/officeDocument/2006/relationships/hyperlink" Target="http://transparencia.comitan.gob.mx/ART85/XXVII/DESARROLLO_URBANO/S002257.pdf" TargetMode="External"/><Relationship Id="rId1356" Type="http://schemas.openxmlformats.org/officeDocument/2006/relationships/hyperlink" Target="http://transparencia.comitan.gob.mx/ART85/XXVII/DESARROLLO_URBANO/A001408.pdf" TargetMode="External"/><Relationship Id="rId158" Type="http://schemas.openxmlformats.org/officeDocument/2006/relationships/hyperlink" Target="http://transparencia.comitan.gob.mx/ART85/XXVII/DESARROLLO_URBANO/03478.pdf" TargetMode="External"/><Relationship Id="rId726" Type="http://schemas.openxmlformats.org/officeDocument/2006/relationships/hyperlink" Target="http://transparencia.comitan.gob.mx/ART85/XXVII/DESARROLLO_URBANO/03608.pdf" TargetMode="External"/><Relationship Id="rId933" Type="http://schemas.openxmlformats.org/officeDocument/2006/relationships/hyperlink" Target="http://transparencia.comitan.gob.mx/ART85/XXVII/DESARROLLO_URBANO/S002166.pdf" TargetMode="External"/><Relationship Id="rId1009" Type="http://schemas.openxmlformats.org/officeDocument/2006/relationships/hyperlink" Target="http://transparencia.comitan.gob.mx/ART85/XXVII/DESARROLLO_URBANO/R000117.pdf" TargetMode="External"/><Relationship Id="rId1563" Type="http://schemas.openxmlformats.org/officeDocument/2006/relationships/hyperlink" Target="http://transparencia.comitan.gob.mx/ART85/XXVII/DESARROLLO_URBANO/S002347.pdf" TargetMode="External"/><Relationship Id="rId62" Type="http://schemas.openxmlformats.org/officeDocument/2006/relationships/hyperlink" Target="http://transparencia.comitan.gob.mx/ART85/XXVII/DESARROLLO_URBANO/03275.pdf" TargetMode="External"/><Relationship Id="rId365" Type="http://schemas.openxmlformats.org/officeDocument/2006/relationships/hyperlink" Target="http://transparencia.comitan.gob.mx/ART85/XXVII/DESARROLLO_URBANO/03378.pdf" TargetMode="External"/><Relationship Id="rId572" Type="http://schemas.openxmlformats.org/officeDocument/2006/relationships/hyperlink" Target="http://transparencia.comitan.gob.mx/ART85/XXVII/DESARROLLO_URBANO/03366.pdf" TargetMode="External"/><Relationship Id="rId1216" Type="http://schemas.openxmlformats.org/officeDocument/2006/relationships/hyperlink" Target="http://transparencia.comitan.gob.mx/ART85/XXVII/DESARROLLO_URBANO/P0029.pdf" TargetMode="External"/><Relationship Id="rId1423" Type="http://schemas.openxmlformats.org/officeDocument/2006/relationships/hyperlink" Target="http://transparencia.comitan.gob.mx/ART85/XXVII/DESARROLLO_URBANO/A001428.pdf" TargetMode="External"/><Relationship Id="rId1630" Type="http://schemas.openxmlformats.org/officeDocument/2006/relationships/hyperlink" Target="http://transparencia.comitan.gob.mx/ART85/XXVII/DESARROLLO_URBANO/S002380.pdf" TargetMode="External"/><Relationship Id="rId225" Type="http://schemas.openxmlformats.org/officeDocument/2006/relationships/hyperlink" Target="http://transparencia.comitan.gob.mx/ART85/XXVII/DESARROLLO_URBANO/03297.pdf" TargetMode="External"/><Relationship Id="rId432" Type="http://schemas.openxmlformats.org/officeDocument/2006/relationships/hyperlink" Target="http://transparencia.comitan.gob.mx/ART85/XXVII/DESARROLLO_URBANO/03614.pdf" TargetMode="External"/><Relationship Id="rId877" Type="http://schemas.openxmlformats.org/officeDocument/2006/relationships/hyperlink" Target="http://transparencia.comitan.gob.mx/ART85/XXVII/DESARROLLO_URBANO/OF.XXVII1_2021-2024.pdf" TargetMode="External"/><Relationship Id="rId1062" Type="http://schemas.openxmlformats.org/officeDocument/2006/relationships/hyperlink" Target="http://transparencia.comitan.gob.mx/ART85/XXVII/DESARROLLO_URBANO/US0332.pdf" TargetMode="External"/><Relationship Id="rId1728" Type="http://schemas.openxmlformats.org/officeDocument/2006/relationships/hyperlink" Target="http://transparencia.comitan.gob.mx/ART85/XXVII/DESARROLLO_URBANO/PA000111.pdf" TargetMode="External"/><Relationship Id="rId737" Type="http://schemas.openxmlformats.org/officeDocument/2006/relationships/hyperlink" Target="http://transparencia.comitan.gob.mx/ART85/XXVII/DESARROLLO_URBANO/03194.pdf" TargetMode="External"/><Relationship Id="rId944" Type="http://schemas.openxmlformats.org/officeDocument/2006/relationships/hyperlink" Target="http://transparencia.comitan.gob.mx/ART85/XXVII/DESARROLLO_URBANO/A001309.pdf" TargetMode="External"/><Relationship Id="rId1367" Type="http://schemas.openxmlformats.org/officeDocument/2006/relationships/hyperlink" Target="http://transparencia.comitan.gob.mx/ART85/XXVII/DESARROLLO_URBANO/S002329.pdf" TargetMode="External"/><Relationship Id="rId1574" Type="http://schemas.openxmlformats.org/officeDocument/2006/relationships/hyperlink" Target="http://transparencia.comitan.gob.mx/ART85/XXVII/DESARROLLO_URBANO/A001447.pdf" TargetMode="External"/><Relationship Id="rId73" Type="http://schemas.openxmlformats.org/officeDocument/2006/relationships/hyperlink" Target="http://transparencia.comitan.gob.mx/ART85/XXVII/DESARROLLO_URBANO/02676.pdf" TargetMode="External"/><Relationship Id="rId169" Type="http://schemas.openxmlformats.org/officeDocument/2006/relationships/hyperlink" Target="http://transparencia.comitan.gob.mx/ART85/XXVII/DESARROLLO_URBANO/03323.pdf" TargetMode="External"/><Relationship Id="rId376" Type="http://schemas.openxmlformats.org/officeDocument/2006/relationships/hyperlink" Target="http://transparencia.comitan.gob.mx/ART85/XXVII/DESARROLLO_URBANO/03377.pdf" TargetMode="External"/><Relationship Id="rId583" Type="http://schemas.openxmlformats.org/officeDocument/2006/relationships/hyperlink" Target="http://transparencia.comitan.gob.mx/ART85/XXVII/DESARROLLO_URBANO/03552.pdf" TargetMode="External"/><Relationship Id="rId790" Type="http://schemas.openxmlformats.org/officeDocument/2006/relationships/hyperlink" Target="http://transparencia.comitan.gob.mx/ART85/XXVII/DESARROLLO_URBANO/OF.XXVII1_2021-2024.pdf" TargetMode="External"/><Relationship Id="rId804" Type="http://schemas.openxmlformats.org/officeDocument/2006/relationships/hyperlink" Target="http://transparencia.comitan.gob.mx/ART85/XXVII/DESARROLLO_URBANO/OF.XXVII1_2021-2024.pdf" TargetMode="External"/><Relationship Id="rId1227" Type="http://schemas.openxmlformats.org/officeDocument/2006/relationships/hyperlink" Target="http://transparencia.comitan.gob.mx/ART85/XXVII/DESARROLLO_URBANO/A001331.pdf" TargetMode="External"/><Relationship Id="rId1434" Type="http://schemas.openxmlformats.org/officeDocument/2006/relationships/hyperlink" Target="http://transparencia.comitan.gob.mx/ART85/XXVII/DESARROLLO_URBANO/R000136.pdf" TargetMode="External"/><Relationship Id="rId1641" Type="http://schemas.openxmlformats.org/officeDocument/2006/relationships/hyperlink" Target="http://transparencia.comitan.gob.mx/ART85/XXVII/DESARROLLO_URBANO/16031.pdf" TargetMode="External"/><Relationship Id="rId4" Type="http://schemas.openxmlformats.org/officeDocument/2006/relationships/hyperlink" Target="http://transparencia.comitan.gob.mx/ART85/XXVII/DESARROLLO_URBANO/03346.pdf" TargetMode="External"/><Relationship Id="rId236" Type="http://schemas.openxmlformats.org/officeDocument/2006/relationships/hyperlink" Target="http://transparencia.comitan.gob.mx/ART85/XXVII/DESARROLLO_URBANO/03190.pdf" TargetMode="External"/><Relationship Id="rId443" Type="http://schemas.openxmlformats.org/officeDocument/2006/relationships/hyperlink" Target="http://transparencia.comitan.gob.mx/ART85/XXVII/DESARROLLO_URBANO/16752.pdf" TargetMode="External"/><Relationship Id="rId650" Type="http://schemas.openxmlformats.org/officeDocument/2006/relationships/hyperlink" Target="http://transparencia.comitan.gob.mx/ART85/XXVII/DESARROLLO_URBANO/03492.pdf" TargetMode="External"/><Relationship Id="rId888" Type="http://schemas.openxmlformats.org/officeDocument/2006/relationships/hyperlink" Target="http://transparencia.comitan.gob.mx/ART85/XXVII/DESARROLLO_URBANO/OF.XXVII1_2021-2024.pdf" TargetMode="External"/><Relationship Id="rId1073" Type="http://schemas.openxmlformats.org/officeDocument/2006/relationships/hyperlink" Target="http://transparencia.comitan.gob.mx/ART85/XXVII/DESARROLLO_URBANO/C000626.pdf" TargetMode="External"/><Relationship Id="rId1280" Type="http://schemas.openxmlformats.org/officeDocument/2006/relationships/hyperlink" Target="http://transparencia.comitan.gob.mx/ART85/XXVII/DESARROLLO_URBANO/C000631.pdf" TargetMode="External"/><Relationship Id="rId1501" Type="http://schemas.openxmlformats.org/officeDocument/2006/relationships/hyperlink" Target="http://transparencia.comitan.gob.mx/ART85/XXVII/DESARROLLO_URBANO/15089.pdf" TargetMode="External"/><Relationship Id="rId1739" Type="http://schemas.openxmlformats.org/officeDocument/2006/relationships/hyperlink" Target="http://transparencia.comitan.gob.mx/ART85/XXVII/DESARROLLO_URBANO/OFICIO_XXVII_2022.pdf" TargetMode="External"/><Relationship Id="rId303" Type="http://schemas.openxmlformats.org/officeDocument/2006/relationships/hyperlink" Target="http://transparencia.comitan.gob.mx/ART85/XXVII/DESARROLLO_URBANO/15242.pdf" TargetMode="External"/><Relationship Id="rId748" Type="http://schemas.openxmlformats.org/officeDocument/2006/relationships/hyperlink" Target="http://transparencia.comitan.gob.mx/ART85/XXVII/DESARROLLO_URBANO/OFICIO_XXVII_2022.pdf" TargetMode="External"/><Relationship Id="rId955" Type="http://schemas.openxmlformats.org/officeDocument/2006/relationships/hyperlink" Target="http://transparencia.comitan.gob.mx/ART85/XXVII/DESARROLLO_URBANO/03225.pdf" TargetMode="External"/><Relationship Id="rId1140" Type="http://schemas.openxmlformats.org/officeDocument/2006/relationships/hyperlink" Target="http://transparencia.comitan.gob.mx/ART85/XXVII/DESARROLLO_URBANO/R000234.pdf" TargetMode="External"/><Relationship Id="rId1378" Type="http://schemas.openxmlformats.org/officeDocument/2006/relationships/hyperlink" Target="http://transparencia.comitan.gob.mx/ART85/XXVII/DESARROLLO_URBANO/S002334.pdf" TargetMode="External"/><Relationship Id="rId1585" Type="http://schemas.openxmlformats.org/officeDocument/2006/relationships/hyperlink" Target="http://transparencia.comitan.gob.mx/ART85/XXVII/DESARROLLO_URBANO/OFICIO_XXVII_2022.pdf" TargetMode="External"/><Relationship Id="rId84" Type="http://schemas.openxmlformats.org/officeDocument/2006/relationships/hyperlink" Target="http://transparencia.comitan.gob.mx/ART85/XXVII/DESARROLLO_URBANO/03427.pdf" TargetMode="External"/><Relationship Id="rId387" Type="http://schemas.openxmlformats.org/officeDocument/2006/relationships/hyperlink" Target="http://transparencia.comitan.gob.mx/ART85/XXVII/DESARROLLO_URBANO/03366.pdf" TargetMode="External"/><Relationship Id="rId510" Type="http://schemas.openxmlformats.org/officeDocument/2006/relationships/hyperlink" Target="http://transparencia.comitan.gob.mx/ART85/XXVII/DESARROLLO_URBANO/03514.pdf" TargetMode="External"/><Relationship Id="rId594" Type="http://schemas.openxmlformats.org/officeDocument/2006/relationships/hyperlink" Target="http://transparencia.comitan.gob.mx/ART85/XXVII/DESARROLLO_URBANO/OF.XXVII1_2021-2024.pdf" TargetMode="External"/><Relationship Id="rId608" Type="http://schemas.openxmlformats.org/officeDocument/2006/relationships/hyperlink" Target="http://transparencia.comitan.gob.mx/ART85/XXVII/DESARROLLO_URBANO/OFICIO_XXVII_2022.pdf" TargetMode="External"/><Relationship Id="rId815" Type="http://schemas.openxmlformats.org/officeDocument/2006/relationships/hyperlink" Target="http://transparencia.comitan.gob.mx/ART85/XXVII/DESARROLLO_URBANO/04055.pdf" TargetMode="External"/><Relationship Id="rId1238" Type="http://schemas.openxmlformats.org/officeDocument/2006/relationships/hyperlink" Target="http://transparencia.comitan.gob.mx/ART85/XXVII/DESARROLLO_URBANO/R000132.pdf" TargetMode="External"/><Relationship Id="rId1445" Type="http://schemas.openxmlformats.org/officeDocument/2006/relationships/hyperlink" Target="http://transparencia.comitan.gob.mx/ART85/XXVII/DESARROLLO_URBANO/C000682.pdf" TargetMode="External"/><Relationship Id="rId1652" Type="http://schemas.openxmlformats.org/officeDocument/2006/relationships/hyperlink" Target="http://transparencia.comitan.gob.mx/ART85/XXVII/DESARROLLO_URBANO/16965.pdf" TargetMode="External"/><Relationship Id="rId247" Type="http://schemas.openxmlformats.org/officeDocument/2006/relationships/hyperlink" Target="http://transparencia.comitan.gob.mx/ART85/XXVII/DESARROLLO_URBANO/03260.pdf" TargetMode="External"/><Relationship Id="rId899" Type="http://schemas.openxmlformats.org/officeDocument/2006/relationships/hyperlink" Target="http://transparencia.comitan.gob.mx/ART85/XXVII/DESARROLLO_URBANO/S002174.pdf" TargetMode="External"/><Relationship Id="rId1000" Type="http://schemas.openxmlformats.org/officeDocument/2006/relationships/hyperlink" Target="http://transparencia.comitan.gob.mx/ART85/XXVII/DESARROLLO_URBANO/R000119.pdf" TargetMode="External"/><Relationship Id="rId1084" Type="http://schemas.openxmlformats.org/officeDocument/2006/relationships/hyperlink" Target="http://transparencia.comitan.gob.mx/ART85/XXVII/DESARROLLO_URBANO/C000642.pdf" TargetMode="External"/><Relationship Id="rId1305" Type="http://schemas.openxmlformats.org/officeDocument/2006/relationships/hyperlink" Target="http://transparencia.comitan.gob.mx/ART85/XXVII/DESARROLLO_URBANO/S002304.pdf" TargetMode="External"/><Relationship Id="rId107" Type="http://schemas.openxmlformats.org/officeDocument/2006/relationships/hyperlink" Target="http://transparencia.comitan.gob.mx/ART85/XXVII/DESARROLLO_URBANO/03325.pdf" TargetMode="External"/><Relationship Id="rId454" Type="http://schemas.openxmlformats.org/officeDocument/2006/relationships/hyperlink" Target="http://transparencia.comitan.gob.mx/ART85/XXVII/DESARROLLO_URBANO/A001253.pdf" TargetMode="External"/><Relationship Id="rId661" Type="http://schemas.openxmlformats.org/officeDocument/2006/relationships/hyperlink" Target="http://transparencia.comitan.gob.mx/ART85/XXVII/DESARROLLO_URBANO/OF.XXVII1_2021-2024.pdf" TargetMode="External"/><Relationship Id="rId759" Type="http://schemas.openxmlformats.org/officeDocument/2006/relationships/hyperlink" Target="http://transparencia.comitan.gob.mx/ART85/XXVII/DESARROLLO_URBANO/OF.XXVII1_2021-2024.pdf" TargetMode="External"/><Relationship Id="rId966" Type="http://schemas.openxmlformats.org/officeDocument/2006/relationships/hyperlink" Target="http://transparencia.comitan.gob.mx/ART85/XXVII/DESARROLLO_URBANO/C000619.pdf" TargetMode="External"/><Relationship Id="rId1291" Type="http://schemas.openxmlformats.org/officeDocument/2006/relationships/hyperlink" Target="http://transparencia.comitan.gob.mx/ART85/XXVII/DESARROLLO_URBANO/S002286.pdf" TargetMode="External"/><Relationship Id="rId1389" Type="http://schemas.openxmlformats.org/officeDocument/2006/relationships/hyperlink" Target="http://transparencia.comitan.gob.mx/ART85/XXVII/DESARROLLO_URBANO/C000675.pdf" TargetMode="External"/><Relationship Id="rId1512" Type="http://schemas.openxmlformats.org/officeDocument/2006/relationships/hyperlink" Target="http://transparencia.comitan.gob.mx/ART85/XXVII/DESARROLLO_URBANO/OF.XXVII1_2021-2024.pdf" TargetMode="External"/><Relationship Id="rId1596" Type="http://schemas.openxmlformats.org/officeDocument/2006/relationships/hyperlink" Target="http://transparencia.comitan.gob.mx/ART85/XXVII/DESARROLLO_URBANO/03526.pdf" TargetMode="External"/><Relationship Id="rId11" Type="http://schemas.openxmlformats.org/officeDocument/2006/relationships/hyperlink" Target="http://transparencia.comitan.gob.mx/ART85/XXVII/DESARROLLO_URBANO/15858.pdf" TargetMode="External"/><Relationship Id="rId314" Type="http://schemas.openxmlformats.org/officeDocument/2006/relationships/hyperlink" Target="http://transparencia.comitan.gob.mx/ART85/XXVII/DESARROLLO_URBANO/03214.pdf" TargetMode="External"/><Relationship Id="rId398" Type="http://schemas.openxmlformats.org/officeDocument/2006/relationships/hyperlink" Target="http://transparencia.comitan.gob.mx/ART85/XXVII/DESARROLLO_URBANO/03476.pdf" TargetMode="External"/><Relationship Id="rId521" Type="http://schemas.openxmlformats.org/officeDocument/2006/relationships/hyperlink" Target="http://transparencia.comitan.gob.mx/ART85/XXVII/DESARROLLO_URBANO/OF.XXVII1_2021-2024.pdf" TargetMode="External"/><Relationship Id="rId619" Type="http://schemas.openxmlformats.org/officeDocument/2006/relationships/hyperlink" Target="http://transparencia.comitan.gob.mx/ART85/XXVII/DESARROLLO_URBANO/OF.XXVII1_2021-2024.pdf" TargetMode="External"/><Relationship Id="rId1151" Type="http://schemas.openxmlformats.org/officeDocument/2006/relationships/hyperlink" Target="http://transparencia.comitan.gob.mx/ART85/XXVII/DESARROLLO_URBANO/A001401.pdf" TargetMode="External"/><Relationship Id="rId1249" Type="http://schemas.openxmlformats.org/officeDocument/2006/relationships/hyperlink" Target="http://transparencia.comitan.gob.mx/ART85/XXVII/DESARROLLO_URBANO/C000595.pdf" TargetMode="External"/><Relationship Id="rId95" Type="http://schemas.openxmlformats.org/officeDocument/2006/relationships/hyperlink" Target="http://transparencia.comitan.gob.mx/ART85/XXVII/DESARROLLO_URBANO/03262.pdf" TargetMode="External"/><Relationship Id="rId160" Type="http://schemas.openxmlformats.org/officeDocument/2006/relationships/hyperlink" Target="http://transparencia.comitan.gob.mx/ART85/XXVII/DESARROLLO_URBANO/03546.pdf" TargetMode="External"/><Relationship Id="rId826" Type="http://schemas.openxmlformats.org/officeDocument/2006/relationships/hyperlink" Target="http://transparencia.comitan.gob.mx/ART85/XXVII/DESARROLLO_URBANO/OF.XXVII1_2021-2024.pdf" TargetMode="External"/><Relationship Id="rId1011" Type="http://schemas.openxmlformats.org/officeDocument/2006/relationships/hyperlink" Target="http://transparencia.comitan.gob.mx/ART85/XXVII/DESARROLLO_URBANO/R000271.pdf" TargetMode="External"/><Relationship Id="rId1109" Type="http://schemas.openxmlformats.org/officeDocument/2006/relationships/hyperlink" Target="http://transparencia.comitan.gob.mx/ART85/XXVII/DESARROLLO_URBANO/A001289.pdf" TargetMode="External"/><Relationship Id="rId1456" Type="http://schemas.openxmlformats.org/officeDocument/2006/relationships/hyperlink" Target="http://transparencia.comitan.gob.mx/ART85/XXVII/DESARROLLO_URBANO/S002355.pdf" TargetMode="External"/><Relationship Id="rId1663" Type="http://schemas.openxmlformats.org/officeDocument/2006/relationships/hyperlink" Target="http://transparencia.comitan.gob.mx/ART85/XXVII/DESARROLLO_URBANO/17312.pdf" TargetMode="External"/><Relationship Id="rId258" Type="http://schemas.openxmlformats.org/officeDocument/2006/relationships/hyperlink" Target="http://transparencia.comitan.gob.mx/ART85/XXVII/DESARROLLO_URBANO/03313.pdf" TargetMode="External"/><Relationship Id="rId465" Type="http://schemas.openxmlformats.org/officeDocument/2006/relationships/hyperlink" Target="http://transparencia.comitan.gob.mx/ART85/XXVII/DESARROLLO_URBANO/03467.pdf" TargetMode="External"/><Relationship Id="rId672" Type="http://schemas.openxmlformats.org/officeDocument/2006/relationships/hyperlink" Target="http://transparencia.comitan.gob.mx/ART85/XXVII/DESARROLLO_URBANO/OF.XXVII1_2021-2024.pdf" TargetMode="External"/><Relationship Id="rId1095" Type="http://schemas.openxmlformats.org/officeDocument/2006/relationships/hyperlink" Target="http://transparencia.comitan.gob.mx/ART85/XXVII/DESARROLLO_URBANO/S002209.pdf" TargetMode="External"/><Relationship Id="rId1316" Type="http://schemas.openxmlformats.org/officeDocument/2006/relationships/hyperlink" Target="http://transparencia.comitan.gob.mx/ART85/XXVII/DESARROLLO_URBANO/A001422.pdf" TargetMode="External"/><Relationship Id="rId1523" Type="http://schemas.openxmlformats.org/officeDocument/2006/relationships/hyperlink" Target="http://transparencia.comitan.gob.mx/ART85/XXVII/DESARROLLO_URBANO/A001336.pdf" TargetMode="External"/><Relationship Id="rId1730" Type="http://schemas.openxmlformats.org/officeDocument/2006/relationships/hyperlink" Target="http://transparencia.comitan.gob.mx/ART85/XXVII/DESARROLLO_URBANO/A001348.pdf" TargetMode="External"/><Relationship Id="rId22" Type="http://schemas.openxmlformats.org/officeDocument/2006/relationships/hyperlink" Target="http://transparencia.comitan.gob.mx/ART85/XXVII/DESARROLLO_URBANO/03192.pdf" TargetMode="External"/><Relationship Id="rId118" Type="http://schemas.openxmlformats.org/officeDocument/2006/relationships/hyperlink" Target="http://transparencia.comitan.gob.mx/ART85/XXVII/DESARROLLO_URBANO/03286.pdf" TargetMode="External"/><Relationship Id="rId325" Type="http://schemas.openxmlformats.org/officeDocument/2006/relationships/hyperlink" Target="http://transparencia.comitan.gob.mx/ART85/XXVII/DESARROLLO_URBANO/03549.pdf" TargetMode="External"/><Relationship Id="rId532" Type="http://schemas.openxmlformats.org/officeDocument/2006/relationships/hyperlink" Target="http://transparencia.comitan.gob.mx/ART85/XXVII/DESARROLLO_URBANO/OF.XXVII1_2021-2024.pdf" TargetMode="External"/><Relationship Id="rId977" Type="http://schemas.openxmlformats.org/officeDocument/2006/relationships/hyperlink" Target="http://transparencia.comitan.gob.mx/ART85/XXVII/DESARROLLO_URBANO/S002193.pdf" TargetMode="External"/><Relationship Id="rId1162" Type="http://schemas.openxmlformats.org/officeDocument/2006/relationships/hyperlink" Target="http://transparencia.comitan.gob.mx/ART85/XXVII/DESARROLLO_URBANO/A001404.pdf" TargetMode="External"/><Relationship Id="rId171" Type="http://schemas.openxmlformats.org/officeDocument/2006/relationships/hyperlink" Target="http://transparencia.comitan.gob.mx/ART85/XXVII/DESARROLLO_URBANO/03310.pdf" TargetMode="External"/><Relationship Id="rId837" Type="http://schemas.openxmlformats.org/officeDocument/2006/relationships/hyperlink" Target="http://transparencia.comitan.gob.mx/ART85/XXVII/DESARROLLO_URBANO/OF.XXVII1_2021-2024.pdf" TargetMode="External"/><Relationship Id="rId1022" Type="http://schemas.openxmlformats.org/officeDocument/2006/relationships/hyperlink" Target="http://transparencia.comitan.gob.mx/ART85/XXVII/DESARROLLO_URBANO/S002216.pdf" TargetMode="External"/><Relationship Id="rId1467" Type="http://schemas.openxmlformats.org/officeDocument/2006/relationships/hyperlink" Target="http://transparencia.comitan.gob.mx/ART85/XXVII/DESARROLLO_URBANO/S002362.pdf" TargetMode="External"/><Relationship Id="rId1674" Type="http://schemas.openxmlformats.org/officeDocument/2006/relationships/hyperlink" Target="http://transparencia.comitan.gob.mx/ART85/XXVII/DESARROLLO_URBANO/OF.XXVII1_2021-2024.pdf" TargetMode="External"/><Relationship Id="rId269" Type="http://schemas.openxmlformats.org/officeDocument/2006/relationships/hyperlink" Target="http://transparencia.comitan.gob.mx/ART85/XXVII/DESARROLLO_URBANO/03349.pdf" TargetMode="External"/><Relationship Id="rId476" Type="http://schemas.openxmlformats.org/officeDocument/2006/relationships/hyperlink" Target="http://transparencia.comitan.gob.mx/ART85/XXVII/DESARROLLO_URBANO/03179.pdf" TargetMode="External"/><Relationship Id="rId683" Type="http://schemas.openxmlformats.org/officeDocument/2006/relationships/hyperlink" Target="http://transparencia.comitan.gob.mx/ART85/XXVII/DESARROLLO_URBANO/03534.pdf" TargetMode="External"/><Relationship Id="rId890" Type="http://schemas.openxmlformats.org/officeDocument/2006/relationships/hyperlink" Target="http://transparencia.comitan.gob.mx/ART85/XXVII/DESARROLLO_URBANO/CAV0003.pdf" TargetMode="External"/><Relationship Id="rId904" Type="http://schemas.openxmlformats.org/officeDocument/2006/relationships/hyperlink" Target="http://transparencia.comitan.gob.mx/ART85/XXVII/DESARROLLO_URBANO/S002180.pdf" TargetMode="External"/><Relationship Id="rId1327" Type="http://schemas.openxmlformats.org/officeDocument/2006/relationships/hyperlink" Target="http://transparencia.comitan.gob.mx/ART85/XXVII/DESARROLLO_URBANO/US0430.pdf" TargetMode="External"/><Relationship Id="rId1534" Type="http://schemas.openxmlformats.org/officeDocument/2006/relationships/hyperlink" Target="http://transparencia.comitan.gob.mx/ART85/XXVII/DESARROLLO_URBANO/03584.pdf" TargetMode="External"/><Relationship Id="rId1741" Type="http://schemas.openxmlformats.org/officeDocument/2006/relationships/hyperlink" Target="http://transparencia.comitan.gob.mx/ART85/XXVII/DESARROLLO_URBANO/OF.XXVII1_2021-2024.pdf" TargetMode="External"/><Relationship Id="rId33" Type="http://schemas.openxmlformats.org/officeDocument/2006/relationships/hyperlink" Target="http://transparencia.comitan.gob.mx/ART85/XXVII/DESARROLLO_URBANO/03458.pdf" TargetMode="External"/><Relationship Id="rId129" Type="http://schemas.openxmlformats.org/officeDocument/2006/relationships/hyperlink" Target="http://transparencia.comitan.gob.mx/ART85/XXVII/DESARROLLO_URBANO/03457.pdf" TargetMode="External"/><Relationship Id="rId336" Type="http://schemas.openxmlformats.org/officeDocument/2006/relationships/hyperlink" Target="http://transparencia.comitan.gob.mx/ART85/XXVII/DESARROLLO_URBANO/03435.pdf" TargetMode="External"/><Relationship Id="rId543" Type="http://schemas.openxmlformats.org/officeDocument/2006/relationships/hyperlink" Target="http://transparencia.comitan.gob.mx/ART85/XXVII/DESARROLLO_URBANO/03216.pdf" TargetMode="External"/><Relationship Id="rId988" Type="http://schemas.openxmlformats.org/officeDocument/2006/relationships/hyperlink" Target="http://transparencia.comitan.gob.mx/ART85/XXVII/DESARROLLO_URBANO/S002214.pdf" TargetMode="External"/><Relationship Id="rId1173" Type="http://schemas.openxmlformats.org/officeDocument/2006/relationships/hyperlink" Target="http://transparencia.comitan.gob.mx/ART85/XXVII/DESARROLLO_URBANO/S002223.pdf" TargetMode="External"/><Relationship Id="rId1380" Type="http://schemas.openxmlformats.org/officeDocument/2006/relationships/hyperlink" Target="http://transparencia.comitan.gob.mx/ART85/XXVII/DESARROLLO_URBANO/A001433.pdf" TargetMode="External"/><Relationship Id="rId1601" Type="http://schemas.openxmlformats.org/officeDocument/2006/relationships/hyperlink" Target="http://transparencia.comitan.gob.mx/ART85/XXVII/DESARROLLO_URBANO/03539.pdf" TargetMode="External"/><Relationship Id="rId182" Type="http://schemas.openxmlformats.org/officeDocument/2006/relationships/hyperlink" Target="http://transparencia.comitan.gob.mx/ART85/XXVII/DESARROLLO_URBANO/03595.pdf" TargetMode="External"/><Relationship Id="rId403" Type="http://schemas.openxmlformats.org/officeDocument/2006/relationships/hyperlink" Target="http://transparencia.comitan.gob.mx/ART85/XXVII/DESARROLLO_URBANO/03221.pdf" TargetMode="External"/><Relationship Id="rId750" Type="http://schemas.openxmlformats.org/officeDocument/2006/relationships/hyperlink" Target="http://transparencia.comitan.gob.mx/ART85/XXVII/DESARROLLO_URBANO/OF.XXVII1_2021-2024.pdf" TargetMode="External"/><Relationship Id="rId848" Type="http://schemas.openxmlformats.org/officeDocument/2006/relationships/hyperlink" Target="http://transparencia.comitan.gob.mx/ART85/XXVII/DESARROLLO_URBANO/OFICIO_XXVII_2022.pdf" TargetMode="External"/><Relationship Id="rId1033" Type="http://schemas.openxmlformats.org/officeDocument/2006/relationships/hyperlink" Target="http://transparencia.comitan.gob.mx/ART85/XXVII/DESARROLLO_URBANO/A001287.pdf" TargetMode="External"/><Relationship Id="rId1478" Type="http://schemas.openxmlformats.org/officeDocument/2006/relationships/hyperlink" Target="http://transparencia.comitan.gob.mx/ART85/XXVII/DESARROLLO_URBANO/A001327.pdf" TargetMode="External"/><Relationship Id="rId1685" Type="http://schemas.openxmlformats.org/officeDocument/2006/relationships/hyperlink" Target="http://transparencia.comitan.gob.mx/ART85/XXVII/DESARROLLO_URBANO/OF.XXVII1_2021-2024.pdf" TargetMode="External"/><Relationship Id="rId487" Type="http://schemas.openxmlformats.org/officeDocument/2006/relationships/hyperlink" Target="http://transparencia.comitan.gob.mx/ART85/XXVII/DESARROLLO_URBANO/03290.pdf" TargetMode="External"/><Relationship Id="rId610" Type="http://schemas.openxmlformats.org/officeDocument/2006/relationships/hyperlink" Target="http://transparencia.comitan.gob.mx/ART85/XXVII/DESARROLLO_URBANO/OF.XXVII1_2021-2024.pdf" TargetMode="External"/><Relationship Id="rId694" Type="http://schemas.openxmlformats.org/officeDocument/2006/relationships/hyperlink" Target="http://transparencia.comitan.gob.mx/ART85/XXVII/DESARROLLO_URBANO/OFICIO_XXVII_2022.pdf" TargetMode="External"/><Relationship Id="rId708" Type="http://schemas.openxmlformats.org/officeDocument/2006/relationships/hyperlink" Target="http://transparencia.comitan.gob.mx/ART85/XXVII/DESARROLLO_URBANO/15848.pdf" TargetMode="External"/><Relationship Id="rId915" Type="http://schemas.openxmlformats.org/officeDocument/2006/relationships/hyperlink" Target="http://transparencia.comitan.gob.mx/ART85/XXVII/DESARROLLO_URBANO/A001258.pdf" TargetMode="External"/><Relationship Id="rId1240" Type="http://schemas.openxmlformats.org/officeDocument/2006/relationships/hyperlink" Target="http://transparencia.comitan.gob.mx/ART85/XXVII/DESARROLLO_URBANO/OFICIO_XXVII_2022.pdf" TargetMode="External"/><Relationship Id="rId1338" Type="http://schemas.openxmlformats.org/officeDocument/2006/relationships/hyperlink" Target="http://transparencia.comitan.gob.mx/ART85/XXVII/DESARROLLO_URBANO/C000680.pdf" TargetMode="External"/><Relationship Id="rId1545" Type="http://schemas.openxmlformats.org/officeDocument/2006/relationships/hyperlink" Target="http://transparencia.comitan.gob.mx/ART85/XXVII/DESARROLLO_URBANO/OFICIO_XXVII_2022.pdf" TargetMode="External"/><Relationship Id="rId347" Type="http://schemas.openxmlformats.org/officeDocument/2006/relationships/hyperlink" Target="http://transparencia.comitan.gob.mx/ART85/XXVII/DESARROLLO_URBANO/03571.pdf" TargetMode="External"/><Relationship Id="rId999" Type="http://schemas.openxmlformats.org/officeDocument/2006/relationships/hyperlink" Target="http://transparencia.comitan.gob.mx/ART85/XXVII/DESARROLLO_URBANO/T000304.pdf" TargetMode="External"/><Relationship Id="rId1100" Type="http://schemas.openxmlformats.org/officeDocument/2006/relationships/hyperlink" Target="http://transparencia.comitan.gob.mx/ART85/XXVII/DESARROLLO_URBANO/A001286.pdf" TargetMode="External"/><Relationship Id="rId1184" Type="http://schemas.openxmlformats.org/officeDocument/2006/relationships/hyperlink" Target="http://transparencia.comitan.gob.mx/ART85/XXVII/DESARROLLO_URBANO/03368.pdf" TargetMode="External"/><Relationship Id="rId1405" Type="http://schemas.openxmlformats.org/officeDocument/2006/relationships/hyperlink" Target="http://transparencia.comitan.gob.mx/ART85/XXVII/DESARROLLO_URBANO/OFICIO_XXVII_2022.pdf" TargetMode="External"/><Relationship Id="rId1752" Type="http://schemas.openxmlformats.org/officeDocument/2006/relationships/hyperlink" Target="http://transparencia.comitan.gob.mx/ART85/XXVII/DESARROLLO_URBANO/OF.XXVII1_2021-2024.pdf" TargetMode="External"/><Relationship Id="rId44" Type="http://schemas.openxmlformats.org/officeDocument/2006/relationships/hyperlink" Target="http://transparencia.comitan.gob.mx/ART85/XXVII/DESARROLLO_URBANO/03340.pdf" TargetMode="External"/><Relationship Id="rId554" Type="http://schemas.openxmlformats.org/officeDocument/2006/relationships/hyperlink" Target="http://transparencia.comitan.gob.mx/ART85/XXVII/DESARROLLO_URBANO/15254.pdf" TargetMode="External"/><Relationship Id="rId761" Type="http://schemas.openxmlformats.org/officeDocument/2006/relationships/hyperlink" Target="http://transparencia.comitan.gob.mx/ART85/XXVII/DESARROLLO_URBANO/OFICIO_XXVII_2022.pdf" TargetMode="External"/><Relationship Id="rId859" Type="http://schemas.openxmlformats.org/officeDocument/2006/relationships/hyperlink" Target="http://transparencia.comitan.gob.mx/ART85/XXVII/DESARROLLO_URBANO/OFICIO_XXVII_2022.pdf" TargetMode="External"/><Relationship Id="rId1391" Type="http://schemas.openxmlformats.org/officeDocument/2006/relationships/hyperlink" Target="http://transparencia.comitan.gob.mx/ART85/XXVII/DESARROLLO_URBANO/C000674.pdf" TargetMode="External"/><Relationship Id="rId1489" Type="http://schemas.openxmlformats.org/officeDocument/2006/relationships/hyperlink" Target="http://transparencia.comitan.gob.mx/ART85/XXVII/DESARROLLO_URBANO/OFICIO_XXVII_2022.pdf" TargetMode="External"/><Relationship Id="rId1612" Type="http://schemas.openxmlformats.org/officeDocument/2006/relationships/hyperlink" Target="http://transparencia.comitan.gob.mx/ART85/XXVII/DESARROLLO_URBANO/S002366.pdf" TargetMode="External"/><Relationship Id="rId1696" Type="http://schemas.openxmlformats.org/officeDocument/2006/relationships/hyperlink" Target="http://transparencia.comitan.gob.mx/ART85/XXVII/DESARROLLO_URBANO/OF.XXVII1_2021-2024.pdf" TargetMode="External"/><Relationship Id="rId193" Type="http://schemas.openxmlformats.org/officeDocument/2006/relationships/hyperlink" Target="http://transparencia.comitan.gob.mx/ART85/XXVII/DESARROLLO_URBANO/03477.pdf" TargetMode="External"/><Relationship Id="rId207" Type="http://schemas.openxmlformats.org/officeDocument/2006/relationships/hyperlink" Target="http://transparencia.comitan.gob.mx/ART85/XXVII/DESARROLLO_URBANO/03483.pdf" TargetMode="External"/><Relationship Id="rId414" Type="http://schemas.openxmlformats.org/officeDocument/2006/relationships/hyperlink" Target="http://transparencia.comitan.gob.mx/ART85/XXVII/DESARROLLO_URBANO/03508.pdf" TargetMode="External"/><Relationship Id="rId498" Type="http://schemas.openxmlformats.org/officeDocument/2006/relationships/hyperlink" Target="http://transparencia.comitan.gob.mx/ART85/XXVII/DESARROLLO_URBANO/03313.pdf" TargetMode="External"/><Relationship Id="rId621" Type="http://schemas.openxmlformats.org/officeDocument/2006/relationships/hyperlink" Target="http://transparencia.comitan.gob.mx/ART85/XXVII/DESARROLLO_URBANO/OFICIO_XXVII_2022.pdf" TargetMode="External"/><Relationship Id="rId1044" Type="http://schemas.openxmlformats.org/officeDocument/2006/relationships/hyperlink" Target="http://transparencia.comitan.gob.mx/ART85/XXVII/DESARROLLO_URBANO/US0341.pdf" TargetMode="External"/><Relationship Id="rId1251" Type="http://schemas.openxmlformats.org/officeDocument/2006/relationships/hyperlink" Target="http://transparencia.comitan.gob.mx/ART85/XXVII/DESARROLLO_URBANO/C000654.pdf" TargetMode="External"/><Relationship Id="rId1349" Type="http://schemas.openxmlformats.org/officeDocument/2006/relationships/hyperlink" Target="http://transparencia.comitan.gob.mx/ART85/XXVII/DESARROLLO_URBANO/A001427.pdf" TargetMode="External"/><Relationship Id="rId260" Type="http://schemas.openxmlformats.org/officeDocument/2006/relationships/hyperlink" Target="http://transparencia.comitan.gob.mx/ART85/XXVII/DESARROLLO_URBANO/03236.pdf" TargetMode="External"/><Relationship Id="rId719" Type="http://schemas.openxmlformats.org/officeDocument/2006/relationships/hyperlink" Target="http://transparencia.comitan.gob.mx/ART85/XXVII/DESARROLLO_URBANO/OFICIO_XXVII_2022.pdf" TargetMode="External"/><Relationship Id="rId926" Type="http://schemas.openxmlformats.org/officeDocument/2006/relationships/hyperlink" Target="http://transparencia.comitan.gob.mx/ART85/XXVII/DESARROLLO_URBANO/S002151.pdf" TargetMode="External"/><Relationship Id="rId1111" Type="http://schemas.openxmlformats.org/officeDocument/2006/relationships/hyperlink" Target="http://transparencia.comitan.gob.mx/ART85/XXVII/DESARROLLO_URBANO/S002233.pdf" TargetMode="External"/><Relationship Id="rId1556" Type="http://schemas.openxmlformats.org/officeDocument/2006/relationships/hyperlink" Target="http://transparencia.comitan.gob.mx/ART85/XXVII/DESARROLLO_URBANO/03585.pdf" TargetMode="External"/><Relationship Id="rId55" Type="http://schemas.openxmlformats.org/officeDocument/2006/relationships/hyperlink" Target="http://transparencia.comitan.gob.mx/ART85/XXVII/DESARROLLO_URBANO/03253.pdf" TargetMode="External"/><Relationship Id="rId120" Type="http://schemas.openxmlformats.org/officeDocument/2006/relationships/hyperlink" Target="http://transparencia.comitan.gob.mx/ART85/XXVII/DESARROLLO_URBANO/03363.pdf" TargetMode="External"/><Relationship Id="rId358" Type="http://schemas.openxmlformats.org/officeDocument/2006/relationships/hyperlink" Target="http://transparencia.comitan.gob.mx/ART85/XXVII/DESARROLLO_URBANO/03440.pdf" TargetMode="External"/><Relationship Id="rId565" Type="http://schemas.openxmlformats.org/officeDocument/2006/relationships/hyperlink" Target="http://transparencia.comitan.gob.mx/ART85/XXVII/DESARROLLO_URBANO/03576.pdf" TargetMode="External"/><Relationship Id="rId772" Type="http://schemas.openxmlformats.org/officeDocument/2006/relationships/hyperlink" Target="http://transparencia.comitan.gob.mx/ART85/XXVII/DESARROLLO_URBANO/OF.XXVII1_2021-2024.pdf" TargetMode="External"/><Relationship Id="rId1195" Type="http://schemas.openxmlformats.org/officeDocument/2006/relationships/hyperlink" Target="http://transparencia.comitan.gob.mx/ART85/XXVII/DESARROLLO_URBANO/L000177.pdf" TargetMode="External"/><Relationship Id="rId1209" Type="http://schemas.openxmlformats.org/officeDocument/2006/relationships/hyperlink" Target="http://transparencia.comitan.gob.mx/ART85/XXVII/DESARROLLO_URBANO/A001241.pdf" TargetMode="External"/><Relationship Id="rId1416" Type="http://schemas.openxmlformats.org/officeDocument/2006/relationships/hyperlink" Target="http://transparencia.comitan.gob.mx/ART85/XXVII/DESARROLLO_URBANO/C000667.pdf" TargetMode="External"/><Relationship Id="rId1623" Type="http://schemas.openxmlformats.org/officeDocument/2006/relationships/hyperlink" Target="http://transparencia.comitan.gob.mx/ART85/XXVII/DESARROLLO_URBANO/S002414.pdf" TargetMode="External"/><Relationship Id="rId218" Type="http://schemas.openxmlformats.org/officeDocument/2006/relationships/hyperlink" Target="http://transparencia.comitan.gob.mx/ART85/XXVII/DESARROLLO_URBANO/03235.pdf" TargetMode="External"/><Relationship Id="rId425" Type="http://schemas.openxmlformats.org/officeDocument/2006/relationships/hyperlink" Target="http://transparencia.comitan.gob.mx/ART85/XXVII/DESARROLLO_URBANO/03429.pdf" TargetMode="External"/><Relationship Id="rId632" Type="http://schemas.openxmlformats.org/officeDocument/2006/relationships/hyperlink" Target="http://transparencia.comitan.gob.mx/ART85/XXVII/DESARROLLO_URBANO/OFICIO_XXVII_2022.pdf" TargetMode="External"/><Relationship Id="rId1055" Type="http://schemas.openxmlformats.org/officeDocument/2006/relationships/hyperlink" Target="http://transparencia.comitan.gob.mx/ART85/XXVII/DESARROLLO_URBANO/US0331.pdf" TargetMode="External"/><Relationship Id="rId1262" Type="http://schemas.openxmlformats.org/officeDocument/2006/relationships/hyperlink" Target="http://transparencia.comitan.gob.mx/ART85/XXVII/DESARROLLO_URBANO/C000663.pdf" TargetMode="External"/><Relationship Id="rId271" Type="http://schemas.openxmlformats.org/officeDocument/2006/relationships/hyperlink" Target="http://transparencia.comitan.gob.mx/ART85/XXVII/DESARROLLO_URBANO/15480.pdf" TargetMode="External"/><Relationship Id="rId937" Type="http://schemas.openxmlformats.org/officeDocument/2006/relationships/hyperlink" Target="http://transparencia.comitan.gob.mx/ART85/XXVII/DESARROLLO_URBANO/S002169.pdf" TargetMode="External"/><Relationship Id="rId1122" Type="http://schemas.openxmlformats.org/officeDocument/2006/relationships/hyperlink" Target="http://transparencia.comitan.gob.mx/ART85/XXVII/DESARROLLO_URBANO/S002246.pdf" TargetMode="External"/><Relationship Id="rId1567" Type="http://schemas.openxmlformats.org/officeDocument/2006/relationships/hyperlink" Target="http://transparencia.comitan.gob.mx/ART85/XXVII/DESARROLLO_URBANO/S002372.pdf" TargetMode="External"/><Relationship Id="rId66" Type="http://schemas.openxmlformats.org/officeDocument/2006/relationships/hyperlink" Target="http://transparencia.comitan.gob.mx/ART85/XXVII/DESARROLLO_URBANO/03599.pdf" TargetMode="External"/><Relationship Id="rId131" Type="http://schemas.openxmlformats.org/officeDocument/2006/relationships/hyperlink" Target="http://transparencia.comitan.gob.mx/ART85/XXVII/DESARROLLO_URBANO/03379.pdf" TargetMode="External"/><Relationship Id="rId369" Type="http://schemas.openxmlformats.org/officeDocument/2006/relationships/hyperlink" Target="http://transparencia.comitan.gob.mx/ART85/XXVII/DESARROLLO_URBANO/03376.pdf" TargetMode="External"/><Relationship Id="rId576" Type="http://schemas.openxmlformats.org/officeDocument/2006/relationships/hyperlink" Target="http://transparencia.comitan.gob.mx/ART85/XXVII/DESARROLLO_URBANO/03598.pdf" TargetMode="External"/><Relationship Id="rId783" Type="http://schemas.openxmlformats.org/officeDocument/2006/relationships/hyperlink" Target="http://transparencia.comitan.gob.mx/ART85/XXVII/DESARROLLO_URBANO/03303.pdf" TargetMode="External"/><Relationship Id="rId990" Type="http://schemas.openxmlformats.org/officeDocument/2006/relationships/hyperlink" Target="http://transparencia.comitan.gob.mx/ART85/XXVII/DESARROLLO_URBANO/C000618.pdf" TargetMode="External"/><Relationship Id="rId1427" Type="http://schemas.openxmlformats.org/officeDocument/2006/relationships/hyperlink" Target="http://transparencia.comitan.gob.mx/ART85/XXVII/DESARROLLO_URBANO/A001431.pdf" TargetMode="External"/><Relationship Id="rId1634" Type="http://schemas.openxmlformats.org/officeDocument/2006/relationships/hyperlink" Target="http://transparencia.comitan.gob.mx/ART85/XXVII/DESARROLLO_URBANO/OF.XXVII1_2021-2024.pdf" TargetMode="External"/><Relationship Id="rId229" Type="http://schemas.openxmlformats.org/officeDocument/2006/relationships/hyperlink" Target="http://transparencia.comitan.gob.mx/ART85/XXVII/DESARROLLO_URBANO/03407.pdf" TargetMode="External"/><Relationship Id="rId436" Type="http://schemas.openxmlformats.org/officeDocument/2006/relationships/hyperlink" Target="http://transparencia.comitan.gob.mx/ART85/XXVII/DESARROLLO_URBANO/03615.pdf" TargetMode="External"/><Relationship Id="rId643" Type="http://schemas.openxmlformats.org/officeDocument/2006/relationships/hyperlink" Target="http://transparencia.comitan.gob.mx/ART85/XXVII/DESARROLLO_URBANO/OF.XXVII1_2021-2024.pdf" TargetMode="External"/><Relationship Id="rId1066" Type="http://schemas.openxmlformats.org/officeDocument/2006/relationships/hyperlink" Target="http://transparencia.comitan.gob.mx/ART85/XXVII/DESARROLLO_URBANO/L000142.pdf" TargetMode="External"/><Relationship Id="rId1273" Type="http://schemas.openxmlformats.org/officeDocument/2006/relationships/hyperlink" Target="http://transparencia.comitan.gob.mx/ART85/XXVII/DESARROLLO_URBANO/A001322.pdf" TargetMode="External"/><Relationship Id="rId1480" Type="http://schemas.openxmlformats.org/officeDocument/2006/relationships/hyperlink" Target="http://transparencia.comitan.gob.mx/ART85/XXVII/DESARROLLO_URBANO/16753.pdf" TargetMode="External"/><Relationship Id="rId850" Type="http://schemas.openxmlformats.org/officeDocument/2006/relationships/hyperlink" Target="http://transparencia.comitan.gob.mx/ART85/XXVII/DESARROLLO_URBANO/OF.XXVII1_2021-2024.pdf" TargetMode="External"/><Relationship Id="rId948" Type="http://schemas.openxmlformats.org/officeDocument/2006/relationships/hyperlink" Target="http://transparencia.comitan.gob.mx/ART85/XXVII/DESARROLLO_URBANO/US0372.pdf" TargetMode="External"/><Relationship Id="rId1133" Type="http://schemas.openxmlformats.org/officeDocument/2006/relationships/hyperlink" Target="http://transparencia.comitan.gob.mx/ART85/XXVII/DESARROLLO_URBANO/US0404.pdf" TargetMode="External"/><Relationship Id="rId1578" Type="http://schemas.openxmlformats.org/officeDocument/2006/relationships/hyperlink" Target="http://transparencia.comitan.gob.mx/ART85/XXVII/DESARROLLO_URBANO/S002365.pdf" TargetMode="External"/><Relationship Id="rId1701" Type="http://schemas.openxmlformats.org/officeDocument/2006/relationships/hyperlink" Target="http://transparencia.comitan.gob.mx/ART85/XXVII/DESARROLLO_URBANO/OF.XXVII1_2021-2024.pdf" TargetMode="External"/><Relationship Id="rId77" Type="http://schemas.openxmlformats.org/officeDocument/2006/relationships/hyperlink" Target="http://transparencia.comitan.gob.mx/ART85/XXVII/DESARROLLO_URBANO/03201.pdf" TargetMode="External"/><Relationship Id="rId282" Type="http://schemas.openxmlformats.org/officeDocument/2006/relationships/hyperlink" Target="http://transparencia.comitan.gob.mx/ART85/XXVII/DESARROLLO_URBANO/03381.pdf" TargetMode="External"/><Relationship Id="rId503" Type="http://schemas.openxmlformats.org/officeDocument/2006/relationships/hyperlink" Target="http://transparencia.comitan.gob.mx/ART85/XXVII/DESARROLLO_URBANO/OF.XXVII1_2021-2024.pdf" TargetMode="External"/><Relationship Id="rId587" Type="http://schemas.openxmlformats.org/officeDocument/2006/relationships/hyperlink" Target="http://transparencia.comitan.gob.mx/ART85/XXVII/DESARROLLO_URBANO/OF.XXVII1_2021-2024.pdf" TargetMode="External"/><Relationship Id="rId710" Type="http://schemas.openxmlformats.org/officeDocument/2006/relationships/hyperlink" Target="http://transparencia.comitan.gob.mx/ART85/XXVII/DESARROLLO_URBANO/3425.pdf" TargetMode="External"/><Relationship Id="rId808" Type="http://schemas.openxmlformats.org/officeDocument/2006/relationships/hyperlink" Target="http://transparencia.comitan.gob.mx/ART85/XXVII/DESARROLLO_URBANO/OF.XXVII1_2021-2024.pdf" TargetMode="External"/><Relationship Id="rId1340" Type="http://schemas.openxmlformats.org/officeDocument/2006/relationships/hyperlink" Target="http://transparencia.comitan.gob.mx/ART85/XXVII/DESARROLLO_URBANO/A001321.pdf" TargetMode="External"/><Relationship Id="rId1438" Type="http://schemas.openxmlformats.org/officeDocument/2006/relationships/hyperlink" Target="http://transparencia.comitan.gob.mx/ART85/XXVII/DESARROLLO_URBANO/OFICIO_XXVII_2022.pdf" TargetMode="External"/><Relationship Id="rId1645" Type="http://schemas.openxmlformats.org/officeDocument/2006/relationships/hyperlink" Target="http://transparencia.comitan.gob.mx/ART85/XXVII/DESARROLLO_URBANO/OF.XXVII1_2021-2024.pdf" TargetMode="External"/><Relationship Id="rId8" Type="http://schemas.openxmlformats.org/officeDocument/2006/relationships/hyperlink" Target="http://transparencia.comitan.gob.mx/ART85/XXVII/DESARROLLO_URBANO/03461.pdf" TargetMode="External"/><Relationship Id="rId142" Type="http://schemas.openxmlformats.org/officeDocument/2006/relationships/hyperlink" Target="http://transparencia.comitan.gob.mx/ART85/XXVII/DESARROLLO_URBANO/03499.pdf" TargetMode="External"/><Relationship Id="rId447" Type="http://schemas.openxmlformats.org/officeDocument/2006/relationships/hyperlink" Target="http://transparencia.comitan.gob.mx/ART85/XXVII/DESARROLLO_URBANO/16380.pdf" TargetMode="External"/><Relationship Id="rId794" Type="http://schemas.openxmlformats.org/officeDocument/2006/relationships/hyperlink" Target="http://transparencia.comitan.gob.mx/ART85/XXVII/DESARROLLO_URBANO/OF.XXVII1_2021-2024.pdf" TargetMode="External"/><Relationship Id="rId1077" Type="http://schemas.openxmlformats.org/officeDocument/2006/relationships/hyperlink" Target="http://transparencia.comitan.gob.mx/ART85/XXVII/DESARROLLO_URBANO/T000315.pdf" TargetMode="External"/><Relationship Id="rId1200" Type="http://schemas.openxmlformats.org/officeDocument/2006/relationships/hyperlink" Target="http://transparencia.comitan.gob.mx/ART85/XXVII/DESARROLLO_URBANO/L000075.pdf" TargetMode="External"/><Relationship Id="rId654" Type="http://schemas.openxmlformats.org/officeDocument/2006/relationships/hyperlink" Target="http://transparencia.comitan.gob.mx/ART85/XXVII/DESARROLLO_URBANO/03780.pdf" TargetMode="External"/><Relationship Id="rId861" Type="http://schemas.openxmlformats.org/officeDocument/2006/relationships/hyperlink" Target="http://transparencia.comitan.gob.mx/ART85/XXVII/DESARROLLO_URBANO/OF.XXVII1_2021-2024.pdf" TargetMode="External"/><Relationship Id="rId959" Type="http://schemas.openxmlformats.org/officeDocument/2006/relationships/hyperlink" Target="http://transparencia.comitan.gob.mx/ART85/XXVII/DESARROLLO_URBANO/C000611.pdf" TargetMode="External"/><Relationship Id="rId1284" Type="http://schemas.openxmlformats.org/officeDocument/2006/relationships/hyperlink" Target="http://transparencia.comitan.gob.mx/ART85/XXVII/DESARROLLO_URBANO/S002277.pdf" TargetMode="External"/><Relationship Id="rId1491" Type="http://schemas.openxmlformats.org/officeDocument/2006/relationships/hyperlink" Target="http://transparencia.comitan.gob.mx/ART85/XXVII/DESARROLLO_URBANO/OF.XXVII1_2021-2024.pdf" TargetMode="External"/><Relationship Id="rId1505" Type="http://schemas.openxmlformats.org/officeDocument/2006/relationships/hyperlink" Target="http://transparencia.comitan.gob.mx/ART85/XXVII/DESARROLLO_URBANO/C000695.pdf" TargetMode="External"/><Relationship Id="rId1589" Type="http://schemas.openxmlformats.org/officeDocument/2006/relationships/hyperlink" Target="http://transparencia.comitan.gob.mx/ART85/XXVII/DESARROLLO_URBANO/T000320.pdf" TargetMode="External"/><Relationship Id="rId1712" Type="http://schemas.openxmlformats.org/officeDocument/2006/relationships/hyperlink" Target="http://transparencia.comitan.gob.mx/ART85/XXVII/DESARROLLO_URBANO/OF.XXVII1_2021-2024.pdf" TargetMode="External"/><Relationship Id="rId293" Type="http://schemas.openxmlformats.org/officeDocument/2006/relationships/hyperlink" Target="http://transparencia.comitan.gob.mx/ART85/XXVII/DESARROLLO_URBANO/03202.pdf" TargetMode="External"/><Relationship Id="rId307" Type="http://schemas.openxmlformats.org/officeDocument/2006/relationships/hyperlink" Target="http://transparencia.comitan.gob.mx/ART85/XXVII/DESARROLLO_URBANO/03572.pdf" TargetMode="External"/><Relationship Id="rId514" Type="http://schemas.openxmlformats.org/officeDocument/2006/relationships/hyperlink" Target="http://transparencia.comitan.gob.mx/ART85/XXVII/DESARROLLO_URBANO/16367.pdf" TargetMode="External"/><Relationship Id="rId721" Type="http://schemas.openxmlformats.org/officeDocument/2006/relationships/hyperlink" Target="http://transparencia.comitan.gob.mx/ART85/XXVII/DESARROLLO_URBANO/OF.XXVII1_2021-2024.pdf" TargetMode="External"/><Relationship Id="rId1144" Type="http://schemas.openxmlformats.org/officeDocument/2006/relationships/hyperlink" Target="http://transparencia.comitan.gob.mx/ART85/XXVII/DESARROLLO_URBANO/S002255.pdf" TargetMode="External"/><Relationship Id="rId1351" Type="http://schemas.openxmlformats.org/officeDocument/2006/relationships/hyperlink" Target="http://transparencia.comitan.gob.mx/ART85/XXVII/DESARROLLO_URBANO/S002323.pdf" TargetMode="External"/><Relationship Id="rId1449" Type="http://schemas.openxmlformats.org/officeDocument/2006/relationships/hyperlink" Target="http://transparencia.comitan.gob.mx/ART85/XXVII/DESARROLLO_URBANO/S002341.pdf" TargetMode="External"/><Relationship Id="rId88" Type="http://schemas.openxmlformats.org/officeDocument/2006/relationships/hyperlink" Target="http://transparencia.comitan.gob.mx/ART85/XXVII/DESARROLLO_URBANO/03167.pdf" TargetMode="External"/><Relationship Id="rId153" Type="http://schemas.openxmlformats.org/officeDocument/2006/relationships/hyperlink" Target="http://transparencia.comitan.gob.mx/ART85/XXVII/DESARROLLO_URBANO/03596.pdf" TargetMode="External"/><Relationship Id="rId360" Type="http://schemas.openxmlformats.org/officeDocument/2006/relationships/hyperlink" Target="http://transparencia.comitan.gob.mx/ART85/XXVII/DESARROLLO_URBANO/03543.pdf" TargetMode="External"/><Relationship Id="rId598" Type="http://schemas.openxmlformats.org/officeDocument/2006/relationships/hyperlink" Target="http://transparencia.comitan.gob.mx/ART85/XXVII/DESARROLLO_URBANO/04267.pdf" TargetMode="External"/><Relationship Id="rId819" Type="http://schemas.openxmlformats.org/officeDocument/2006/relationships/hyperlink" Target="http://transparencia.comitan.gob.mx/ART85/XXVII/DESARROLLO_URBANO/OF.XXVII1_2021-2024.pdf" TargetMode="External"/><Relationship Id="rId1004" Type="http://schemas.openxmlformats.org/officeDocument/2006/relationships/hyperlink" Target="http://transparencia.comitan.gob.mx/ART85/XXVII/DESARROLLO_URBANO/PA000106.pdf" TargetMode="External"/><Relationship Id="rId1211" Type="http://schemas.openxmlformats.org/officeDocument/2006/relationships/hyperlink" Target="http://transparencia.comitan.gob.mx/ART85/XXVII/DESARROLLO_URBANO/C000677.pdf" TargetMode="External"/><Relationship Id="rId1656" Type="http://schemas.openxmlformats.org/officeDocument/2006/relationships/hyperlink" Target="http://transparencia.comitan.gob.mx/ART85/XXVII/DESARROLLO_URBANO/US0431.pdf" TargetMode="External"/><Relationship Id="rId220" Type="http://schemas.openxmlformats.org/officeDocument/2006/relationships/hyperlink" Target="http://transparencia.comitan.gob.mx/ART85/XXVII/DESARROLLO_URBANO/03388.pdf" TargetMode="External"/><Relationship Id="rId458" Type="http://schemas.openxmlformats.org/officeDocument/2006/relationships/hyperlink" Target="http://transparencia.comitan.gob.mx/ART85/XXVII/DESARROLLO_URBANO/03448.pdf" TargetMode="External"/><Relationship Id="rId665" Type="http://schemas.openxmlformats.org/officeDocument/2006/relationships/hyperlink" Target="http://transparencia.comitan.gob.mx/ART85/XXVII/DESARROLLO_URBANO/15820.pdf" TargetMode="External"/><Relationship Id="rId872" Type="http://schemas.openxmlformats.org/officeDocument/2006/relationships/hyperlink" Target="http://transparencia.comitan.gob.mx/ART85/XXVII/DESARROLLO_URBANO/OF.XXVII1_2021-2024.pdf" TargetMode="External"/><Relationship Id="rId1088" Type="http://schemas.openxmlformats.org/officeDocument/2006/relationships/hyperlink" Target="http://transparencia.comitan.gob.mx/ART85/XXVII/DESARROLLO_URBANO/03289.pdf" TargetMode="External"/><Relationship Id="rId1295" Type="http://schemas.openxmlformats.org/officeDocument/2006/relationships/hyperlink" Target="http://transparencia.comitan.gob.mx/ART85/XXVII/DESARROLLO_URBANO/S002294.pdf" TargetMode="External"/><Relationship Id="rId1309" Type="http://schemas.openxmlformats.org/officeDocument/2006/relationships/hyperlink" Target="http://transparencia.comitan.gob.mx/ART85/XXVII/DESARROLLO_URBANO/S002306.pdf" TargetMode="External"/><Relationship Id="rId1516" Type="http://schemas.openxmlformats.org/officeDocument/2006/relationships/hyperlink" Target="http://transparencia.comitan.gob.mx/ART85/XXVII/DESARROLLO_URBANO/R000145.pdf" TargetMode="External"/><Relationship Id="rId1723" Type="http://schemas.openxmlformats.org/officeDocument/2006/relationships/hyperlink" Target="http://transparencia.comitan.gob.mx/ART85/XXVII/DESARROLLO_URBANO/OF.XXVII1_2021-2024.pdf" TargetMode="External"/><Relationship Id="rId15" Type="http://schemas.openxmlformats.org/officeDocument/2006/relationships/hyperlink" Target="http://transparencia.comitan.gob.mx/ART85/XXVII/DESARROLLO_URBANO/-.pdf" TargetMode="External"/><Relationship Id="rId318" Type="http://schemas.openxmlformats.org/officeDocument/2006/relationships/hyperlink" Target="http://transparencia.comitan.gob.mx/ART85/XXVII/DESARROLLO_URBANO/15168.pdf" TargetMode="External"/><Relationship Id="rId525" Type="http://schemas.openxmlformats.org/officeDocument/2006/relationships/hyperlink" Target="http://transparencia.comitan.gob.mx/ART85/XXVII/DESARROLLO_URBANO/RF0001.pdf" TargetMode="External"/><Relationship Id="rId732" Type="http://schemas.openxmlformats.org/officeDocument/2006/relationships/hyperlink" Target="http://transparencia.comitan.gob.mx/ART85/XXVII/DESARROLLO_URBANO/CUS0032.pdf" TargetMode="External"/><Relationship Id="rId1155" Type="http://schemas.openxmlformats.org/officeDocument/2006/relationships/hyperlink" Target="http://transparencia.comitan.gob.mx/ART85/XXVII/DESARROLLO_URBANO/S002263.pdf" TargetMode="External"/><Relationship Id="rId1362" Type="http://schemas.openxmlformats.org/officeDocument/2006/relationships/hyperlink" Target="http://transparencia.comitan.gob.mx/ART85/XXVII/DESARROLLO_URBANO/S002295.pdf" TargetMode="External"/><Relationship Id="rId99" Type="http://schemas.openxmlformats.org/officeDocument/2006/relationships/hyperlink" Target="http://transparencia.comitan.gob.mx/ART85/XXVII/DESARROLLO_URBANO/03557.pdf" TargetMode="External"/><Relationship Id="rId164" Type="http://schemas.openxmlformats.org/officeDocument/2006/relationships/hyperlink" Target="http://transparencia.comitan.gob.mx/ART85/XXVII/DESARROLLO_URBANO/03407.pdf" TargetMode="External"/><Relationship Id="rId371" Type="http://schemas.openxmlformats.org/officeDocument/2006/relationships/hyperlink" Target="http://transparencia.comitan.gob.mx/ART85/XXVII/DESARROLLO_URBANO/03513.pdf" TargetMode="External"/><Relationship Id="rId1015" Type="http://schemas.openxmlformats.org/officeDocument/2006/relationships/hyperlink" Target="http://transparencia.comitan.gob.mx/ART85/XXVII/DESARROLLO_URBANO/A001269.pdf" TargetMode="External"/><Relationship Id="rId1222" Type="http://schemas.openxmlformats.org/officeDocument/2006/relationships/hyperlink" Target="http://transparencia.comitan.gob.mx/ART85/XXVII/DESARROLLO_URBANO/03408.pdf" TargetMode="External"/><Relationship Id="rId1667" Type="http://schemas.openxmlformats.org/officeDocument/2006/relationships/hyperlink" Target="http://transparencia.comitan.gob.mx/ART85/XXVII/DESARROLLO_URBANO/US0448.pdf" TargetMode="External"/><Relationship Id="rId469" Type="http://schemas.openxmlformats.org/officeDocument/2006/relationships/hyperlink" Target="http://transparencia.comitan.gob.mx/ART85/XXVII/DESARROLLO_URBANO/03280.pdf" TargetMode="External"/><Relationship Id="rId676" Type="http://schemas.openxmlformats.org/officeDocument/2006/relationships/hyperlink" Target="http://transparencia.comitan.gob.mx/ART85/XXVII/DESARROLLO_URBANO/03167.pdf" TargetMode="External"/><Relationship Id="rId883" Type="http://schemas.openxmlformats.org/officeDocument/2006/relationships/hyperlink" Target="http://transparencia.comitan.gob.mx/ART85/XXVII/DESARROLLO_URBANO/03215.pdf" TargetMode="External"/><Relationship Id="rId1099" Type="http://schemas.openxmlformats.org/officeDocument/2006/relationships/hyperlink" Target="http://transparencia.comitan.gob.mx/ART85/XXVII/DESARROLLO_URBANO/A001284.pdf" TargetMode="External"/><Relationship Id="rId1527" Type="http://schemas.openxmlformats.org/officeDocument/2006/relationships/hyperlink" Target="http://transparencia.comitan.gob.mx/ART85/XXVII/DESARROLLO_URBANO/OF.XXVII1_2021-2024.pdf" TargetMode="External"/><Relationship Id="rId1734" Type="http://schemas.openxmlformats.org/officeDocument/2006/relationships/hyperlink" Target="http://transparencia.comitan.gob.mx/ART85/XXVII/DESARROLLO_URBANO/OFICIO_XXVII_2022.pdf" TargetMode="External"/><Relationship Id="rId26" Type="http://schemas.openxmlformats.org/officeDocument/2006/relationships/hyperlink" Target="http://transparencia.comitan.gob.mx/ART85/XXVII/DESARROLLO_URBANO/03471.pdf" TargetMode="External"/><Relationship Id="rId231" Type="http://schemas.openxmlformats.org/officeDocument/2006/relationships/hyperlink" Target="http://transparencia.comitan.gob.mx/ART85/XXVII/DESARROLLO_URBANO/03401.pdf" TargetMode="External"/><Relationship Id="rId329" Type="http://schemas.openxmlformats.org/officeDocument/2006/relationships/hyperlink" Target="http://transparencia.comitan.gob.mx/ART85/XXVII/DESARROLLO_URBANO/03560.pdf" TargetMode="External"/><Relationship Id="rId536" Type="http://schemas.openxmlformats.org/officeDocument/2006/relationships/hyperlink" Target="http://transparencia.comitan.gob.mx/ART85/XXVII/DESARROLLO_URBANO/OF.XXVII1_2021-2024.pdf" TargetMode="External"/><Relationship Id="rId1166" Type="http://schemas.openxmlformats.org/officeDocument/2006/relationships/hyperlink" Target="http://transparencia.comitan.gob.mx/ART85/XXVII/DESARROLLO_URBANO/A001403.pdf" TargetMode="External"/><Relationship Id="rId1373" Type="http://schemas.openxmlformats.org/officeDocument/2006/relationships/hyperlink" Target="http://transparencia.comitan.gob.mx/ART85/XXVII/DESARROLLO_URBANO/S002292.pdf" TargetMode="External"/><Relationship Id="rId175" Type="http://schemas.openxmlformats.org/officeDocument/2006/relationships/hyperlink" Target="http://transparencia.comitan.gob.mx/ART85/XXVII/DESARROLLO_URBANO/03302.pdf" TargetMode="External"/><Relationship Id="rId743" Type="http://schemas.openxmlformats.org/officeDocument/2006/relationships/hyperlink" Target="http://transparencia.comitan.gob.mx/ART85/XXVII/DESARROLLO_URBANO/OF.XXVII1_2021-2024.pdf" TargetMode="External"/><Relationship Id="rId950" Type="http://schemas.openxmlformats.org/officeDocument/2006/relationships/hyperlink" Target="http://transparencia.comitan.gob.mx/ART85/XXVII/DESARROLLO_URBANO/US0347-A.pdf" TargetMode="External"/><Relationship Id="rId1026" Type="http://schemas.openxmlformats.org/officeDocument/2006/relationships/hyperlink" Target="http://transparencia.comitan.gob.mx/ART85/XXVII/DESARROLLO_URBANO/S002217.pdf" TargetMode="External"/><Relationship Id="rId1580" Type="http://schemas.openxmlformats.org/officeDocument/2006/relationships/hyperlink" Target="http://transparencia.comitan.gob.mx/ART85/XXVII/DESARROLLO_URBANO/03545.pdf" TargetMode="External"/><Relationship Id="rId1678" Type="http://schemas.openxmlformats.org/officeDocument/2006/relationships/hyperlink" Target="http://transparencia.comitan.gob.mx/ART85/XXVII/DESARROLLO_URBANO/03629.pdf" TargetMode="External"/><Relationship Id="rId382" Type="http://schemas.openxmlformats.org/officeDocument/2006/relationships/hyperlink" Target="http://transparencia.comitan.gob.mx/ART85/XXVII/DESARROLLO_URBANO/03390.pdf" TargetMode="External"/><Relationship Id="rId603" Type="http://schemas.openxmlformats.org/officeDocument/2006/relationships/hyperlink" Target="http://transparencia.comitan.gob.mx/ART85/XXVII/DESARROLLO_URBANO/03601.pdf" TargetMode="External"/><Relationship Id="rId687" Type="http://schemas.openxmlformats.org/officeDocument/2006/relationships/hyperlink" Target="http://transparencia.comitan.gob.mx/ART85/XXVII/DESARROLLO_URBANO/03284.pdf" TargetMode="External"/><Relationship Id="rId810" Type="http://schemas.openxmlformats.org/officeDocument/2006/relationships/hyperlink" Target="http://transparencia.comitan.gob.mx/ART85/XXVII/DESARROLLO_URBANO/03603.pdf" TargetMode="External"/><Relationship Id="rId908" Type="http://schemas.openxmlformats.org/officeDocument/2006/relationships/hyperlink" Target="http://transparencia.comitan.gob.mx/ART85/XXVII/DESARROLLO_URBANO/S002191.pdf" TargetMode="External"/><Relationship Id="rId1233" Type="http://schemas.openxmlformats.org/officeDocument/2006/relationships/hyperlink" Target="http://transparencia.comitan.gob.mx/ART85/XXVII/DESARROLLO_URBANO/R000142.pdf" TargetMode="External"/><Relationship Id="rId1440" Type="http://schemas.openxmlformats.org/officeDocument/2006/relationships/hyperlink" Target="http://transparencia.comitan.gob.mx/ART85/XXVII/DESARROLLO_URBANO/OF.XXVII1_2021-2024.pdf" TargetMode="External"/><Relationship Id="rId1538" Type="http://schemas.openxmlformats.org/officeDocument/2006/relationships/hyperlink" Target="http://transparencia.comitan.gob.mx/ART85/XXVII/DESARROLLO_URBANO/L000135.pdf" TargetMode="External"/><Relationship Id="rId242" Type="http://schemas.openxmlformats.org/officeDocument/2006/relationships/hyperlink" Target="http://transparencia.comitan.gob.mx/ART85/XXVII/DESARROLLO_URBANO/03269.pdf" TargetMode="External"/><Relationship Id="rId894" Type="http://schemas.openxmlformats.org/officeDocument/2006/relationships/hyperlink" Target="http://transparencia.comitan.gob.mx/ART85/XXVII/DESARROLLO_URBANO/A001263.pdf" TargetMode="External"/><Relationship Id="rId1177" Type="http://schemas.openxmlformats.org/officeDocument/2006/relationships/hyperlink" Target="http://transparencia.comitan.gob.mx/ART85/XXVII/DESARROLLO_URBANO/OF.XXVII1_2021-2024.pdf" TargetMode="External"/><Relationship Id="rId1300" Type="http://schemas.openxmlformats.org/officeDocument/2006/relationships/hyperlink" Target="http://transparencia.comitan.gob.mx/ART85/XXVII/DESARROLLO_URBANO/S002301.pdf" TargetMode="External"/><Relationship Id="rId1745" Type="http://schemas.openxmlformats.org/officeDocument/2006/relationships/hyperlink" Target="http://transparencia.comitan.gob.mx/ART85/XXVII/DESARROLLO_URBANO/OF.XXVII1_2021-2024.pdf" TargetMode="External"/><Relationship Id="rId37" Type="http://schemas.openxmlformats.org/officeDocument/2006/relationships/hyperlink" Target="http://transparencia.comitan.gob.mx/ART85/XXVII/DESARROLLO_URBANO/03255.pdf" TargetMode="External"/><Relationship Id="rId102" Type="http://schemas.openxmlformats.org/officeDocument/2006/relationships/hyperlink" Target="http://transparencia.comitan.gob.mx/ART85/XXVII/DESARROLLO_URBANO/03431.pdf" TargetMode="External"/><Relationship Id="rId547" Type="http://schemas.openxmlformats.org/officeDocument/2006/relationships/hyperlink" Target="http://transparencia.comitan.gob.mx/ART85/XXVII/DESARROLLO_URBANO/03219.pdf" TargetMode="External"/><Relationship Id="rId754" Type="http://schemas.openxmlformats.org/officeDocument/2006/relationships/hyperlink" Target="http://transparencia.comitan.gob.mx/ART85/XXVII/DESARROLLO_URBANO/OFICIO_XXVII_2022.pdf" TargetMode="External"/><Relationship Id="rId961" Type="http://schemas.openxmlformats.org/officeDocument/2006/relationships/hyperlink" Target="http://transparencia.comitan.gob.mx/ART85/XXVII/DESARROLLO_URBANO/03230.pdf" TargetMode="External"/><Relationship Id="rId1384" Type="http://schemas.openxmlformats.org/officeDocument/2006/relationships/hyperlink" Target="http://transparencia.comitan.gob.mx/ART85/XXVII/DESARROLLO_URBANO/US0426.pdf" TargetMode="External"/><Relationship Id="rId1591" Type="http://schemas.openxmlformats.org/officeDocument/2006/relationships/hyperlink" Target="http://transparencia.comitan.gob.mx/ART85/XXVII/DESARROLLO_URBANO/03224.pdf" TargetMode="External"/><Relationship Id="rId1605" Type="http://schemas.openxmlformats.org/officeDocument/2006/relationships/hyperlink" Target="http://transparencia.comitan.gob.mx/ART85/XXVII/DESARROLLO_URBANO/US0442.pdf" TargetMode="External"/><Relationship Id="rId1689" Type="http://schemas.openxmlformats.org/officeDocument/2006/relationships/hyperlink" Target="http://transparencia.comitan.gob.mx/ART85/XXVII/DESARROLLO_URBANO/OFICIO_XXVII_2022.pdf" TargetMode="External"/><Relationship Id="rId90" Type="http://schemas.openxmlformats.org/officeDocument/2006/relationships/hyperlink" Target="http://transparencia.comitan.gob.mx/ART85/XXVII/DESARROLLO_URBANO/03287.pdf" TargetMode="External"/><Relationship Id="rId186" Type="http://schemas.openxmlformats.org/officeDocument/2006/relationships/hyperlink" Target="http://transparencia.comitan.gob.mx/ART85/XXVII/DESARROLLO_URBANO/15645.pdf" TargetMode="External"/><Relationship Id="rId393" Type="http://schemas.openxmlformats.org/officeDocument/2006/relationships/hyperlink" Target="http://transparencia.comitan.gob.mx/ART85/XXVII/DESARROLLO_URBANO/03422.pdf" TargetMode="External"/><Relationship Id="rId407" Type="http://schemas.openxmlformats.org/officeDocument/2006/relationships/hyperlink" Target="http://transparencia.comitan.gob.mx/ART85/XXVII/DESARROLLO_URBANO/16370.pdf" TargetMode="External"/><Relationship Id="rId614" Type="http://schemas.openxmlformats.org/officeDocument/2006/relationships/hyperlink" Target="http://transparencia.comitan.gob.mx/ART85/XXVII/DESARROLLO_URBANO/OF.XXVII1_2021-2024.pdf" TargetMode="External"/><Relationship Id="rId821" Type="http://schemas.openxmlformats.org/officeDocument/2006/relationships/hyperlink" Target="http://transparencia.comitan.gob.mx/ART85/XXVII/DESARROLLO_URBANO/OFICIO_XXVII_2022.pdf" TargetMode="External"/><Relationship Id="rId1037" Type="http://schemas.openxmlformats.org/officeDocument/2006/relationships/hyperlink" Target="http://transparencia.comitan.gob.mx/ART85/XXVII/DESARROLLO_URBANO/S002242.pdf" TargetMode="External"/><Relationship Id="rId1244" Type="http://schemas.openxmlformats.org/officeDocument/2006/relationships/hyperlink" Target="http://transparencia.comitan.gob.mx/ART85/XXVII/DESARROLLO_URBANO/US0391.pdf" TargetMode="External"/><Relationship Id="rId1451" Type="http://schemas.openxmlformats.org/officeDocument/2006/relationships/hyperlink" Target="http://transparencia.comitan.gob.mx/ART85/XXVII/DESARROLLO_URBANO/S002337.pdf" TargetMode="External"/><Relationship Id="rId253" Type="http://schemas.openxmlformats.org/officeDocument/2006/relationships/hyperlink" Target="http://transparencia.comitan.gob.mx/ART85/XXVII/DESARROLLO_URBANO/03178.pdf" TargetMode="External"/><Relationship Id="rId460" Type="http://schemas.openxmlformats.org/officeDocument/2006/relationships/hyperlink" Target="http://transparencia.comitan.gob.mx/ART85/XXVII/DESARROLLO_URBANO/03550.pdf" TargetMode="External"/><Relationship Id="rId698" Type="http://schemas.openxmlformats.org/officeDocument/2006/relationships/hyperlink" Target="http://transparencia.comitan.gob.mx/ART85/XXVII/DESARROLLO_URBANO/OFICIO_XXVII_2022.pdf" TargetMode="External"/><Relationship Id="rId919" Type="http://schemas.openxmlformats.org/officeDocument/2006/relationships/hyperlink" Target="http://transparencia.comitan.gob.mx/ART85/XXVII/DESARROLLO_URBANO/S002185.pdf" TargetMode="External"/><Relationship Id="rId1090" Type="http://schemas.openxmlformats.org/officeDocument/2006/relationships/hyperlink" Target="http://transparencia.comitan.gob.mx/ART85/XXVII/DESARROLLO_URBANO/A001275.pdf" TargetMode="External"/><Relationship Id="rId1104" Type="http://schemas.openxmlformats.org/officeDocument/2006/relationships/hyperlink" Target="http://transparencia.comitan.gob.mx/ART85/XXVII/DESARROLLO_URBANO/S002227.pdf" TargetMode="External"/><Relationship Id="rId1311" Type="http://schemas.openxmlformats.org/officeDocument/2006/relationships/hyperlink" Target="http://transparencia.comitan.gob.mx/ART85/XXVII/DESARROLLO_URBANO/S002309.pdf" TargetMode="External"/><Relationship Id="rId1549" Type="http://schemas.openxmlformats.org/officeDocument/2006/relationships/hyperlink" Target="http://transparencia.comitan.gob.mx/ART85/XXVII/DESARROLLO_URBANO/PA000112.pdf" TargetMode="External"/><Relationship Id="rId1756" Type="http://schemas.openxmlformats.org/officeDocument/2006/relationships/hyperlink" Target="http://transparencia.comitan.gob.mx/ART85/XXVII/DESARROLLO_URBANO/A001365.pdf" TargetMode="External"/><Relationship Id="rId48" Type="http://schemas.openxmlformats.org/officeDocument/2006/relationships/hyperlink" Target="http://transparencia.comitan.gob.mx/ART85/XXVII/DESARROLLO_URBANO/03329.pdf" TargetMode="External"/><Relationship Id="rId113" Type="http://schemas.openxmlformats.org/officeDocument/2006/relationships/hyperlink" Target="http://transparencia.comitan.gob.mx/ART85/XXVII/DESARROLLO_URBANO/03331.pdf" TargetMode="External"/><Relationship Id="rId320" Type="http://schemas.openxmlformats.org/officeDocument/2006/relationships/hyperlink" Target="http://transparencia.comitan.gob.mx/ART85/XXVII/DESARROLLO_URBANO/16443.pdf" TargetMode="External"/><Relationship Id="rId558" Type="http://schemas.openxmlformats.org/officeDocument/2006/relationships/hyperlink" Target="http://transparencia.comitan.gob.mx/ART85/XXVII/DESARROLLO_URBANO/15096.pdf" TargetMode="External"/><Relationship Id="rId765" Type="http://schemas.openxmlformats.org/officeDocument/2006/relationships/hyperlink" Target="http://transparencia.comitan.gob.mx/ART85/XXVII/DESARROLLO_URBANO/03542.pdf" TargetMode="External"/><Relationship Id="rId972" Type="http://schemas.openxmlformats.org/officeDocument/2006/relationships/hyperlink" Target="http://transparencia.comitan.gob.mx/ART85/XXVII/DESARROLLO_URBANO/S002182.pdf" TargetMode="External"/><Relationship Id="rId1188" Type="http://schemas.openxmlformats.org/officeDocument/2006/relationships/hyperlink" Target="http://transparencia.comitan.gob.mx/ART85/XXVII/DESARROLLO_URBANO/03386.pdf" TargetMode="External"/><Relationship Id="rId1395" Type="http://schemas.openxmlformats.org/officeDocument/2006/relationships/hyperlink" Target="http://transparencia.comitan.gob.mx/ART85/XXVII/DESARROLLO_URBANO/CUB0030.pdf" TargetMode="External"/><Relationship Id="rId1409" Type="http://schemas.openxmlformats.org/officeDocument/2006/relationships/hyperlink" Target="http://transparencia.comitan.gob.mx/ART85/XXVII/DESARROLLO_URBANO/T000305.pdf" TargetMode="External"/><Relationship Id="rId1616" Type="http://schemas.openxmlformats.org/officeDocument/2006/relationships/hyperlink" Target="http://transparencia.comitan.gob.mx/ART85/XXVII/DESARROLLO_URBANO/S002384.pdf" TargetMode="External"/><Relationship Id="rId197" Type="http://schemas.openxmlformats.org/officeDocument/2006/relationships/hyperlink" Target="http://transparencia.comitan.gob.mx/ART85/XXVII/DESARROLLO_URBANO/03223.pdf" TargetMode="External"/><Relationship Id="rId418" Type="http://schemas.openxmlformats.org/officeDocument/2006/relationships/hyperlink" Target="http://transparencia.comitan.gob.mx/ART85/XXVII/DESARROLLO_URBANO/03430.pdf" TargetMode="External"/><Relationship Id="rId625" Type="http://schemas.openxmlformats.org/officeDocument/2006/relationships/hyperlink" Target="http://transparencia.comitan.gob.mx/ART85/XXVII/DESARROLLO_URBANO/03267.pdf" TargetMode="External"/><Relationship Id="rId832" Type="http://schemas.openxmlformats.org/officeDocument/2006/relationships/hyperlink" Target="http://transparencia.comitan.gob.mx/ART85/XXVII/DESARROLLO_URBANO/16379.pdf" TargetMode="External"/><Relationship Id="rId1048" Type="http://schemas.openxmlformats.org/officeDocument/2006/relationships/hyperlink" Target="http://transparencia.comitan.gob.mx/ART85/XXVII/DESARROLLO_URBANO/US0337.pdf" TargetMode="External"/><Relationship Id="rId1255" Type="http://schemas.openxmlformats.org/officeDocument/2006/relationships/hyperlink" Target="http://transparencia.comitan.gob.mx/ART85/XXVII/DESARROLLO_URBANO/A001320.pdf" TargetMode="External"/><Relationship Id="rId1462" Type="http://schemas.openxmlformats.org/officeDocument/2006/relationships/hyperlink" Target="http://transparencia.comitan.gob.mx/ART85/XXVII/DESARROLLO_URBANO/03550.pdf" TargetMode="External"/><Relationship Id="rId264" Type="http://schemas.openxmlformats.org/officeDocument/2006/relationships/hyperlink" Target="http://transparencia.comitan.gob.mx/ART85/XXVII/DESARROLLO_URBANO/03327.pdf" TargetMode="External"/><Relationship Id="rId471" Type="http://schemas.openxmlformats.org/officeDocument/2006/relationships/hyperlink" Target="http://transparencia.comitan.gob.mx/ART85/XXVII/DESARROLLO_URBANO/03581.pdf" TargetMode="External"/><Relationship Id="rId1115" Type="http://schemas.openxmlformats.org/officeDocument/2006/relationships/hyperlink" Target="http://transparencia.comitan.gob.mx/ART85/XXVII/DESARROLLO_URBANO/S002236.pdf" TargetMode="External"/><Relationship Id="rId1322" Type="http://schemas.openxmlformats.org/officeDocument/2006/relationships/hyperlink" Target="http://transparencia.comitan.gob.mx/ART85/XXVII/DESARROLLO_URBANO/R000130.pdf" TargetMode="External"/><Relationship Id="rId59" Type="http://schemas.openxmlformats.org/officeDocument/2006/relationships/hyperlink" Target="http://transparencia.comitan.gob.mx/ART85/XXVII/DESARROLLO_URBANO/03228.pdf" TargetMode="External"/><Relationship Id="rId124" Type="http://schemas.openxmlformats.org/officeDocument/2006/relationships/hyperlink" Target="http://transparencia.comitan.gob.mx/ART85/XXVII/DESARROLLO_URBANO/03319.pdf" TargetMode="External"/><Relationship Id="rId569" Type="http://schemas.openxmlformats.org/officeDocument/2006/relationships/hyperlink" Target="http://transparencia.comitan.gob.mx/ART85/XXVII/DESARROLLO_URBANO/OF.XXVII1_2021-2024.pdf" TargetMode="External"/><Relationship Id="rId776" Type="http://schemas.openxmlformats.org/officeDocument/2006/relationships/hyperlink" Target="http://transparencia.comitan.gob.mx/ART85/XXVII/DESARROLLO_URBANO/OF.XXVII1_2021-2024.pdf" TargetMode="External"/><Relationship Id="rId983" Type="http://schemas.openxmlformats.org/officeDocument/2006/relationships/hyperlink" Target="http://transparencia.comitan.gob.mx/ART85/XXVII/DESARROLLO_URBANO/S002203.pdf" TargetMode="External"/><Relationship Id="rId1199" Type="http://schemas.openxmlformats.org/officeDocument/2006/relationships/hyperlink" Target="http://transparencia.comitan.gob.mx/ART85/XXVII/DESARROLLO_URBANO/03371.pdf" TargetMode="External"/><Relationship Id="rId1627" Type="http://schemas.openxmlformats.org/officeDocument/2006/relationships/hyperlink" Target="http://transparencia.comitan.gob.mx/ART85/XXVII/DESARROLLO_URBANO/OF.XXVII1_2021-2024.pdf" TargetMode="External"/><Relationship Id="rId331" Type="http://schemas.openxmlformats.org/officeDocument/2006/relationships/hyperlink" Target="http://transparencia.comitan.gob.mx/ART85/XXVII/DESARROLLO_URBANO/03496.pdf" TargetMode="External"/><Relationship Id="rId429" Type="http://schemas.openxmlformats.org/officeDocument/2006/relationships/hyperlink" Target="http://transparencia.comitan.gob.mx/ART85/XXVII/DESARROLLO_URBANO/03620.pdf" TargetMode="External"/><Relationship Id="rId636" Type="http://schemas.openxmlformats.org/officeDocument/2006/relationships/hyperlink" Target="http://transparencia.comitan.gob.mx/ART85/XXVII/DESARROLLO_URBANO/OFICIO_XXVII_2022.pdf" TargetMode="External"/><Relationship Id="rId1059" Type="http://schemas.openxmlformats.org/officeDocument/2006/relationships/hyperlink" Target="http://transparencia.comitan.gob.mx/ART85/XXVII/DESARROLLO_URBANO/US0339.pdf" TargetMode="External"/><Relationship Id="rId1266" Type="http://schemas.openxmlformats.org/officeDocument/2006/relationships/hyperlink" Target="http://transparencia.comitan.gob.mx/ART85/XXVII/DESARROLLO_URBANO/OF.XXVII1_2021-2024.pdf" TargetMode="External"/><Relationship Id="rId1473" Type="http://schemas.openxmlformats.org/officeDocument/2006/relationships/hyperlink" Target="http://transparencia.comitan.gob.mx/ART85/XXVII/DESARROLLO_URBANO/C000703.pdf" TargetMode="External"/><Relationship Id="rId843" Type="http://schemas.openxmlformats.org/officeDocument/2006/relationships/hyperlink" Target="http://transparencia.comitan.gob.mx/ART85/XXVII/DESARROLLO_URBANO/15716.pdf" TargetMode="External"/><Relationship Id="rId1126" Type="http://schemas.openxmlformats.org/officeDocument/2006/relationships/hyperlink" Target="http://transparencia.comitan.gob.mx/ART85/XXVII/DESARROLLO_URBANO/S002248.pdf" TargetMode="External"/><Relationship Id="rId1680" Type="http://schemas.openxmlformats.org/officeDocument/2006/relationships/hyperlink" Target="http://transparencia.comitan.gob.mx/ART85/XXVII/DESARROLLO_URBANO/OF.XXVII1_2021-2024.pdf" TargetMode="External"/><Relationship Id="rId275" Type="http://schemas.openxmlformats.org/officeDocument/2006/relationships/hyperlink" Target="http://transparencia.comitan.gob.mx/ART85/XXVII/DESARROLLO_URBANO/03292.pdf" TargetMode="External"/><Relationship Id="rId482" Type="http://schemas.openxmlformats.org/officeDocument/2006/relationships/hyperlink" Target="http://transparencia.comitan.gob.mx/ART85/XXVII/DESARROLLO_URBANO/OF.XXVII1_2021-2024.pdf" TargetMode="External"/><Relationship Id="rId703" Type="http://schemas.openxmlformats.org/officeDocument/2006/relationships/hyperlink" Target="http://transparencia.comitan.gob.mx/ART85/XXVII/DESARROLLO_URBANO/OF.XXVII1_2021-2024.pdf" TargetMode="External"/><Relationship Id="rId910" Type="http://schemas.openxmlformats.org/officeDocument/2006/relationships/hyperlink" Target="http://transparencia.comitan.gob.mx/ART85/XXVII/DESARROLLO_URBANO/S002170.pdf" TargetMode="External"/><Relationship Id="rId1333" Type="http://schemas.openxmlformats.org/officeDocument/2006/relationships/hyperlink" Target="http://transparencia.comitan.gob.mx/ART85/XXVII/DESARROLLO_URBANO/OFICIO_XXVII_2022.pdf" TargetMode="External"/><Relationship Id="rId1540" Type="http://schemas.openxmlformats.org/officeDocument/2006/relationships/hyperlink" Target="http://transparencia.comitan.gob.mx/ART85/XXVII/DESARROLLO_URBANO/OFICIO_XXVII_2022.pdf" TargetMode="External"/><Relationship Id="rId1638" Type="http://schemas.openxmlformats.org/officeDocument/2006/relationships/hyperlink" Target="http://transparencia.comitan.gob.mx/ART85/XXVII/DESARROLLO_URBANO/OF.XXVII1_2021-2024.pdf" TargetMode="External"/><Relationship Id="rId135" Type="http://schemas.openxmlformats.org/officeDocument/2006/relationships/hyperlink" Target="http://transparencia.comitan.gob.mx/ART85/XXVII/DESARROLLO_URBANO/CS0002.pdf" TargetMode="External"/><Relationship Id="rId342" Type="http://schemas.openxmlformats.org/officeDocument/2006/relationships/hyperlink" Target="http://transparencia.comitan.gob.mx/ART85/XXVII/DESARROLLO_URBANO/03463.pdf" TargetMode="External"/><Relationship Id="rId787" Type="http://schemas.openxmlformats.org/officeDocument/2006/relationships/hyperlink" Target="http://transparencia.comitan.gob.mx/ART85/XXVII/DESARROLLO_URBANO/03399.pdf" TargetMode="External"/><Relationship Id="rId994" Type="http://schemas.openxmlformats.org/officeDocument/2006/relationships/hyperlink" Target="http://transparencia.comitan.gob.mx/ART85/XXVII/DESARROLLO_URBANO/A001316.pdf" TargetMode="External"/><Relationship Id="rId1400" Type="http://schemas.openxmlformats.org/officeDocument/2006/relationships/hyperlink" Target="http://transparencia.comitan.gob.mx/ART85/XXVII/DESARROLLO_URBANO/OFICIO_XXVII_2022.pdf" TargetMode="External"/><Relationship Id="rId202" Type="http://schemas.openxmlformats.org/officeDocument/2006/relationships/hyperlink" Target="http://transparencia.comitan.gob.mx/ART85/XXVII/DESARROLLO_URBANO/03517.pdf" TargetMode="External"/><Relationship Id="rId647" Type="http://schemas.openxmlformats.org/officeDocument/2006/relationships/hyperlink" Target="http://transparencia.comitan.gob.mx/ART85/XXVII/DESARROLLO_URBANO/S001873.pdf" TargetMode="External"/><Relationship Id="rId854" Type="http://schemas.openxmlformats.org/officeDocument/2006/relationships/hyperlink" Target="http://transparencia.comitan.gob.mx/ART85/XXVII/DESARROLLO_URBANO/03456.pdf" TargetMode="External"/><Relationship Id="rId1277" Type="http://schemas.openxmlformats.org/officeDocument/2006/relationships/hyperlink" Target="http://transparencia.comitan.gob.mx/ART85/XXVII/DESARROLLO_URBANO/03416.pdf" TargetMode="External"/><Relationship Id="rId1484" Type="http://schemas.openxmlformats.org/officeDocument/2006/relationships/hyperlink" Target="http://transparencia.comitan.gob.mx/ART85/XXVII/DESARROLLO_URBANO/US0441.pdf" TargetMode="External"/><Relationship Id="rId1691" Type="http://schemas.openxmlformats.org/officeDocument/2006/relationships/hyperlink" Target="http://transparencia.comitan.gob.mx/ART85/XXVII/DESARROLLO_URBANO/OF.XXVII1_2021-2024.pdf" TargetMode="External"/><Relationship Id="rId1705" Type="http://schemas.openxmlformats.org/officeDocument/2006/relationships/hyperlink" Target="http://transparencia.comitan.gob.mx/ART85/XXVII/DESARROLLO_URBANO/OFICIO_XXVII_2022.pdf" TargetMode="External"/><Relationship Id="rId286" Type="http://schemas.openxmlformats.org/officeDocument/2006/relationships/hyperlink" Target="http://transparencia.comitan.gob.mx/ART85/XXVII/DESARROLLO_URBANO/03383.pdf" TargetMode="External"/><Relationship Id="rId493" Type="http://schemas.openxmlformats.org/officeDocument/2006/relationships/hyperlink" Target="http://transparencia.comitan.gob.mx/ART85/XXVII/DESARROLLO_URBANO/15840.pdf" TargetMode="External"/><Relationship Id="rId507" Type="http://schemas.openxmlformats.org/officeDocument/2006/relationships/hyperlink" Target="http://transparencia.comitan.gob.mx/ART85/XXVII/DESARROLLO_URBANO/CUB0012.pdf" TargetMode="External"/><Relationship Id="rId714" Type="http://schemas.openxmlformats.org/officeDocument/2006/relationships/hyperlink" Target="http://transparencia.comitan.gob.mx/ART85/XXVII/DESARROLLO_URBANO/03425.pdf" TargetMode="External"/><Relationship Id="rId921" Type="http://schemas.openxmlformats.org/officeDocument/2006/relationships/hyperlink" Target="http://transparencia.comitan.gob.mx/ART85/XXVII/DESARROLLO_URBANO/03182.pdf" TargetMode="External"/><Relationship Id="rId1137" Type="http://schemas.openxmlformats.org/officeDocument/2006/relationships/hyperlink" Target="http://transparencia.comitan.gob.mx/ART85/XXVII/DESARROLLO_URBANO/PA000105.pdf" TargetMode="External"/><Relationship Id="rId1344" Type="http://schemas.openxmlformats.org/officeDocument/2006/relationships/hyperlink" Target="http://transparencia.comitan.gob.mx/ART85/XXVII/DESARROLLO_URBANO/S002291.pdf" TargetMode="External"/><Relationship Id="rId1551" Type="http://schemas.openxmlformats.org/officeDocument/2006/relationships/hyperlink" Target="http://transparencia.comitan.gob.mx/ART85/XXVII/DESARROLLO_URBANO/17114.pdf" TargetMode="External"/><Relationship Id="rId50" Type="http://schemas.openxmlformats.org/officeDocument/2006/relationships/hyperlink" Target="http://transparencia.comitan.gob.mx/ART85/XXVII/DESARROLLO_URBANO/03453.pdf" TargetMode="External"/><Relationship Id="rId146" Type="http://schemas.openxmlformats.org/officeDocument/2006/relationships/hyperlink" Target="http://transparencia.comitan.gob.mx/ART85/XXVII/DESARROLLO_URBANO/03527.pdf" TargetMode="External"/><Relationship Id="rId353" Type="http://schemas.openxmlformats.org/officeDocument/2006/relationships/hyperlink" Target="http://transparencia.comitan.gob.mx/ART85/XXVII/DESARROLLO_URBANO/03517.pdf" TargetMode="External"/><Relationship Id="rId560" Type="http://schemas.openxmlformats.org/officeDocument/2006/relationships/hyperlink" Target="http://transparencia.comitan.gob.mx/ART85/XXVII/DESARROLLO_URBANO/03271.pdf" TargetMode="External"/><Relationship Id="rId798" Type="http://schemas.openxmlformats.org/officeDocument/2006/relationships/hyperlink" Target="http://transparencia.comitan.gob.mx/ART85/XXVII/DESARROLLO_URBANO/OF.XXVII1_2021-2024.pdf" TargetMode="External"/><Relationship Id="rId1190" Type="http://schemas.openxmlformats.org/officeDocument/2006/relationships/hyperlink" Target="http://transparencia.comitan.gob.mx/ART85/XXVII/DESARROLLO_URBANO/P0025.pdf" TargetMode="External"/><Relationship Id="rId1204" Type="http://schemas.openxmlformats.org/officeDocument/2006/relationships/hyperlink" Target="http://transparencia.comitan.gob.mx/ART85/XXVII/DESARROLLO_URBANO/S002195.pdf" TargetMode="External"/><Relationship Id="rId1411" Type="http://schemas.openxmlformats.org/officeDocument/2006/relationships/hyperlink" Target="http://transparencia.comitan.gob.mx/ART85/XXVII/DESARROLLO_URBANO/L000183.pdf" TargetMode="External"/><Relationship Id="rId1649" Type="http://schemas.openxmlformats.org/officeDocument/2006/relationships/hyperlink" Target="http://transparencia.comitan.gob.mx/ART85/XXVII/DESARROLLO_URBANO/OF.XXVII1_2021-2024.pdf" TargetMode="External"/><Relationship Id="rId213" Type="http://schemas.openxmlformats.org/officeDocument/2006/relationships/hyperlink" Target="http://transparencia.comitan.gob.mx/ART85/XXVII/DESARROLLO_URBANO/03583.pdf" TargetMode="External"/><Relationship Id="rId420" Type="http://schemas.openxmlformats.org/officeDocument/2006/relationships/hyperlink" Target="http://transparencia.comitan.gob.mx/ART85/XXVII/DESARROLLO_URBANO/03614.pdf" TargetMode="External"/><Relationship Id="rId658" Type="http://schemas.openxmlformats.org/officeDocument/2006/relationships/hyperlink" Target="http://transparencia.comitan.gob.mx/ART85/XXVII/DESARROLLO_URBANO/OF.XXVII1_2021-2024.pdf" TargetMode="External"/><Relationship Id="rId865" Type="http://schemas.openxmlformats.org/officeDocument/2006/relationships/hyperlink" Target="http://transparencia.comitan.gob.mx/ART85/XXVII/DESARROLLO_URBANO/OF.XXVII1_2021-2024.pdf" TargetMode="External"/><Relationship Id="rId1050" Type="http://schemas.openxmlformats.org/officeDocument/2006/relationships/hyperlink" Target="http://transparencia.comitan.gob.mx/ART85/XXVII/DESARROLLO_URBANO/15854.pdf" TargetMode="External"/><Relationship Id="rId1288" Type="http://schemas.openxmlformats.org/officeDocument/2006/relationships/hyperlink" Target="http://transparencia.comitan.gob.mx/ART85/XXVII/DESARROLLO_URBANO/S002284.pdf" TargetMode="External"/><Relationship Id="rId1495" Type="http://schemas.openxmlformats.org/officeDocument/2006/relationships/hyperlink" Target="http://transparencia.comitan.gob.mx/ART85/XXVII/DESARROLLO_URBANO/US0375.pdf" TargetMode="External"/><Relationship Id="rId1509" Type="http://schemas.openxmlformats.org/officeDocument/2006/relationships/hyperlink" Target="http://transparencia.comitan.gob.mx/ART85/XXVII/DESARROLLO_URBANO/C000565.pdf" TargetMode="External"/><Relationship Id="rId1716" Type="http://schemas.openxmlformats.org/officeDocument/2006/relationships/hyperlink" Target="http://transparencia.comitan.gob.mx/ART85/XXVII/DESARROLLO_URBANO/OFICIO_XXVII_2022.pdf" TargetMode="External"/><Relationship Id="rId297" Type="http://schemas.openxmlformats.org/officeDocument/2006/relationships/hyperlink" Target="http://transparencia.comitan.gob.mx/ART85/XXVII/DESARROLLO_URBANO/03333.pdf" TargetMode="External"/><Relationship Id="rId518" Type="http://schemas.openxmlformats.org/officeDocument/2006/relationships/hyperlink" Target="http://transparencia.comitan.gob.mx/ART85/XXVII/DESARROLLO_URBANO/16368.pdf" TargetMode="External"/><Relationship Id="rId725" Type="http://schemas.openxmlformats.org/officeDocument/2006/relationships/hyperlink" Target="http://transparencia.comitan.gob.mx/ART85/XXVII/DESARROLLO_URBANO/OF.XXVII1_2021-2024.pdf" TargetMode="External"/><Relationship Id="rId932" Type="http://schemas.openxmlformats.org/officeDocument/2006/relationships/hyperlink" Target="http://transparencia.comitan.gob.mx/ART85/XXVII/DESARROLLO_URBANO/A001264.pdf" TargetMode="External"/><Relationship Id="rId1148" Type="http://schemas.openxmlformats.org/officeDocument/2006/relationships/hyperlink" Target="http://transparencia.comitan.gob.mx/ART85/XXVII/DESARROLLO_URBANO/A001300.pdf" TargetMode="External"/><Relationship Id="rId1355" Type="http://schemas.openxmlformats.org/officeDocument/2006/relationships/hyperlink" Target="http://transparencia.comitan.gob.mx/ART85/XXVII/DESARROLLO_URBANO/S002327.pdf" TargetMode="External"/><Relationship Id="rId1562" Type="http://schemas.openxmlformats.org/officeDocument/2006/relationships/hyperlink" Target="http://transparencia.comitan.gob.mx/ART85/XXVII/DESARROLLO_URBANO/S002346.pdf" TargetMode="External"/><Relationship Id="rId157" Type="http://schemas.openxmlformats.org/officeDocument/2006/relationships/hyperlink" Target="http://transparencia.comitan.gob.mx/ART85/XXVII/DESARROLLO_URBANO/03565.pdf" TargetMode="External"/><Relationship Id="rId364" Type="http://schemas.openxmlformats.org/officeDocument/2006/relationships/hyperlink" Target="http://transparencia.comitan.gob.mx/ART85/XXVII/DESARROLLO_URBANO/03459.pdf" TargetMode="External"/><Relationship Id="rId1008" Type="http://schemas.openxmlformats.org/officeDocument/2006/relationships/hyperlink" Target="http://transparencia.comitan.gob.mx/ART85/XXVII/DESARROLLO_URBANO/R000122.pdf" TargetMode="External"/><Relationship Id="rId1215" Type="http://schemas.openxmlformats.org/officeDocument/2006/relationships/hyperlink" Target="http://transparencia.comitan.gob.mx/ART85/XXVII/DESARROLLO_URBANO/L000145.pdf" TargetMode="External"/><Relationship Id="rId1422" Type="http://schemas.openxmlformats.org/officeDocument/2006/relationships/hyperlink" Target="http://transparencia.comitan.gob.mx/ART85/XXVII/DESARROLLO_URBANO/S002335.pdf" TargetMode="External"/><Relationship Id="rId61" Type="http://schemas.openxmlformats.org/officeDocument/2006/relationships/hyperlink" Target="http://transparencia.comitan.gob.mx/ART85/XXVII/DESARROLLO_URBANO/03317.pdf" TargetMode="External"/><Relationship Id="rId571" Type="http://schemas.openxmlformats.org/officeDocument/2006/relationships/hyperlink" Target="http://transparencia.comitan.gob.mx/ART85/XXVII/DESARROLLO_URBANO/03378.pdf" TargetMode="External"/><Relationship Id="rId669" Type="http://schemas.openxmlformats.org/officeDocument/2006/relationships/hyperlink" Target="http://transparencia.comitan.gob.mx/ART85/XXVII/DESARROLLO_URBANO/03222.pdf" TargetMode="External"/><Relationship Id="rId876" Type="http://schemas.openxmlformats.org/officeDocument/2006/relationships/hyperlink" Target="http://transparencia.comitan.gob.mx/ART85/XXVII/DESARROLLO_URBANO/OF.XXVII1_2021-2024.pdf" TargetMode="External"/><Relationship Id="rId1299" Type="http://schemas.openxmlformats.org/officeDocument/2006/relationships/hyperlink" Target="http://transparencia.comitan.gob.mx/ART85/XXVII/DESARROLLO_URBANO/A001414.pdf" TargetMode="External"/><Relationship Id="rId1727" Type="http://schemas.openxmlformats.org/officeDocument/2006/relationships/hyperlink" Target="http://transparencia.comitan.gob.mx/ART85/XXVII/DESARROLLO_URBANO/CUS0038.pdf" TargetMode="External"/><Relationship Id="rId19" Type="http://schemas.openxmlformats.org/officeDocument/2006/relationships/hyperlink" Target="http://transparencia.comitan.gob.mx/ART85/XXVII/DESARROLLO_URBANO/03343.pdf" TargetMode="External"/><Relationship Id="rId224" Type="http://schemas.openxmlformats.org/officeDocument/2006/relationships/hyperlink" Target="http://transparencia.comitan.gob.mx/ART85/XXVII/DESARROLLO_URBANO/03459.pdf" TargetMode="External"/><Relationship Id="rId431" Type="http://schemas.openxmlformats.org/officeDocument/2006/relationships/hyperlink" Target="http://transparencia.comitan.gob.mx/ART85/XXVII/DESARROLLO_URBANO/03283.pdf" TargetMode="External"/><Relationship Id="rId529" Type="http://schemas.openxmlformats.org/officeDocument/2006/relationships/hyperlink" Target="http://transparencia.comitan.gob.mx/ART85/XXVII/DESARROLLO_URBANO/03458.pdf" TargetMode="External"/><Relationship Id="rId736" Type="http://schemas.openxmlformats.org/officeDocument/2006/relationships/hyperlink" Target="http://transparencia.comitan.gob.mx/ART85/XXVII/DESARROLLO_URBANO/OF.XXVII1_2021-2024.pdf" TargetMode="External"/><Relationship Id="rId1061" Type="http://schemas.openxmlformats.org/officeDocument/2006/relationships/hyperlink" Target="http://transparencia.comitan.gob.mx/ART85/XXVII/DESARROLLO_URBANO/15847.pdf" TargetMode="External"/><Relationship Id="rId1159" Type="http://schemas.openxmlformats.org/officeDocument/2006/relationships/hyperlink" Target="http://transparencia.comitan.gob.mx/ART85/XXVII/DESARROLLO_URBANO/A001405.pdf" TargetMode="External"/><Relationship Id="rId1366" Type="http://schemas.openxmlformats.org/officeDocument/2006/relationships/hyperlink" Target="http://transparencia.comitan.gob.mx/ART85/XXVII/DESARROLLO_URBANO/A001425.pdf" TargetMode="External"/><Relationship Id="rId168" Type="http://schemas.openxmlformats.org/officeDocument/2006/relationships/hyperlink" Target="http://transparencia.comitan.gob.mx/ART85/XXVII/DESARROLLO_URBANO/03311.pdf" TargetMode="External"/><Relationship Id="rId943" Type="http://schemas.openxmlformats.org/officeDocument/2006/relationships/hyperlink" Target="http://transparencia.comitan.gob.mx/ART85/XXVII/DESARROLLO_URBANO/A001314.pdf" TargetMode="External"/><Relationship Id="rId1019" Type="http://schemas.openxmlformats.org/officeDocument/2006/relationships/hyperlink" Target="http://transparencia.comitan.gob.mx/ART85/XXVII/DESARROLLO_URBANO/S002187.pdf" TargetMode="External"/><Relationship Id="rId1573" Type="http://schemas.openxmlformats.org/officeDocument/2006/relationships/hyperlink" Target="http://transparencia.comitan.gob.mx/ART85/XXVII/DESARROLLO_URBANO/S002376.pdf" TargetMode="External"/><Relationship Id="rId72" Type="http://schemas.openxmlformats.org/officeDocument/2006/relationships/hyperlink" Target="http://transparencia.comitan.gob.mx/ART85/XXVII/DESARROLLO_URBANO/03445.pdf" TargetMode="External"/><Relationship Id="rId375" Type="http://schemas.openxmlformats.org/officeDocument/2006/relationships/hyperlink" Target="http://transparencia.comitan.gob.mx/ART85/XXVII/DESARROLLO_URBANO/03441.pdf" TargetMode="External"/><Relationship Id="rId582" Type="http://schemas.openxmlformats.org/officeDocument/2006/relationships/hyperlink" Target="http://transparencia.comitan.gob.mx/ART85/XXVII/DESARROLLO_URBANO/OF.XXVII1_2021-2024.pdf" TargetMode="External"/><Relationship Id="rId803" Type="http://schemas.openxmlformats.org/officeDocument/2006/relationships/hyperlink" Target="http://transparencia.comitan.gob.mx/ART85/XXVII/DESARROLLO_URBANO/OFICIO_XXVII_2022.pdf" TargetMode="External"/><Relationship Id="rId1226" Type="http://schemas.openxmlformats.org/officeDocument/2006/relationships/hyperlink" Target="http://transparencia.comitan.gob.mx/ART85/XXVII/DESARROLLO_URBANO/A001097.pdf" TargetMode="External"/><Relationship Id="rId1433" Type="http://schemas.openxmlformats.org/officeDocument/2006/relationships/hyperlink" Target="http://transparencia.comitan.gob.mx/ART85/XXVII/DESARROLLO_URBANO/PA000109.pdf" TargetMode="External"/><Relationship Id="rId1640" Type="http://schemas.openxmlformats.org/officeDocument/2006/relationships/hyperlink" Target="http://transparencia.comitan.gob.mx/ART85/XXVII/DESARROLLO_URBANO/US0409.pdf" TargetMode="External"/><Relationship Id="rId1738" Type="http://schemas.openxmlformats.org/officeDocument/2006/relationships/hyperlink" Target="http://transparencia.comitan.gob.mx/ART85/XXVII/DESARROLLO_URBANO/03638.pdf" TargetMode="External"/><Relationship Id="rId3" Type="http://schemas.openxmlformats.org/officeDocument/2006/relationships/hyperlink" Target="http://transparencia.comitan.gob.mx/ART85/XXVII/DESARROLLO_URBANO/03531.pdf" TargetMode="External"/><Relationship Id="rId235" Type="http://schemas.openxmlformats.org/officeDocument/2006/relationships/hyperlink" Target="http://transparencia.comitan.gob.mx/ART85/XXVII/DESARROLLO_URBANO/03415.pdf" TargetMode="External"/><Relationship Id="rId442" Type="http://schemas.openxmlformats.org/officeDocument/2006/relationships/hyperlink" Target="http://transparencia.comitan.gob.mx/ART85/XXVII/DESARROLLO_URBANO/03619.pdf" TargetMode="External"/><Relationship Id="rId887" Type="http://schemas.openxmlformats.org/officeDocument/2006/relationships/hyperlink" Target="http://transparencia.comitan.gob.mx/ART85/XXVII/DESARROLLO_URBANO/OFICIO_XXVII_2022.pdf" TargetMode="External"/><Relationship Id="rId1072" Type="http://schemas.openxmlformats.org/officeDocument/2006/relationships/hyperlink" Target="http://transparencia.comitan.gob.mx/ART85/XXVII/DESARROLLO_URBANO/A001311.pdf" TargetMode="External"/><Relationship Id="rId1500" Type="http://schemas.openxmlformats.org/officeDocument/2006/relationships/hyperlink" Target="http://transparencia.comitan.gob.mx/ART85/XXVII/DESARROLLO_URBANO/15089.pdf" TargetMode="External"/><Relationship Id="rId302" Type="http://schemas.openxmlformats.org/officeDocument/2006/relationships/hyperlink" Target="http://transparencia.comitan.gob.mx/ART85/XXVII/DESARROLLO_URBANO/03433.pdf" TargetMode="External"/><Relationship Id="rId747" Type="http://schemas.openxmlformats.org/officeDocument/2006/relationships/hyperlink" Target="http://transparencia.comitan.gob.mx/ART85/XXVII/DESARROLLO_URBANO/03582.pdf" TargetMode="External"/><Relationship Id="rId954" Type="http://schemas.openxmlformats.org/officeDocument/2006/relationships/hyperlink" Target="http://transparencia.comitan.gob.mx/ART85/XXVII/DESARROLLO_URBANO/C000613.pdf" TargetMode="External"/><Relationship Id="rId1377" Type="http://schemas.openxmlformats.org/officeDocument/2006/relationships/hyperlink" Target="http://transparencia.comitan.gob.mx/ART85/XXVII/DESARROLLO_URBANO/A001432.pdf" TargetMode="External"/><Relationship Id="rId1584" Type="http://schemas.openxmlformats.org/officeDocument/2006/relationships/hyperlink" Target="http://transparencia.comitan.gob.mx/ART85/XXVII/DESARROLLO_URBANO/C000694.pdf" TargetMode="External"/><Relationship Id="rId83" Type="http://schemas.openxmlformats.org/officeDocument/2006/relationships/hyperlink" Target="http://transparencia.comitan.gob.mx/ART85/XXVII/DESARROLLO_URBANO/03261.pdf" TargetMode="External"/><Relationship Id="rId179" Type="http://schemas.openxmlformats.org/officeDocument/2006/relationships/hyperlink" Target="http://transparencia.comitan.gob.mx/ART85/XXVII/DESARROLLO_URBANO/03521.pdf" TargetMode="External"/><Relationship Id="rId386" Type="http://schemas.openxmlformats.org/officeDocument/2006/relationships/hyperlink" Target="http://transparencia.comitan.gob.mx/ART85/XXVII/DESARROLLO_URBANO/03487.pdf" TargetMode="External"/><Relationship Id="rId593" Type="http://schemas.openxmlformats.org/officeDocument/2006/relationships/hyperlink" Target="http://transparencia.comitan.gob.mx/ART85/XXVII/DESARROLLO_URBANO/OFICIO_XXVII_2022.pdf" TargetMode="External"/><Relationship Id="rId607" Type="http://schemas.openxmlformats.org/officeDocument/2006/relationships/hyperlink" Target="http://transparencia.comitan.gob.mx/ART85/XXVII/DESARROLLO_URBANO/03300.pdf" TargetMode="External"/><Relationship Id="rId814" Type="http://schemas.openxmlformats.org/officeDocument/2006/relationships/hyperlink" Target="http://transparencia.comitan.gob.mx/ART85/XXVII/DESARROLLO_URBANO/OF.XXVII1_2021-2024.pdf" TargetMode="External"/><Relationship Id="rId1237" Type="http://schemas.openxmlformats.org/officeDocument/2006/relationships/hyperlink" Target="http://transparencia.comitan.gob.mx/ART85/XXVII/DESARROLLO_URBANO/OF.XXVII1_2021-2024.pdf" TargetMode="External"/><Relationship Id="rId1444" Type="http://schemas.openxmlformats.org/officeDocument/2006/relationships/hyperlink" Target="http://transparencia.comitan.gob.mx/ART85/XXVII/DESARROLLO_URBANO/A001344.pdf" TargetMode="External"/><Relationship Id="rId1651" Type="http://schemas.openxmlformats.org/officeDocument/2006/relationships/hyperlink" Target="http://transparencia.comitan.gob.mx/ART85/XXVII/DESARROLLO_URBANO/US0425.pdf" TargetMode="External"/><Relationship Id="rId246" Type="http://schemas.openxmlformats.org/officeDocument/2006/relationships/hyperlink" Target="http://transparencia.comitan.gob.mx/ART85/XXVII/DESARROLLO_URBANO/03258.pdf" TargetMode="External"/><Relationship Id="rId453" Type="http://schemas.openxmlformats.org/officeDocument/2006/relationships/hyperlink" Target="http://transparencia.comitan.gob.mx/ART85/XXVII/DESARROLLO_URBANO/03310.pdf" TargetMode="External"/><Relationship Id="rId660" Type="http://schemas.openxmlformats.org/officeDocument/2006/relationships/hyperlink" Target="http://transparencia.comitan.gob.mx/ART85/XXVII/DESARROLLO_URBANO/OFICIO_XXVII_2022.pdf" TargetMode="External"/><Relationship Id="rId898" Type="http://schemas.openxmlformats.org/officeDocument/2006/relationships/hyperlink" Target="http://transparencia.comitan.gob.mx/ART85/XXVII/DESARROLLO_URBANO/S002173.pdf" TargetMode="External"/><Relationship Id="rId1083" Type="http://schemas.openxmlformats.org/officeDocument/2006/relationships/hyperlink" Target="http://transparencia.comitan.gob.mx/ART85/XXVII/DESARROLLO_URBANO/R000126.pdf" TargetMode="External"/><Relationship Id="rId1290" Type="http://schemas.openxmlformats.org/officeDocument/2006/relationships/hyperlink" Target="http://transparencia.comitan.gob.mx/ART85/XXVII/DESARROLLO_URBANO/A001409.pdf" TargetMode="External"/><Relationship Id="rId1304" Type="http://schemas.openxmlformats.org/officeDocument/2006/relationships/hyperlink" Target="http://transparencia.comitan.gob.mx/ART85/XXVII/DESARROLLO_URBANO/S002303.pdf" TargetMode="External"/><Relationship Id="rId1511" Type="http://schemas.openxmlformats.org/officeDocument/2006/relationships/hyperlink" Target="http://transparencia.comitan.gob.mx/ART85/XXVII/DESARROLLO_URBANO/OF.XXVII1_2021-2024.pdf" TargetMode="External"/><Relationship Id="rId1749" Type="http://schemas.openxmlformats.org/officeDocument/2006/relationships/hyperlink" Target="http://transparencia.comitan.gob.mx/ART85/XXVII/DESARROLLO_URBANO/03644.pdf" TargetMode="External"/><Relationship Id="rId106" Type="http://schemas.openxmlformats.org/officeDocument/2006/relationships/hyperlink" Target="http://transparencia.comitan.gob.mx/ART85/XXVII/DESARROLLO_URBANO/03254.pdf" TargetMode="External"/><Relationship Id="rId313" Type="http://schemas.openxmlformats.org/officeDocument/2006/relationships/hyperlink" Target="http://transparencia.comitan.gob.mx/ART85/XXVII/DESARROLLO_URBANO/03347.pdf" TargetMode="External"/><Relationship Id="rId758" Type="http://schemas.openxmlformats.org/officeDocument/2006/relationships/hyperlink" Target="http://transparencia.comitan.gob.mx/ART85/XXVII/DESARROLLO_URBANO/OFICIO_XXVII_2022.pdf" TargetMode="External"/><Relationship Id="rId965" Type="http://schemas.openxmlformats.org/officeDocument/2006/relationships/hyperlink" Target="http://transparencia.comitan.gob.mx/ART85/XXVII/DESARROLLO_URBANO/C000622.pdf" TargetMode="External"/><Relationship Id="rId1150" Type="http://schemas.openxmlformats.org/officeDocument/2006/relationships/hyperlink" Target="http://transparencia.comitan.gob.mx/ART85/XXVII/DESARROLLO_URBANO/S002258.pdf" TargetMode="External"/><Relationship Id="rId1388" Type="http://schemas.openxmlformats.org/officeDocument/2006/relationships/hyperlink" Target="http://transparencia.comitan.gob.mx/ART85/XXVII/DESARROLLO_URBANO/US0438.pdf" TargetMode="External"/><Relationship Id="rId1595" Type="http://schemas.openxmlformats.org/officeDocument/2006/relationships/hyperlink" Target="http://transparencia.comitan.gob.mx/ART85/XXVII/DESARROLLO_URBANO/C000587.pdf" TargetMode="External"/><Relationship Id="rId1609" Type="http://schemas.openxmlformats.org/officeDocument/2006/relationships/hyperlink" Target="http://transparencia.comitan.gob.mx/ART85/XXVII/DESARROLLO_URBANO/OF.XXVII1_2021-2024.pdf" TargetMode="External"/><Relationship Id="rId10" Type="http://schemas.openxmlformats.org/officeDocument/2006/relationships/hyperlink" Target="http://transparencia.comitan.gob.mx/ART85/XXVII/DESARROLLO_URBANO/16288.pdf" TargetMode="External"/><Relationship Id="rId94" Type="http://schemas.openxmlformats.org/officeDocument/2006/relationships/hyperlink" Target="http://transparencia.comitan.gob.mx/ART85/XXVII/DESARROLLO_URBANO/03210.pdf" TargetMode="External"/><Relationship Id="rId397" Type="http://schemas.openxmlformats.org/officeDocument/2006/relationships/hyperlink" Target="http://transparencia.comitan.gob.mx/ART85/XXVII/DESARROLLO_URBANO/03480.pdf" TargetMode="External"/><Relationship Id="rId520" Type="http://schemas.openxmlformats.org/officeDocument/2006/relationships/hyperlink" Target="http://transparencia.comitan.gob.mx/ART85/XXVII/DESARROLLO_URBANO/OFICIO_XXVII_2022.pdf" TargetMode="External"/><Relationship Id="rId618" Type="http://schemas.openxmlformats.org/officeDocument/2006/relationships/hyperlink" Target="http://transparencia.comitan.gob.mx/ART85/XXVII/DESARROLLO_URBANO/OF.XXVII1_2021-2024.pdf" TargetMode="External"/><Relationship Id="rId825" Type="http://schemas.openxmlformats.org/officeDocument/2006/relationships/hyperlink" Target="http://transparencia.comitan.gob.mx/ART85/XXVII/DESARROLLO_URBANO/OF.XXVII1_2021-2024.pdf" TargetMode="External"/><Relationship Id="rId1248" Type="http://schemas.openxmlformats.org/officeDocument/2006/relationships/hyperlink" Target="http://transparencia.comitan.gob.mx/ART85/XXVII/DESARROLLO_URBANO/C000635.pdf" TargetMode="External"/><Relationship Id="rId1455" Type="http://schemas.openxmlformats.org/officeDocument/2006/relationships/hyperlink" Target="http://transparencia.comitan.gob.mx/ART85/XXVII/DESARROLLO_URBANO/S002354.pdf" TargetMode="External"/><Relationship Id="rId1662" Type="http://schemas.openxmlformats.org/officeDocument/2006/relationships/hyperlink" Target="http://transparencia.comitan.gob.mx/ART85/XXVII/DESARROLLO_URBANO/US0445.pdf" TargetMode="External"/><Relationship Id="rId257" Type="http://schemas.openxmlformats.org/officeDocument/2006/relationships/hyperlink" Target="http://transparencia.comitan.gob.mx/ART85/XXVII/DESARROLLO_URBANO/03551.pdf" TargetMode="External"/><Relationship Id="rId464" Type="http://schemas.openxmlformats.org/officeDocument/2006/relationships/hyperlink" Target="http://transparencia.comitan.gob.mx/ART85/XXVII/DESARROLLO_URBANO/03327.pdf" TargetMode="External"/><Relationship Id="rId1010" Type="http://schemas.openxmlformats.org/officeDocument/2006/relationships/hyperlink" Target="http://transparencia.comitan.gob.mx/ART85/XXVII/DESARROLLO_URBANO/R000275.pdf" TargetMode="External"/><Relationship Id="rId1094" Type="http://schemas.openxmlformats.org/officeDocument/2006/relationships/hyperlink" Target="http://transparencia.comitan.gob.mx/ART85/XXVII/DESARROLLO_URBANO/A001277.pdf" TargetMode="External"/><Relationship Id="rId1108" Type="http://schemas.openxmlformats.org/officeDocument/2006/relationships/hyperlink" Target="http://transparencia.comitan.gob.mx/ART85/XXVII/DESARROLLO_URBANO/S002231.pdf" TargetMode="External"/><Relationship Id="rId1315" Type="http://schemas.openxmlformats.org/officeDocument/2006/relationships/hyperlink" Target="http://transparencia.comitan.gob.mx/ART85/XXVII/DESARROLLO_URBANO/A001421.pdf" TargetMode="External"/><Relationship Id="rId117" Type="http://schemas.openxmlformats.org/officeDocument/2006/relationships/hyperlink" Target="http://transparencia.comitan.gob.mx/ART85/XXVII/DESARROLLO_URBANO/03283.pdf" TargetMode="External"/><Relationship Id="rId671" Type="http://schemas.openxmlformats.org/officeDocument/2006/relationships/hyperlink" Target="http://transparencia.comitan.gob.mx/ART85/XXVII/DESARROLLO_URBANO/OF.XXVII1_2021-2024.pdf" TargetMode="External"/><Relationship Id="rId769" Type="http://schemas.openxmlformats.org/officeDocument/2006/relationships/hyperlink" Target="http://transparencia.comitan.gob.mx/ART85/XXVII/DESARROLLO_URBANO/03607.pdf" TargetMode="External"/><Relationship Id="rId976" Type="http://schemas.openxmlformats.org/officeDocument/2006/relationships/hyperlink" Target="http://transparencia.comitan.gob.mx/ART85/XXVII/DESARROLLO_URBANO/A001271.pdf" TargetMode="External"/><Relationship Id="rId1399" Type="http://schemas.openxmlformats.org/officeDocument/2006/relationships/hyperlink" Target="http://transparencia.comitan.gob.mx/ART85/XXVII/DESARROLLO_URBANO/R000143.pdf" TargetMode="External"/><Relationship Id="rId324" Type="http://schemas.openxmlformats.org/officeDocument/2006/relationships/hyperlink" Target="http://transparencia.comitan.gob.mx/ART85/XXVII/DESARROLLO_URBANO/03523.pdf" TargetMode="External"/><Relationship Id="rId531" Type="http://schemas.openxmlformats.org/officeDocument/2006/relationships/hyperlink" Target="http://transparencia.comitan.gob.mx/ART85/XXVII/DESARROLLO_URBANO/OF.XXVII1_2021-2024.pdf" TargetMode="External"/><Relationship Id="rId629" Type="http://schemas.openxmlformats.org/officeDocument/2006/relationships/hyperlink" Target="http://transparencia.comitan.gob.mx/ART85/XXVII/DESARROLLO_URBANO/PA000071.pdf" TargetMode="External"/><Relationship Id="rId1161" Type="http://schemas.openxmlformats.org/officeDocument/2006/relationships/hyperlink" Target="http://transparencia.comitan.gob.mx/ART85/XXVII/DESARROLLO_URBANO/S002269.pdf" TargetMode="External"/><Relationship Id="rId1259" Type="http://schemas.openxmlformats.org/officeDocument/2006/relationships/hyperlink" Target="http://transparencia.comitan.gob.mx/ART85/XXVII/DESARROLLO_URBANO/OF.XXVII1_2021-2024.pdf" TargetMode="External"/><Relationship Id="rId1466" Type="http://schemas.openxmlformats.org/officeDocument/2006/relationships/hyperlink" Target="http://transparencia.comitan.gob.mx/ART85/XXVII/DESARROLLO_URBANO/A001439.pdf" TargetMode="External"/><Relationship Id="rId836" Type="http://schemas.openxmlformats.org/officeDocument/2006/relationships/hyperlink" Target="http://transparencia.comitan.gob.mx/ART85/XXVII/DESARROLLO_URBANO/OFICIO_XXVII_2022.pdf" TargetMode="External"/><Relationship Id="rId1021" Type="http://schemas.openxmlformats.org/officeDocument/2006/relationships/hyperlink" Target="http://transparencia.comitan.gob.mx/ART85/XXVII/DESARROLLO_URBANO/S002215.pdf" TargetMode="External"/><Relationship Id="rId1119" Type="http://schemas.openxmlformats.org/officeDocument/2006/relationships/hyperlink" Target="http://transparencia.comitan.gob.mx/ART85/XXVII/DESARROLLO_URBANO/S002237.pdf" TargetMode="External"/><Relationship Id="rId1673" Type="http://schemas.openxmlformats.org/officeDocument/2006/relationships/hyperlink" Target="http://transparencia.comitan.gob.mx/ART85/XXVII/DESARROLLO_URBANO/OFICIO_XXVII_2022.pdf" TargetMode="External"/><Relationship Id="rId903" Type="http://schemas.openxmlformats.org/officeDocument/2006/relationships/hyperlink" Target="http://transparencia.comitan.gob.mx/ART85/XXVII/DESARROLLO_URBANO/S002179.pdf" TargetMode="External"/><Relationship Id="rId1326" Type="http://schemas.openxmlformats.org/officeDocument/2006/relationships/hyperlink" Target="http://transparencia.comitan.gob.mx/ART85/XXVII/DESARROLLO_URBANO/US0429.pdf" TargetMode="External"/><Relationship Id="rId1533" Type="http://schemas.openxmlformats.org/officeDocument/2006/relationships/hyperlink" Target="http://transparencia.comitan.gob.mx/ART85/XXVII/DESARROLLO_URBANO/OF.XXVII1_2021-2024.pdf" TargetMode="External"/><Relationship Id="rId1740" Type="http://schemas.openxmlformats.org/officeDocument/2006/relationships/hyperlink" Target="http://transparencia.comitan.gob.mx/ART85/XXVII/DESARROLLO_URBANO/OF.XXVII1_2021-2024.pdf" TargetMode="External"/><Relationship Id="rId32" Type="http://schemas.openxmlformats.org/officeDocument/2006/relationships/hyperlink" Target="http://transparencia.comitan.gob.mx/ART85/XXVII/DESARROLLO_URBANO/03441.pdf" TargetMode="External"/><Relationship Id="rId1600" Type="http://schemas.openxmlformats.org/officeDocument/2006/relationships/hyperlink" Target="http://transparencia.comitan.gob.mx/ART85/XXVII/DESARROLLO_URBANO/C000637.pdf" TargetMode="External"/><Relationship Id="rId181" Type="http://schemas.openxmlformats.org/officeDocument/2006/relationships/hyperlink" Target="http://transparencia.comitan.gob.mx/ART85/XXVII/DESARROLLO_URBANO/03547.pdf" TargetMode="External"/><Relationship Id="rId279" Type="http://schemas.openxmlformats.org/officeDocument/2006/relationships/hyperlink" Target="http://transparencia.comitan.gob.mx/ART85/XXVII/DESARROLLO_URBANO/03332.pdf" TargetMode="External"/><Relationship Id="rId486" Type="http://schemas.openxmlformats.org/officeDocument/2006/relationships/hyperlink" Target="http://transparencia.comitan.gob.mx/ART85/XXVII/DESARROLLO_URBANO/03280.pdf" TargetMode="External"/><Relationship Id="rId693" Type="http://schemas.openxmlformats.org/officeDocument/2006/relationships/hyperlink" Target="http://transparencia.comitan.gob.mx/ART85/XXVII/DESARROLLO_URBANO/03578.pdf" TargetMode="External"/><Relationship Id="rId139" Type="http://schemas.openxmlformats.org/officeDocument/2006/relationships/hyperlink" Target="http://transparencia.comitan.gob.mx/ART85/XXVII/DESARROLLO_URBANO/04533.pdf" TargetMode="External"/><Relationship Id="rId346" Type="http://schemas.openxmlformats.org/officeDocument/2006/relationships/hyperlink" Target="http://transparencia.comitan.gob.mx/ART85/XXVII/DESARROLLO_URBANO/03469.pdf" TargetMode="External"/><Relationship Id="rId553" Type="http://schemas.openxmlformats.org/officeDocument/2006/relationships/hyperlink" Target="http://transparencia.comitan.gob.mx/ART85/XXVII/DESARROLLO_URBANO/OF.XXVII1_2021-2024.pdf" TargetMode="External"/><Relationship Id="rId760" Type="http://schemas.openxmlformats.org/officeDocument/2006/relationships/hyperlink" Target="http://transparencia.comitan.gob.mx/ART85/XXVII/DESARROLLO_URBANO/OF.XXVII1_2021-2024.pdf" TargetMode="External"/><Relationship Id="rId998" Type="http://schemas.openxmlformats.org/officeDocument/2006/relationships/hyperlink" Target="http://transparencia.comitan.gob.mx/ART85/XXVII/DESARROLLO_URBANO/P0022.pdf" TargetMode="External"/><Relationship Id="rId1183" Type="http://schemas.openxmlformats.org/officeDocument/2006/relationships/hyperlink" Target="http://transparencia.comitan.gob.mx/ART85/XXVII/DESARROLLO_URBANO/03368.pdf" TargetMode="External"/><Relationship Id="rId1390" Type="http://schemas.openxmlformats.org/officeDocument/2006/relationships/hyperlink" Target="http://transparencia.comitan.gob.mx/ART85/XXVII/DESARROLLO_URBANO/03451.pdf" TargetMode="External"/><Relationship Id="rId206" Type="http://schemas.openxmlformats.org/officeDocument/2006/relationships/hyperlink" Target="http://transparencia.comitan.gob.mx/ART85/XXVII/DESARROLLO_URBANO/03276.pdf" TargetMode="External"/><Relationship Id="rId413" Type="http://schemas.openxmlformats.org/officeDocument/2006/relationships/hyperlink" Target="http://transparencia.comitan.gob.mx/ART85/XXVII/DESARROLLO_URBANO/03556.pdf" TargetMode="External"/><Relationship Id="rId858" Type="http://schemas.openxmlformats.org/officeDocument/2006/relationships/hyperlink" Target="http://transparencia.comitan.gob.mx/ART85/XXVII/DESARROLLO_URBANO/15481.pdf" TargetMode="External"/><Relationship Id="rId1043" Type="http://schemas.openxmlformats.org/officeDocument/2006/relationships/hyperlink" Target="http://transparencia.comitan.gob.mx/ART85/XXVII/DESARROLLO_URBANO/US0405.pdf" TargetMode="External"/><Relationship Id="rId1488" Type="http://schemas.openxmlformats.org/officeDocument/2006/relationships/hyperlink" Target="http://transparencia.comitan.gob.mx/ART85/XXVII/DESARROLLO_URBANO/15089.pdf" TargetMode="External"/><Relationship Id="rId1695" Type="http://schemas.openxmlformats.org/officeDocument/2006/relationships/hyperlink" Target="http://transparencia.comitan.gob.mx/ART85/XXVII/DESARROLLO_URBANO/OF.XXVII1_2021-2024.pdf" TargetMode="External"/><Relationship Id="rId620" Type="http://schemas.openxmlformats.org/officeDocument/2006/relationships/hyperlink" Target="http://transparencia.comitan.gob.mx/ART85/XXVII/DESARROLLO_URBANO/03400.pdf" TargetMode="External"/><Relationship Id="rId718" Type="http://schemas.openxmlformats.org/officeDocument/2006/relationships/hyperlink" Target="http://transparencia.comitan.gob.mx/ART85/XXVII/DESARROLLO_URBANO/03447.pdf" TargetMode="External"/><Relationship Id="rId925" Type="http://schemas.openxmlformats.org/officeDocument/2006/relationships/hyperlink" Target="http://transparencia.comitan.gob.mx/ART85/XXVII/DESARROLLO_URBANO/S002149.pdf" TargetMode="External"/><Relationship Id="rId1250" Type="http://schemas.openxmlformats.org/officeDocument/2006/relationships/hyperlink" Target="http://transparencia.comitan.gob.mx/ART85/XXVII/DESARROLLO_URBANO/C000646.pdf" TargetMode="External"/><Relationship Id="rId1348" Type="http://schemas.openxmlformats.org/officeDocument/2006/relationships/hyperlink" Target="http://transparencia.comitan.gob.mx/ART85/XXVII/DESARROLLO_URBANO/S002321.pdf" TargetMode="External"/><Relationship Id="rId1555" Type="http://schemas.openxmlformats.org/officeDocument/2006/relationships/hyperlink" Target="http://transparencia.comitan.gob.mx/ART85/XXVII/DESARROLLO_URBANO/US0443.pdf" TargetMode="External"/><Relationship Id="rId1762" Type="http://schemas.openxmlformats.org/officeDocument/2006/relationships/printerSettings" Target="../printerSettings/printerSettings1.bin"/><Relationship Id="rId1110" Type="http://schemas.openxmlformats.org/officeDocument/2006/relationships/hyperlink" Target="http://transparencia.comitan.gob.mx/ART85/XXVII/DESARROLLO_URBANO/S002232.pdf" TargetMode="External"/><Relationship Id="rId1208" Type="http://schemas.openxmlformats.org/officeDocument/2006/relationships/hyperlink" Target="http://transparencia.comitan.gob.mx/ART85/XXVII/DESARROLLO_URBANO/S002092.pdf" TargetMode="External"/><Relationship Id="rId1415" Type="http://schemas.openxmlformats.org/officeDocument/2006/relationships/hyperlink" Target="http://transparencia.comitan.gob.mx/ART85/XXVII/DESARROLLO_URBANO/C000688.pdf" TargetMode="External"/><Relationship Id="rId54" Type="http://schemas.openxmlformats.org/officeDocument/2006/relationships/hyperlink" Target="http://transparencia.comitan.gob.mx/ART85/XXVII/DESARROLLO_URBANO/03260.pdf" TargetMode="External"/><Relationship Id="rId1622" Type="http://schemas.openxmlformats.org/officeDocument/2006/relationships/hyperlink" Target="http://transparencia.comitan.gob.mx/ART85/XXVII/DESARROLLO_URBANO/S002370.pdf" TargetMode="External"/><Relationship Id="rId270" Type="http://schemas.openxmlformats.org/officeDocument/2006/relationships/hyperlink" Target="http://transparencia.comitan.gob.mx/ART85/XXVII/DESARROLLO_URBANO/03234.pdf" TargetMode="External"/><Relationship Id="rId130" Type="http://schemas.openxmlformats.org/officeDocument/2006/relationships/hyperlink" Target="http://transparencia.comitan.gob.mx/ART85/XXVII/DESARROLLO_URBANO/03478.pdf" TargetMode="External"/><Relationship Id="rId368" Type="http://schemas.openxmlformats.org/officeDocument/2006/relationships/hyperlink" Target="http://transparencia.comitan.gob.mx/ART85/XXVII/DESARROLLO_URBANO/03205.pdf" TargetMode="External"/><Relationship Id="rId575" Type="http://schemas.openxmlformats.org/officeDocument/2006/relationships/hyperlink" Target="http://transparencia.comitan.gob.mx/ART85/XXVII/DESARROLLO_URBANO/03382.pdf" TargetMode="External"/><Relationship Id="rId782" Type="http://schemas.openxmlformats.org/officeDocument/2006/relationships/hyperlink" Target="http://transparencia.comitan.gob.mx/ART85/XXVII/DESARROLLO_URBANO/A001093.pdf" TargetMode="External"/><Relationship Id="rId228" Type="http://schemas.openxmlformats.org/officeDocument/2006/relationships/hyperlink" Target="http://transparencia.comitan.gob.mx/ART85/XXVII/DESARROLLO_URBANO/03438.pdf" TargetMode="External"/><Relationship Id="rId435" Type="http://schemas.openxmlformats.org/officeDocument/2006/relationships/hyperlink" Target="http://transparencia.comitan.gob.mx/ART85/XXVII/DESARROLLO_URBANO/03621.pdf" TargetMode="External"/><Relationship Id="rId642" Type="http://schemas.openxmlformats.org/officeDocument/2006/relationships/hyperlink" Target="http://transparencia.comitan.gob.mx/ART85/XXVII/DESARROLLO_URBANO/OFICIO_XXVII_2022.pdf" TargetMode="External"/><Relationship Id="rId1065" Type="http://schemas.openxmlformats.org/officeDocument/2006/relationships/hyperlink" Target="http://transparencia.comitan.gob.mx/ART85/XXVII/DESARROLLO_URBANO/US0402.pdf" TargetMode="External"/><Relationship Id="rId1272" Type="http://schemas.openxmlformats.org/officeDocument/2006/relationships/hyperlink" Target="http://transparencia.comitan.gob.mx/ART85/XXVII/DESARROLLO_URBANO/C000652.pdf" TargetMode="External"/><Relationship Id="rId502" Type="http://schemas.openxmlformats.org/officeDocument/2006/relationships/hyperlink" Target="http://transparencia.comitan.gob.mx/ART85/XXVII/DESARROLLO_URBANO/OF.XXVII1_2021-2024.pdf" TargetMode="External"/><Relationship Id="rId947" Type="http://schemas.openxmlformats.org/officeDocument/2006/relationships/hyperlink" Target="http://transparencia.comitan.gob.mx/ART85/XXVII/DESARROLLO_URBANO/US0362.pdf" TargetMode="External"/><Relationship Id="rId1132" Type="http://schemas.openxmlformats.org/officeDocument/2006/relationships/hyperlink" Target="http://transparencia.comitan.gob.mx/ART85/XXVII/DESARROLLO_URBANO/US0411.pdf" TargetMode="External"/><Relationship Id="rId1577" Type="http://schemas.openxmlformats.org/officeDocument/2006/relationships/hyperlink" Target="http://transparencia.comitan.gob.mx/ART85/XXVII/DESARROLLO_URBANO/S002378.pdf" TargetMode="External"/><Relationship Id="rId76" Type="http://schemas.openxmlformats.org/officeDocument/2006/relationships/hyperlink" Target="http://transparencia.comitan.gob.mx/ART85/XXVII/DESARROLLO_URBANO/15841.pdf" TargetMode="External"/><Relationship Id="rId807" Type="http://schemas.openxmlformats.org/officeDocument/2006/relationships/hyperlink" Target="http://transparencia.comitan.gob.mx/ART85/XXVII/DESARROLLO_URBANO/OFICIO_XXVII_2022.pdf" TargetMode="External"/><Relationship Id="rId1437" Type="http://schemas.openxmlformats.org/officeDocument/2006/relationships/hyperlink" Target="http://transparencia.comitan.gob.mx/ART85/XXVII/DESARROLLO_URBANO/L000178.pdf" TargetMode="External"/><Relationship Id="rId1644" Type="http://schemas.openxmlformats.org/officeDocument/2006/relationships/hyperlink" Target="http://transparencia.comitan.gob.mx/ART85/XXVII/DESARROLLO_URBANO/OF.XXVII1_2021-2024.pdf" TargetMode="External"/><Relationship Id="rId1504" Type="http://schemas.openxmlformats.org/officeDocument/2006/relationships/hyperlink" Target="http://transparencia.comitan.gob.mx/ART85/XXVII/DESARROLLO_URBANO/C000708.pdf" TargetMode="External"/><Relationship Id="rId1711" Type="http://schemas.openxmlformats.org/officeDocument/2006/relationships/hyperlink" Target="http://transparencia.comitan.gob.mx/ART85/XXVII/DESARROLLO_URBANO/OF.XXVII1_2021-2024.pdf" TargetMode="External"/><Relationship Id="rId292" Type="http://schemas.openxmlformats.org/officeDocument/2006/relationships/hyperlink" Target="http://transparencia.comitan.gob.mx/ART85/XXVII/DESARROLLO_URBANO/03326.pdf" TargetMode="External"/><Relationship Id="rId597" Type="http://schemas.openxmlformats.org/officeDocument/2006/relationships/hyperlink" Target="http://transparencia.comitan.gob.mx/ART85/XXVII/DESARROLLO_URBANO/03081.pdf" TargetMode="External"/><Relationship Id="rId152" Type="http://schemas.openxmlformats.org/officeDocument/2006/relationships/hyperlink" Target="http://transparencia.comitan.gob.mx/ART85/XXVII/DESARROLLO_URBANO/03328.pdf" TargetMode="External"/><Relationship Id="rId457" Type="http://schemas.openxmlformats.org/officeDocument/2006/relationships/hyperlink" Target="http://transparencia.comitan.gob.mx/ART85/XXVII/DESARROLLO_URBANO/03342.pdf" TargetMode="External"/><Relationship Id="rId1087" Type="http://schemas.openxmlformats.org/officeDocument/2006/relationships/hyperlink" Target="http://transparencia.comitan.gob.mx/ART85/XXVII/DESARROLLO_URBANO/S002211.pdf" TargetMode="External"/><Relationship Id="rId1294" Type="http://schemas.openxmlformats.org/officeDocument/2006/relationships/hyperlink" Target="http://transparencia.comitan.gob.mx/ART85/XXVII/DESARROLLO_URBANO/A001412.pdf" TargetMode="External"/><Relationship Id="rId664" Type="http://schemas.openxmlformats.org/officeDocument/2006/relationships/hyperlink" Target="http://transparencia.comitan.gob.mx/ART85/XXVII/DESARROLLO_URBANO/CUS0027.pdf" TargetMode="External"/><Relationship Id="rId871" Type="http://schemas.openxmlformats.org/officeDocument/2006/relationships/hyperlink" Target="http://transparencia.comitan.gob.mx/ART85/XXVII/DESARROLLO_URBANO/OFICIO_XXVII_2022.pdf" TargetMode="External"/><Relationship Id="rId969" Type="http://schemas.openxmlformats.org/officeDocument/2006/relationships/hyperlink" Target="http://transparencia.comitan.gob.mx/ART85/XXVII/DESARROLLO_URBANO/S002124.pdf" TargetMode="External"/><Relationship Id="rId1599" Type="http://schemas.openxmlformats.org/officeDocument/2006/relationships/hyperlink" Target="http://transparencia.comitan.gob.mx/ART85/XXVII/DESARROLLO_URBANO/OF.XXVII1_2021-2024.pdf" TargetMode="External"/><Relationship Id="rId317" Type="http://schemas.openxmlformats.org/officeDocument/2006/relationships/hyperlink" Target="http://transparencia.comitan.gob.mx/ART85/XXVII/DESARROLLO_URBANO/03370.pdf" TargetMode="External"/><Relationship Id="rId524" Type="http://schemas.openxmlformats.org/officeDocument/2006/relationships/hyperlink" Target="http://transparencia.comitan.gob.mx/ART85/XXVII/DESARROLLO_URBANO/VP0005.pdf" TargetMode="External"/><Relationship Id="rId731" Type="http://schemas.openxmlformats.org/officeDocument/2006/relationships/hyperlink" Target="http://transparencia.comitan.gob.mx/ART85/XXVII/DESARROLLO_URBANO/A001005.pdf" TargetMode="External"/><Relationship Id="rId1154" Type="http://schemas.openxmlformats.org/officeDocument/2006/relationships/hyperlink" Target="http://transparencia.comitan.gob.mx/ART85/XXVII/DESARROLLO_URBANO/S002262.pdf" TargetMode="External"/><Relationship Id="rId1361" Type="http://schemas.openxmlformats.org/officeDocument/2006/relationships/hyperlink" Target="http://transparencia.comitan.gob.mx/ART85/XXVII/DESARROLLO_URBANO/S002267.pdf" TargetMode="External"/><Relationship Id="rId1459" Type="http://schemas.openxmlformats.org/officeDocument/2006/relationships/hyperlink" Target="http://transparencia.comitan.gob.mx/ART85/XXVII/DESARROLLO_URBANO/S002358.pdf" TargetMode="External"/><Relationship Id="rId98" Type="http://schemas.openxmlformats.org/officeDocument/2006/relationships/hyperlink" Target="http://transparencia.comitan.gob.mx/ART85/XXVII/DESARROLLO_URBANO/03245.pdf" TargetMode="External"/><Relationship Id="rId829" Type="http://schemas.openxmlformats.org/officeDocument/2006/relationships/hyperlink" Target="http://transparencia.comitan.gob.mx/ART85/XXVII/DESARROLLO_URBANO/OFICIO_XXVII_2022.pdf" TargetMode="External"/><Relationship Id="rId1014" Type="http://schemas.openxmlformats.org/officeDocument/2006/relationships/hyperlink" Target="http://transparencia.comitan.gob.mx/ART85/XXVII/DESARROLLO_URBANO/S002181.pdf" TargetMode="External"/><Relationship Id="rId1221" Type="http://schemas.openxmlformats.org/officeDocument/2006/relationships/hyperlink" Target="http://transparencia.comitan.gob.mx/ART85/XXVII/DESARROLLO_URBANO/PA000102.pdf" TargetMode="External"/><Relationship Id="rId1666" Type="http://schemas.openxmlformats.org/officeDocument/2006/relationships/hyperlink" Target="http://transparencia.comitan.gob.mx/ART85/XXVII/DESARROLLO_URBANO/OF.XXVII1_2021-2024.pdf" TargetMode="External"/><Relationship Id="rId1319" Type="http://schemas.openxmlformats.org/officeDocument/2006/relationships/hyperlink" Target="http://transparencia.comitan.gob.mx/ART85/XXVII/DESARROLLO_URBANO/A001333.pdf" TargetMode="External"/><Relationship Id="rId1526" Type="http://schemas.openxmlformats.org/officeDocument/2006/relationships/hyperlink" Target="http://transparencia.comitan.gob.mx/ART85/XXVII/DESARROLLO_URBANO/OFICIO_XXVII_2022.pdf" TargetMode="External"/><Relationship Id="rId1733" Type="http://schemas.openxmlformats.org/officeDocument/2006/relationships/hyperlink" Target="http://transparencia.comitan.gob.mx/ART85/XXVII/DESARROLLO_URBANO/03640.pdf" TargetMode="External"/><Relationship Id="rId25" Type="http://schemas.openxmlformats.org/officeDocument/2006/relationships/hyperlink" Target="http://transparencia.comitan.gob.mx/ART85/XXVII/DESARROLLO_URBANO/03439.pdf" TargetMode="External"/><Relationship Id="rId174" Type="http://schemas.openxmlformats.org/officeDocument/2006/relationships/hyperlink" Target="http://transparencia.comitan.gob.mx/ART85/XXVII/DESARROLLO_URBANO/-.pdf" TargetMode="External"/><Relationship Id="rId381" Type="http://schemas.openxmlformats.org/officeDocument/2006/relationships/hyperlink" Target="http://transparencia.comitan.gob.mx/ART85/XXVII/DESARROLLO_URBANO/03270.pdf" TargetMode="External"/><Relationship Id="rId241" Type="http://schemas.openxmlformats.org/officeDocument/2006/relationships/hyperlink" Target="http://transparencia.comitan.gob.mx/ART85/XXVII/DESARROLLO_URBANO/03183.pdf" TargetMode="External"/><Relationship Id="rId479" Type="http://schemas.openxmlformats.org/officeDocument/2006/relationships/hyperlink" Target="http://transparencia.comitan.gob.mx/ART85/XXVII/DESARROLLO_URBANO/OF.XXVII1_2021-2024.pdf" TargetMode="External"/><Relationship Id="rId686" Type="http://schemas.openxmlformats.org/officeDocument/2006/relationships/hyperlink" Target="http://transparencia.comitan.gob.mx/ART85/XXVII/DESARROLLO_URBANO/OF.XXVII1_2021-2024.pdf" TargetMode="External"/><Relationship Id="rId893" Type="http://schemas.openxmlformats.org/officeDocument/2006/relationships/hyperlink" Target="http://transparencia.comitan.gob.mx/ART85/XXVII/DESARROLLO_URBANO/A001262.pdf" TargetMode="External"/><Relationship Id="rId339" Type="http://schemas.openxmlformats.org/officeDocument/2006/relationships/hyperlink" Target="http://transparencia.comitan.gob.mx/ART85/XXVII/DESARROLLO_URBANO/03444.pdf" TargetMode="External"/><Relationship Id="rId546" Type="http://schemas.openxmlformats.org/officeDocument/2006/relationships/hyperlink" Target="http://transparencia.comitan.gob.mx/ART85/XXVII/DESARROLLO_URBANO/OF.XXVII1_2021-2024.pdf" TargetMode="External"/><Relationship Id="rId753" Type="http://schemas.openxmlformats.org/officeDocument/2006/relationships/hyperlink" Target="http://transparencia.comitan.gob.mx/ART85/XXVII/DESARROLLO_URBANO/T000296.pdf" TargetMode="External"/><Relationship Id="rId1176" Type="http://schemas.openxmlformats.org/officeDocument/2006/relationships/hyperlink" Target="http://transparencia.comitan.gob.mx/ART85/XXVII/DESARROLLO_URBANO/OF.XXVII1_2021-2024.pdf" TargetMode="External"/><Relationship Id="rId1383" Type="http://schemas.openxmlformats.org/officeDocument/2006/relationships/hyperlink" Target="http://transparencia.comitan.gob.mx/ART85/XXVII/DESARROLLO_URBANO/15243.pdf" TargetMode="External"/><Relationship Id="rId101" Type="http://schemas.openxmlformats.org/officeDocument/2006/relationships/hyperlink" Target="http://transparencia.comitan.gob.mx/ART85/XXVII/DESARROLLO_URBANO/-.pdf" TargetMode="External"/><Relationship Id="rId406" Type="http://schemas.openxmlformats.org/officeDocument/2006/relationships/hyperlink" Target="http://transparencia.comitan.gob.mx/ART85/XXVII/DESARROLLO_URBANO/03502.pdf" TargetMode="External"/><Relationship Id="rId960" Type="http://schemas.openxmlformats.org/officeDocument/2006/relationships/hyperlink" Target="http://transparencia.comitan.gob.mx/ART85/XXVII/DESARROLLO_URBANO/C000623.pdf" TargetMode="External"/><Relationship Id="rId1036" Type="http://schemas.openxmlformats.org/officeDocument/2006/relationships/hyperlink" Target="http://transparencia.comitan.gob.mx/ART85/XXVII/DESARROLLO_URBANO/S002241.pdf" TargetMode="External"/><Relationship Id="rId1243" Type="http://schemas.openxmlformats.org/officeDocument/2006/relationships/hyperlink" Target="http://transparencia.comitan.gob.mx/ART85/XXVII/DESARROLLO_URBANO/US0412.pdf" TargetMode="External"/><Relationship Id="rId1590" Type="http://schemas.openxmlformats.org/officeDocument/2006/relationships/hyperlink" Target="http://transparencia.comitan.gob.mx/ART85/XXVII/DESARROLLO_URBANO/A001065.pdf" TargetMode="External"/><Relationship Id="rId1688" Type="http://schemas.openxmlformats.org/officeDocument/2006/relationships/hyperlink" Target="http://transparencia.comitan.gob.mx/ART85/XXVII/DESARROLLO_URBANO/03625.pdf" TargetMode="External"/><Relationship Id="rId613" Type="http://schemas.openxmlformats.org/officeDocument/2006/relationships/hyperlink" Target="http://transparencia.comitan.gob.mx/ART85/XXVII/DESARROLLO_URBANO/OFICIO_XXVII_2022.pdf" TargetMode="External"/><Relationship Id="rId820" Type="http://schemas.openxmlformats.org/officeDocument/2006/relationships/hyperlink" Target="http://transparencia.comitan.gob.mx/ART85/XXVII/DESARROLLO_URBANO/03613.pdf" TargetMode="External"/><Relationship Id="rId918" Type="http://schemas.openxmlformats.org/officeDocument/2006/relationships/hyperlink" Target="http://transparencia.comitan.gob.mx/ART85/XXVII/DESARROLLO_URBANO/S002152.pdf" TargetMode="External"/><Relationship Id="rId1450" Type="http://schemas.openxmlformats.org/officeDocument/2006/relationships/hyperlink" Target="http://transparencia.comitan.gob.mx/ART85/XXVII/DESARROLLO_URBANO/A001429.pdf" TargetMode="External"/><Relationship Id="rId1548" Type="http://schemas.openxmlformats.org/officeDocument/2006/relationships/hyperlink" Target="http://transparencia.comitan.gob.mx/ART85/XXVII/DESARROLLO_URBANO/US0453.pdf" TargetMode="External"/><Relationship Id="rId1755" Type="http://schemas.openxmlformats.org/officeDocument/2006/relationships/hyperlink" Target="http://transparencia.comitan.gob.mx/ART85/XXVII/DESARROLLO_URBANO/03643.pdf" TargetMode="External"/><Relationship Id="rId1103" Type="http://schemas.openxmlformats.org/officeDocument/2006/relationships/hyperlink" Target="http://transparencia.comitan.gob.mx/ART85/XXVII/DESARROLLO_URBANO/S002226.pdf" TargetMode="External"/><Relationship Id="rId1310" Type="http://schemas.openxmlformats.org/officeDocument/2006/relationships/hyperlink" Target="http://transparencia.comitan.gob.mx/ART85/XXVII/DESARROLLO_URBANO/S002307.pdf" TargetMode="External"/><Relationship Id="rId1408" Type="http://schemas.openxmlformats.org/officeDocument/2006/relationships/hyperlink" Target="http://transparencia.comitan.gob.mx/ART85/XXVII/DESARROLLO_URBANO/03500.pdf" TargetMode="External"/><Relationship Id="rId47" Type="http://schemas.openxmlformats.org/officeDocument/2006/relationships/hyperlink" Target="http://transparencia.comitan.gob.mx/ART85/XXVII/DESARROLLO_URBANO/03250.pdf" TargetMode="External"/><Relationship Id="rId1615" Type="http://schemas.openxmlformats.org/officeDocument/2006/relationships/hyperlink" Target="http://transparencia.comitan.gob.mx/ART85/XXVII/DESARROLLO_URBANO/S002379.pdf" TargetMode="External"/><Relationship Id="rId196" Type="http://schemas.openxmlformats.org/officeDocument/2006/relationships/hyperlink" Target="http://transparencia.comitan.gob.mx/ART85/XXVII/DESARROLLO_URBANO/03357.pdf" TargetMode="External"/><Relationship Id="rId263" Type="http://schemas.openxmlformats.org/officeDocument/2006/relationships/hyperlink" Target="http://transparencia.comitan.gob.mx/ART85/XXVII/DESARROLLO_URBANO/03300.pdf" TargetMode="External"/><Relationship Id="rId470" Type="http://schemas.openxmlformats.org/officeDocument/2006/relationships/hyperlink" Target="http://transparencia.comitan.gob.mx/ART85/XXVII/DESARROLLO_URBANO/15856.pdf" TargetMode="External"/><Relationship Id="rId123" Type="http://schemas.openxmlformats.org/officeDocument/2006/relationships/hyperlink" Target="http://transparencia.comitan.gob.mx/ART85/XXVII/DESARROLLO_URBANO/03218.pdf" TargetMode="External"/><Relationship Id="rId330" Type="http://schemas.openxmlformats.org/officeDocument/2006/relationships/hyperlink" Target="http://transparencia.comitan.gob.mx/ART85/XXVII/DESARROLLO_URBANO/03311.pdf" TargetMode="External"/><Relationship Id="rId568" Type="http://schemas.openxmlformats.org/officeDocument/2006/relationships/hyperlink" Target="http://transparencia.comitan.gob.mx/ART85/XXVII/DESARROLLO_URBANO/OFICIO_XXVII_2022.pdf" TargetMode="External"/><Relationship Id="rId775" Type="http://schemas.openxmlformats.org/officeDocument/2006/relationships/hyperlink" Target="http://transparencia.comitan.gob.mx/ART85/XXVII/DESARROLLO_URBANO/OF.XXVII1_2021-2024.pdf" TargetMode="External"/><Relationship Id="rId982" Type="http://schemas.openxmlformats.org/officeDocument/2006/relationships/hyperlink" Target="http://transparencia.comitan.gob.mx/ART85/XXVII/DESARROLLO_URBANO/S002202.pdf" TargetMode="External"/><Relationship Id="rId1198" Type="http://schemas.openxmlformats.org/officeDocument/2006/relationships/hyperlink" Target="http://transparencia.comitan.gob.mx/ART85/XXVII/DESARROLLO_URBANO/OF.XXVII1_2021-2024.pdf" TargetMode="External"/><Relationship Id="rId428" Type="http://schemas.openxmlformats.org/officeDocument/2006/relationships/hyperlink" Target="http://transparencia.comitan.gob.mx/ART85/XXVII/DESARROLLO_URBANO/03590.pdf" TargetMode="External"/><Relationship Id="rId635" Type="http://schemas.openxmlformats.org/officeDocument/2006/relationships/hyperlink" Target="http://transparencia.comitan.gob.mx/ART85/XXVII/DESARROLLO_URBANO/PA000096.pdf" TargetMode="External"/><Relationship Id="rId842" Type="http://schemas.openxmlformats.org/officeDocument/2006/relationships/hyperlink" Target="http://transparencia.comitan.gob.mx/ART85/XXVII/DESARROLLO_URBANO/OF.XXVII1_2021-2024.pdf" TargetMode="External"/><Relationship Id="rId1058" Type="http://schemas.openxmlformats.org/officeDocument/2006/relationships/hyperlink" Target="http://transparencia.comitan.gob.mx/ART85/XXVII/DESARROLLO_URBANO/US0328.pdf" TargetMode="External"/><Relationship Id="rId1265" Type="http://schemas.openxmlformats.org/officeDocument/2006/relationships/hyperlink" Target="http://transparencia.comitan.gob.mx/ART85/XXVII/DESARROLLO_URBANO/OFICIO_XXVII_2022.pdf" TargetMode="External"/><Relationship Id="rId1472" Type="http://schemas.openxmlformats.org/officeDocument/2006/relationships/hyperlink" Target="http://transparencia.comitan.gob.mx/ART85/XXVII/DESARROLLO_URBANO/R000139.pdf" TargetMode="External"/><Relationship Id="rId702" Type="http://schemas.openxmlformats.org/officeDocument/2006/relationships/hyperlink" Target="http://transparencia.comitan.gob.mx/ART85/XXVII/DESARROLLO_URBANO/OF.XXVII1_2021-2024.pdf" TargetMode="External"/><Relationship Id="rId1125" Type="http://schemas.openxmlformats.org/officeDocument/2006/relationships/hyperlink" Target="http://transparencia.comitan.gob.mx/ART85/XXVII/DESARROLLO_URBANO/A001294.pdf" TargetMode="External"/><Relationship Id="rId1332" Type="http://schemas.openxmlformats.org/officeDocument/2006/relationships/hyperlink" Target="http://transparencia.comitan.gob.mx/ART85/XXVII/DESARROLLO_URBANO/03457.pdf" TargetMode="External"/><Relationship Id="rId69" Type="http://schemas.openxmlformats.org/officeDocument/2006/relationships/hyperlink" Target="http://transparencia.comitan.gob.mx/ART85/XXVII/DESARROLLO_URBANO/15878.pdf" TargetMode="External"/><Relationship Id="rId1637" Type="http://schemas.openxmlformats.org/officeDocument/2006/relationships/hyperlink" Target="http://transparencia.comitan.gob.mx/ART85/XXVII/DESARROLLO_URBANO/OFICIO_XXVII_2022.pdf" TargetMode="External"/><Relationship Id="rId1704" Type="http://schemas.openxmlformats.org/officeDocument/2006/relationships/hyperlink" Target="http://transparencia.comitan.gob.mx/ART85/XXVII/DESARROLLO_URBANO/03609.pdf" TargetMode="External"/><Relationship Id="rId285" Type="http://schemas.openxmlformats.org/officeDocument/2006/relationships/hyperlink" Target="http://transparencia.comitan.gob.mx/ART85/XXVII/DESARROLLO_URBANO/03189.pdf" TargetMode="External"/><Relationship Id="rId492" Type="http://schemas.openxmlformats.org/officeDocument/2006/relationships/hyperlink" Target="http://transparencia.comitan.gob.mx/ART85/XXVII/DESARROLLO_URBANO/15855.pdf" TargetMode="External"/><Relationship Id="rId797" Type="http://schemas.openxmlformats.org/officeDocument/2006/relationships/hyperlink" Target="http://transparencia.comitan.gob.mx/ART85/XXVII/DESARROLLO_URBANO/OFICIO_XXVII_2022.pdf" TargetMode="External"/><Relationship Id="rId145" Type="http://schemas.openxmlformats.org/officeDocument/2006/relationships/hyperlink" Target="http://transparencia.comitan.gob.mx/ART85/XXVII/DESARROLLO_URBANO/03482.pdf" TargetMode="External"/><Relationship Id="rId352" Type="http://schemas.openxmlformats.org/officeDocument/2006/relationships/hyperlink" Target="http://transparencia.comitan.gob.mx/ART85/XXVII/DESARROLLO_URBANO/03505.pdf" TargetMode="External"/><Relationship Id="rId1287" Type="http://schemas.openxmlformats.org/officeDocument/2006/relationships/hyperlink" Target="http://transparencia.comitan.gob.mx/ART85/XXVII/DESARROLLO_URBANO/S002282.pdf" TargetMode="External"/><Relationship Id="rId212" Type="http://schemas.openxmlformats.org/officeDocument/2006/relationships/hyperlink" Target="http://transparencia.comitan.gob.mx/ART85/XXVII/DESARROLLO_URBANO/03602.pdf" TargetMode="External"/><Relationship Id="rId657" Type="http://schemas.openxmlformats.org/officeDocument/2006/relationships/hyperlink" Target="http://transparencia.comitan.gob.mx/ART85/XXVII/DESARROLLO_URBANO/OF.XXVII1_2021-2024.pdf" TargetMode="External"/><Relationship Id="rId864" Type="http://schemas.openxmlformats.org/officeDocument/2006/relationships/hyperlink" Target="http://transparencia.comitan.gob.mx/ART85/XXVII/DESARROLLO_URBANO/OF.XXVII1_2021-2024.pdf" TargetMode="External"/><Relationship Id="rId1494" Type="http://schemas.openxmlformats.org/officeDocument/2006/relationships/hyperlink" Target="http://transparencia.comitan.gob.mx/ART85/XXVII/DESARROLLO_URBANO/OF.XXVII1_2021-2024.pdf" TargetMode="External"/><Relationship Id="rId517" Type="http://schemas.openxmlformats.org/officeDocument/2006/relationships/hyperlink" Target="http://transparencia.comitan.gob.mx/ART85/XXVII/DESARROLLO_URBANO/OF.XXVII1_2021-2024.pdf" TargetMode="External"/><Relationship Id="rId724" Type="http://schemas.openxmlformats.org/officeDocument/2006/relationships/hyperlink" Target="http://transparencia.comitan.gob.mx/ART85/XXVII/DESARROLLO_URBANO/OF.XXVII1_2021-2024.pdf" TargetMode="External"/><Relationship Id="rId931" Type="http://schemas.openxmlformats.org/officeDocument/2006/relationships/hyperlink" Target="http://transparencia.comitan.gob.mx/ART85/XXVII/DESARROLLO_URBANO/S002167.pdf" TargetMode="External"/><Relationship Id="rId1147" Type="http://schemas.openxmlformats.org/officeDocument/2006/relationships/hyperlink" Target="http://transparencia.comitan.gob.mx/ART85/XXVII/DESARROLLO_URBANO/03382.pdf" TargetMode="External"/><Relationship Id="rId1354" Type="http://schemas.openxmlformats.org/officeDocument/2006/relationships/hyperlink" Target="http://transparencia.comitan.gob.mx/ART85/XXVII/DESARROLLO_URBANO/S002326.pdf" TargetMode="External"/><Relationship Id="rId1561" Type="http://schemas.openxmlformats.org/officeDocument/2006/relationships/hyperlink" Target="http://transparencia.comitan.gob.mx/ART85/XXVII/DESARROLLO_URBANO/C000702.pdf" TargetMode="External"/><Relationship Id="rId60" Type="http://schemas.openxmlformats.org/officeDocument/2006/relationships/hyperlink" Target="http://transparencia.comitan.gob.mx/ART85/XXVII/DESARROLLO_URBANO/03475.pdf" TargetMode="External"/><Relationship Id="rId1007" Type="http://schemas.openxmlformats.org/officeDocument/2006/relationships/hyperlink" Target="http://transparencia.comitan.gob.mx/ART85/XXVII/DESARROLLO_URBANO/R000118.pdf" TargetMode="External"/><Relationship Id="rId1214" Type="http://schemas.openxmlformats.org/officeDocument/2006/relationships/hyperlink" Target="http://transparencia.comitan.gob.mx/ART85/XXVII/DESARROLLO_URBANO/L000147.pdf" TargetMode="External"/><Relationship Id="rId1421" Type="http://schemas.openxmlformats.org/officeDocument/2006/relationships/hyperlink" Target="http://transparencia.comitan.gob.mx/ART85/XXVII/DESARROLLO_URBANO/S002342.pdf" TargetMode="External"/><Relationship Id="rId1659" Type="http://schemas.openxmlformats.org/officeDocument/2006/relationships/hyperlink" Target="http://transparencia.comitan.gob.mx/ART85/XXVII/DESARROLLO_URBANO/OFICIO_XXVII_2022.pdf" TargetMode="External"/><Relationship Id="rId1519" Type="http://schemas.openxmlformats.org/officeDocument/2006/relationships/hyperlink" Target="http://transparencia.comitan.gob.mx/ART85/XXVII/DESARROLLO_URBANO/OFICIO_XXVII_2022.pdf" TargetMode="External"/><Relationship Id="rId1726" Type="http://schemas.openxmlformats.org/officeDocument/2006/relationships/hyperlink" Target="http://transparencia.comitan.gob.mx/ART85/XXVII/DESARROLLO_URBANO/R000138.pdf" TargetMode="External"/><Relationship Id="rId18" Type="http://schemas.openxmlformats.org/officeDocument/2006/relationships/hyperlink" Target="http://transparencia.comitan.gob.mx/ART85/XXVII/DESARROLLO_URBANO/03303.pdf" TargetMode="External"/><Relationship Id="rId167" Type="http://schemas.openxmlformats.org/officeDocument/2006/relationships/hyperlink" Target="http://transparencia.comitan.gob.mx/ART85/XXVII/DESARROLLO_URBANO/03324.pdf" TargetMode="External"/><Relationship Id="rId374" Type="http://schemas.openxmlformats.org/officeDocument/2006/relationships/hyperlink" Target="http://transparencia.comitan.gob.mx/ART85/XXVII/DESARROLLO_URBANO/03381.pdf" TargetMode="External"/><Relationship Id="rId581" Type="http://schemas.openxmlformats.org/officeDocument/2006/relationships/hyperlink" Target="http://transparencia.comitan.gob.mx/ART85/XXVII/DESARROLLO_URBANO/OF.XXVII1_2021-2024.pdf" TargetMode="External"/><Relationship Id="rId234" Type="http://schemas.openxmlformats.org/officeDocument/2006/relationships/hyperlink" Target="http://transparencia.comitan.gob.mx/ART85/XXVII/DESARROLLO_URBANO/03198.pdf" TargetMode="External"/><Relationship Id="rId679" Type="http://schemas.openxmlformats.org/officeDocument/2006/relationships/hyperlink" Target="http://transparencia.comitan.gob.mx/ART85/XXVII/DESARROLLO_URBANO/OFICIO_XXVII_2022.pdf" TargetMode="External"/><Relationship Id="rId886" Type="http://schemas.openxmlformats.org/officeDocument/2006/relationships/hyperlink" Target="http://transparencia.comitan.gob.mx/ART85/XXVII/DESARROLLO_URBANO/OF.XXVII1_2021-2024.pdf" TargetMode="External"/><Relationship Id="rId2" Type="http://schemas.openxmlformats.org/officeDocument/2006/relationships/hyperlink" Target="http://transparencia.comitan.gob.mx/ART85/XXVII/DESARROLLO_URBANO/03419.pdf" TargetMode="External"/><Relationship Id="rId441" Type="http://schemas.openxmlformats.org/officeDocument/2006/relationships/hyperlink" Target="http://transparencia.comitan.gob.mx/ART85/XXVII/DESARROLLO_URBANO/03302.pdf" TargetMode="External"/><Relationship Id="rId539" Type="http://schemas.openxmlformats.org/officeDocument/2006/relationships/hyperlink" Target="http://transparencia.comitan.gob.mx/ART85/XXVII/DESARROLLO_URBANO/02769.pdf" TargetMode="External"/><Relationship Id="rId746" Type="http://schemas.openxmlformats.org/officeDocument/2006/relationships/hyperlink" Target="http://transparencia.comitan.gob.mx/ART85/XXVII/DESARROLLO_URBANO/03519.pdf" TargetMode="External"/><Relationship Id="rId1071" Type="http://schemas.openxmlformats.org/officeDocument/2006/relationships/hyperlink" Target="http://transparencia.comitan.gob.mx/ART85/XXVII/DESARROLLO_URBANO/C000645.pdf" TargetMode="External"/><Relationship Id="rId1169" Type="http://schemas.openxmlformats.org/officeDocument/2006/relationships/hyperlink" Target="http://transparencia.comitan.gob.mx/ART85/XXVII/DESARROLLO_URBANO/S002273.pdf" TargetMode="External"/><Relationship Id="rId1376" Type="http://schemas.openxmlformats.org/officeDocument/2006/relationships/hyperlink" Target="http://transparencia.comitan.gob.mx/ART85/XXVII/DESARROLLO_URBANO/S002349.pdf" TargetMode="External"/><Relationship Id="rId1583" Type="http://schemas.openxmlformats.org/officeDocument/2006/relationships/hyperlink" Target="http://transparencia.comitan.gob.mx/ART85/XXVII/DESARROLLO_URBANO/OF.XXVII1_2021-2024.pdf" TargetMode="External"/><Relationship Id="rId301" Type="http://schemas.openxmlformats.org/officeDocument/2006/relationships/hyperlink" Target="http://transparencia.comitan.gob.mx/ART85/XXVII/DESARROLLO_URBANO/03491.pdf" TargetMode="External"/><Relationship Id="rId953" Type="http://schemas.openxmlformats.org/officeDocument/2006/relationships/hyperlink" Target="http://transparencia.comitan.gob.mx/ART85/XXVII/DESARROLLO_URBANO/C000643.pdf" TargetMode="External"/><Relationship Id="rId1029" Type="http://schemas.openxmlformats.org/officeDocument/2006/relationships/hyperlink" Target="http://transparencia.comitan.gob.mx/ART85/XXVII/DESARROLLO_URBANO/S002219.pdf" TargetMode="External"/><Relationship Id="rId1236" Type="http://schemas.openxmlformats.org/officeDocument/2006/relationships/hyperlink" Target="http://transparencia.comitan.gob.mx/ART85/XXVII/DESARROLLO_URBANO/OF.XXVII1_2021-2024.pdf" TargetMode="External"/><Relationship Id="rId82" Type="http://schemas.openxmlformats.org/officeDocument/2006/relationships/hyperlink" Target="http://transparencia.comitan.gob.mx/ART85/XXVII/DESARROLLO_URBANO/03525.pdf" TargetMode="External"/><Relationship Id="rId606" Type="http://schemas.openxmlformats.org/officeDocument/2006/relationships/hyperlink" Target="http://transparencia.comitan.gob.mx/ART85/XXVII/DESARROLLO_URBANO/03265.pdf" TargetMode="External"/><Relationship Id="rId813" Type="http://schemas.openxmlformats.org/officeDocument/2006/relationships/hyperlink" Target="http://transparencia.comitan.gob.mx/ART85/XXVII/DESARROLLO_URBANO/OF.XXVII1_2021-2024.pdf" TargetMode="External"/><Relationship Id="rId1443" Type="http://schemas.openxmlformats.org/officeDocument/2006/relationships/hyperlink" Target="http://transparencia.comitan.gob.mx/ART85/XXVII/DESARROLLO_URBANO/A001342.pdf" TargetMode="External"/><Relationship Id="rId1650" Type="http://schemas.openxmlformats.org/officeDocument/2006/relationships/hyperlink" Target="http://transparencia.comitan.gob.mx/ART85/XXVII/DESARROLLO_URBANO/OF.XXVII1_2021-2024.pdf" TargetMode="External"/><Relationship Id="rId1748" Type="http://schemas.openxmlformats.org/officeDocument/2006/relationships/hyperlink" Target="http://transparencia.comitan.gob.mx/ART85/XXVII/DESARROLLO_URBANO/A001364.pdf" TargetMode="External"/><Relationship Id="rId1303" Type="http://schemas.openxmlformats.org/officeDocument/2006/relationships/hyperlink" Target="http://transparencia.comitan.gob.mx/ART85/XXVII/DESARROLLO_URBANO/S002302.pdf" TargetMode="External"/><Relationship Id="rId1510" Type="http://schemas.openxmlformats.org/officeDocument/2006/relationships/hyperlink" Target="http://transparencia.comitan.gob.mx/ART85/XXVII/DESARROLLO_URBANO/OFICIO_XXVII_2022.pdf" TargetMode="External"/><Relationship Id="rId1608" Type="http://schemas.openxmlformats.org/officeDocument/2006/relationships/hyperlink" Target="http://transparencia.comitan.gob.mx/ART85/XXVII/DESARROLLO_URBANO/OF.XXVII1_2021-2024.pdf" TargetMode="External"/><Relationship Id="rId189" Type="http://schemas.openxmlformats.org/officeDocument/2006/relationships/hyperlink" Target="http://transparencia.comitan.gob.mx/ART85/XXVII/DESARROLLO_URBANO/C000630.pdf" TargetMode="External"/><Relationship Id="rId396" Type="http://schemas.openxmlformats.org/officeDocument/2006/relationships/hyperlink" Target="http://transparencia.comitan.gob.mx/ART85/XXVII/DESARROLLO_URBANO/03479.pdf" TargetMode="External"/><Relationship Id="rId256" Type="http://schemas.openxmlformats.org/officeDocument/2006/relationships/hyperlink" Target="http://transparencia.comitan.gob.mx/ART85/XXVII/DESARROLLO_URBANO/03326.pdf" TargetMode="External"/><Relationship Id="rId463" Type="http://schemas.openxmlformats.org/officeDocument/2006/relationships/hyperlink" Target="http://transparencia.comitan.gob.mx/ART85/XXVII/DESARROLLO_URBANO/T000309.pdf" TargetMode="External"/><Relationship Id="rId670" Type="http://schemas.openxmlformats.org/officeDocument/2006/relationships/hyperlink" Target="http://transparencia.comitan.gob.mx/ART85/XXVII/DESARROLLO_URBANO/OFICIO_XXVII_2022.pdf" TargetMode="External"/><Relationship Id="rId1093" Type="http://schemas.openxmlformats.org/officeDocument/2006/relationships/hyperlink" Target="http://transparencia.comitan.gob.mx/ART85/XXVII/DESARROLLO_URBANO/A001276.pdf" TargetMode="External"/><Relationship Id="rId116" Type="http://schemas.openxmlformats.org/officeDocument/2006/relationships/hyperlink" Target="http://transparencia.comitan.gob.mx/ART85/XXVII/DESARROLLO_URBANO/03301.pdf" TargetMode="External"/><Relationship Id="rId323" Type="http://schemas.openxmlformats.org/officeDocument/2006/relationships/hyperlink" Target="http://transparencia.comitan.gob.mx/ART85/XXVII/DESARROLLO_URBANO/03395.pdf" TargetMode="External"/><Relationship Id="rId530" Type="http://schemas.openxmlformats.org/officeDocument/2006/relationships/hyperlink" Target="http://transparencia.comitan.gob.mx/ART85/XXVII/DESARROLLO_URBANO/OFICIO_XXVII_2022.pdf" TargetMode="External"/><Relationship Id="rId768" Type="http://schemas.openxmlformats.org/officeDocument/2006/relationships/hyperlink" Target="http://transparencia.comitan.gob.mx/ART85/XXVII/DESARROLLO_URBANO/OF.XXVII1_2021-2024.pdf" TargetMode="External"/><Relationship Id="rId975" Type="http://schemas.openxmlformats.org/officeDocument/2006/relationships/hyperlink" Target="http://transparencia.comitan.gob.mx/ART85/XXVII/DESARROLLO_URBANO/S002192.pdf" TargetMode="External"/><Relationship Id="rId1160" Type="http://schemas.openxmlformats.org/officeDocument/2006/relationships/hyperlink" Target="http://transparencia.comitan.gob.mx/ART85/XXVII/DESARROLLO_URBANO/S002266.pdf" TargetMode="External"/><Relationship Id="rId1398" Type="http://schemas.openxmlformats.org/officeDocument/2006/relationships/hyperlink" Target="http://transparencia.comitan.gob.mx/ART85/XXVII/DESARROLLO_URBANO/R000131.pdf" TargetMode="External"/><Relationship Id="rId628" Type="http://schemas.openxmlformats.org/officeDocument/2006/relationships/hyperlink" Target="http://transparencia.comitan.gob.mx/ART85/XXVII/DESARROLLO_URBANO/US0276.pdf" TargetMode="External"/><Relationship Id="rId835" Type="http://schemas.openxmlformats.org/officeDocument/2006/relationships/hyperlink" Target="http://transparencia.comitan.gob.mx/ART85/XXVII/DESARROLLO_URBANO/OF.XXVII1_2021-2024.pdf" TargetMode="External"/><Relationship Id="rId1258" Type="http://schemas.openxmlformats.org/officeDocument/2006/relationships/hyperlink" Target="http://transparencia.comitan.gob.mx/ART85/XXVII/DESARROLLO_URBANO/OF.XXVII1_2021-2024.pdf" TargetMode="External"/><Relationship Id="rId1465" Type="http://schemas.openxmlformats.org/officeDocument/2006/relationships/hyperlink" Target="http://transparencia.comitan.gob.mx/ART85/XXVII/DESARROLLO_URBANO/S002361.pdf" TargetMode="External"/><Relationship Id="rId1672" Type="http://schemas.openxmlformats.org/officeDocument/2006/relationships/hyperlink" Target="http://transparencia.comitan.gob.mx/ART85/XXVII/DESARROLLO_URBANO/US0449.pdf" TargetMode="External"/><Relationship Id="rId1020" Type="http://schemas.openxmlformats.org/officeDocument/2006/relationships/hyperlink" Target="http://transparencia.comitan.gob.mx/ART85/XXVII/DESARROLLO_URBANO/S002212.pdf" TargetMode="External"/><Relationship Id="rId1118" Type="http://schemas.openxmlformats.org/officeDocument/2006/relationships/hyperlink" Target="http://transparencia.comitan.gob.mx/ART85/XXVII/DESARROLLO_URBANO/A001291.pdf" TargetMode="External"/><Relationship Id="rId1325" Type="http://schemas.openxmlformats.org/officeDocument/2006/relationships/hyperlink" Target="http://transparencia.comitan.gob.mx/ART85/XXVII/DESARROLLO_URBANO/L000153.pdf" TargetMode="External"/><Relationship Id="rId1532" Type="http://schemas.openxmlformats.org/officeDocument/2006/relationships/hyperlink" Target="http://transparencia.comitan.gob.mx/ART85/XXVII/DESARROLLO_URBANO/OF.XXVII1_2021-2024.pdf" TargetMode="External"/><Relationship Id="rId902" Type="http://schemas.openxmlformats.org/officeDocument/2006/relationships/hyperlink" Target="http://transparencia.comitan.gob.mx/ART85/XXVII/DESARROLLO_URBANO/S002177.pdf" TargetMode="External"/><Relationship Id="rId31" Type="http://schemas.openxmlformats.org/officeDocument/2006/relationships/hyperlink" Target="http://transparencia.comitan.gob.mx/ART85/XXVII/DESARROLLO_URBANO/03351.pdf" TargetMode="External"/><Relationship Id="rId180" Type="http://schemas.openxmlformats.org/officeDocument/2006/relationships/hyperlink" Target="http://transparencia.comitan.gob.mx/ART85/XXVII/DESARROLLO_URBANO/03593.pdf" TargetMode="External"/><Relationship Id="rId278" Type="http://schemas.openxmlformats.org/officeDocument/2006/relationships/hyperlink" Target="http://transparencia.comitan.gob.mx/ART85/XXVII/DESARROLLO_URBANO/03362.pdf" TargetMode="External"/><Relationship Id="rId485" Type="http://schemas.openxmlformats.org/officeDocument/2006/relationships/hyperlink" Target="http://transparencia.comitan.gob.mx/ART85/XXVII/DESARROLLO_URBANO/15233.pdf" TargetMode="External"/><Relationship Id="rId692" Type="http://schemas.openxmlformats.org/officeDocument/2006/relationships/hyperlink" Target="http://transparencia.comitan.gob.mx/ART85/XXVII/DESARROLLO_URBANO/03341.pdf" TargetMode="External"/><Relationship Id="rId138" Type="http://schemas.openxmlformats.org/officeDocument/2006/relationships/hyperlink" Target="http://transparencia.comitan.gob.mx/ART85/XXVII/DESARROLLO_URBANO/03247.pdf" TargetMode="External"/><Relationship Id="rId345" Type="http://schemas.openxmlformats.org/officeDocument/2006/relationships/hyperlink" Target="http://transparencia.comitan.gob.mx/ART85/XXVII/DESARROLLO_URBANO/03470.pdf" TargetMode="External"/><Relationship Id="rId552" Type="http://schemas.openxmlformats.org/officeDocument/2006/relationships/hyperlink" Target="http://transparencia.comitan.gob.mx/ART85/XXVII/DESARROLLO_URBANO/OF.XXVII1_2021-2024.pdf" TargetMode="External"/><Relationship Id="rId997" Type="http://schemas.openxmlformats.org/officeDocument/2006/relationships/hyperlink" Target="http://transparencia.comitan.gob.mx/ART85/XXVII/DESARROLLO_URBANO/P0021.pdf" TargetMode="External"/><Relationship Id="rId1182" Type="http://schemas.openxmlformats.org/officeDocument/2006/relationships/hyperlink" Target="http://transparencia.comitan.gob.mx/ART85/XXVII/DESARROLLO_URBANO/03368.pdf" TargetMode="External"/><Relationship Id="rId205" Type="http://schemas.openxmlformats.org/officeDocument/2006/relationships/hyperlink" Target="http://transparencia.comitan.gob.mx/ART85/XXVII/DESARROLLO_URBANO/03592.pdf" TargetMode="External"/><Relationship Id="rId412" Type="http://schemas.openxmlformats.org/officeDocument/2006/relationships/hyperlink" Target="http://transparencia.comitan.gob.mx/ART85/XXVII/DESARROLLO_URBANO/03564.pdf" TargetMode="External"/><Relationship Id="rId857" Type="http://schemas.openxmlformats.org/officeDocument/2006/relationships/hyperlink" Target="http://transparencia.comitan.gob.mx/ART85/XXVII/DESARROLLO_URBANO/OF.XXVII1_2021-2024.pdf" TargetMode="External"/><Relationship Id="rId1042" Type="http://schemas.openxmlformats.org/officeDocument/2006/relationships/hyperlink" Target="http://transparencia.comitan.gob.mx/ART85/XXVII/DESARROLLO_URBANO/US0346.pdf" TargetMode="External"/><Relationship Id="rId1487" Type="http://schemas.openxmlformats.org/officeDocument/2006/relationships/hyperlink" Target="http://transparencia.comitan.gob.mx/ART85/XXVII/DESARROLLO_URBANO/OF.XXVII1_2021-2024.pdf" TargetMode="External"/><Relationship Id="rId1694" Type="http://schemas.openxmlformats.org/officeDocument/2006/relationships/hyperlink" Target="http://transparencia.comitan.gob.mx/ART85/XXVII/DESARROLLO_URBANO/OFICIO_XXVII_2022.pdf" TargetMode="External"/><Relationship Id="rId717" Type="http://schemas.openxmlformats.org/officeDocument/2006/relationships/hyperlink" Target="http://transparencia.comitan.gob.mx/ART85/XXVII/DESARROLLO_URBANO/OF.XXVII1_2021-2024.pdf" TargetMode="External"/><Relationship Id="rId924" Type="http://schemas.openxmlformats.org/officeDocument/2006/relationships/hyperlink" Target="http://transparencia.comitan.gob.mx/ART85/XXVII/DESARROLLO_URBANO/S002148.pdf" TargetMode="External"/><Relationship Id="rId1347" Type="http://schemas.openxmlformats.org/officeDocument/2006/relationships/hyperlink" Target="http://transparencia.comitan.gob.mx/ART85/XXVII/DESARROLLO_URBANO/S002320.pdf" TargetMode="External"/><Relationship Id="rId1554" Type="http://schemas.openxmlformats.org/officeDocument/2006/relationships/hyperlink" Target="http://transparencia.comitan.gob.mx/ART85/XXVII/DESARROLLO_URBANO/OF.XXVII1_2021-2024.pdf" TargetMode="External"/><Relationship Id="rId1761" Type="http://schemas.openxmlformats.org/officeDocument/2006/relationships/hyperlink" Target="http://transparencia.comitan.gob.mx/ART85/XXVII/DESARROLLO_URBANO/C000710.pdf" TargetMode="External"/><Relationship Id="rId53" Type="http://schemas.openxmlformats.org/officeDocument/2006/relationships/hyperlink" Target="http://transparencia.comitan.gob.mx/ART85/XXVII/DESARROLLO_URBANO/03463.pdf" TargetMode="External"/><Relationship Id="rId1207" Type="http://schemas.openxmlformats.org/officeDocument/2006/relationships/hyperlink" Target="http://transparencia.comitan.gob.mx/ART85/XXVII/DESARROLLO_URBANO/S002275.pdf" TargetMode="External"/><Relationship Id="rId1414" Type="http://schemas.openxmlformats.org/officeDocument/2006/relationships/hyperlink" Target="http://transparencia.comitan.gob.mx/ART85/XXVII/DESARROLLO_URBANO/A001098.pdf" TargetMode="External"/><Relationship Id="rId1621" Type="http://schemas.openxmlformats.org/officeDocument/2006/relationships/hyperlink" Target="http://transparencia.comitan.gob.mx/ART85/XXVII/DESARROLLO_URBANO/S002400.pdf" TargetMode="External"/><Relationship Id="rId1719" Type="http://schemas.openxmlformats.org/officeDocument/2006/relationships/hyperlink" Target="http://transparencia.comitan.gob.mx/ART85/XXVII/DESARROLLO_URBANO/C000689.pdf" TargetMode="External"/><Relationship Id="rId367" Type="http://schemas.openxmlformats.org/officeDocument/2006/relationships/hyperlink" Target="http://transparencia.comitan.gob.mx/ART85/XXVII/DESARROLLO_URBANO/03553.pdf" TargetMode="External"/><Relationship Id="rId574" Type="http://schemas.openxmlformats.org/officeDocument/2006/relationships/hyperlink" Target="http://transparencia.comitan.gob.mx/ART85/XXVII/DESARROLLO_URBANO/03592.pdf" TargetMode="External"/><Relationship Id="rId227" Type="http://schemas.openxmlformats.org/officeDocument/2006/relationships/hyperlink" Target="http://transparencia.comitan.gob.mx/ART85/XXVII/DESARROLLO_URBANO/03643.pdf" TargetMode="External"/><Relationship Id="rId781" Type="http://schemas.openxmlformats.org/officeDocument/2006/relationships/hyperlink" Target="http://transparencia.comitan.gob.mx/ART85/XXVII/DESARROLLO_URBANO/US0015.pdf" TargetMode="External"/><Relationship Id="rId879" Type="http://schemas.openxmlformats.org/officeDocument/2006/relationships/hyperlink" Target="http://transparencia.comitan.gob.mx/ART85/XXVII/DESARROLLO_URBANO/OFICIO_XXVII_2022.pdf" TargetMode="External"/><Relationship Id="rId434" Type="http://schemas.openxmlformats.org/officeDocument/2006/relationships/hyperlink" Target="http://transparencia.comitan.gob.mx/ART85/XXVII/DESARROLLO_URBANO/03409.pdf" TargetMode="External"/><Relationship Id="rId641" Type="http://schemas.openxmlformats.org/officeDocument/2006/relationships/hyperlink" Target="http://transparencia.comitan.gob.mx/ART85/XXVII/DESARROLLO_URBANO/03422.pdf" TargetMode="External"/><Relationship Id="rId739" Type="http://schemas.openxmlformats.org/officeDocument/2006/relationships/hyperlink" Target="http://transparencia.comitan.gob.mx/ART85/XXVII/DESARROLLO_URBANO/OF.XXVII1_2021-2024.pdf" TargetMode="External"/><Relationship Id="rId1064" Type="http://schemas.openxmlformats.org/officeDocument/2006/relationships/hyperlink" Target="http://transparencia.comitan.gob.mx/ART85/XXVII/DESARROLLO_URBANO/US0403.pdf" TargetMode="External"/><Relationship Id="rId1271" Type="http://schemas.openxmlformats.org/officeDocument/2006/relationships/hyperlink" Target="http://transparencia.comitan.gob.mx/ART85/XXVII/DESARROLLO_URBANO/US0401.pdf" TargetMode="External"/><Relationship Id="rId1369" Type="http://schemas.openxmlformats.org/officeDocument/2006/relationships/hyperlink" Target="http://transparencia.comitan.gob.mx/ART85/XXVII/DESARROLLO_URBANO/S002332.pdf" TargetMode="External"/><Relationship Id="rId1576" Type="http://schemas.openxmlformats.org/officeDocument/2006/relationships/hyperlink" Target="http://transparencia.comitan.gob.mx/ART85/XXVII/DESARROLLO_URBANO/S002377.pdf" TargetMode="External"/><Relationship Id="rId501" Type="http://schemas.openxmlformats.org/officeDocument/2006/relationships/hyperlink" Target="http://transparencia.comitan.gob.mx/ART85/XXVII/DESARROLLO_URBANO/OFICIO_XXVII_2022.pdf" TargetMode="External"/><Relationship Id="rId946" Type="http://schemas.openxmlformats.org/officeDocument/2006/relationships/hyperlink" Target="http://transparencia.comitan.gob.mx/ART85/XXVII/DESARROLLO_URBANO/US0364.pdf" TargetMode="External"/><Relationship Id="rId1131" Type="http://schemas.openxmlformats.org/officeDocument/2006/relationships/hyperlink" Target="http://transparencia.comitan.gob.mx/ART85/XXVII/DESARROLLO_URBANO/US0259.pdf" TargetMode="External"/><Relationship Id="rId1229" Type="http://schemas.openxmlformats.org/officeDocument/2006/relationships/hyperlink" Target="http://transparencia.comitan.gob.mx/ART85/XXVII/DESARROLLO_URBANO/OF.XXVII1_2021-2024.pdf" TargetMode="External"/><Relationship Id="rId75" Type="http://schemas.openxmlformats.org/officeDocument/2006/relationships/hyperlink" Target="http://transparencia.comitan.gob.mx/ART85/XXVII/DESARROLLO_URBANO/03424.pdf" TargetMode="External"/><Relationship Id="rId806" Type="http://schemas.openxmlformats.org/officeDocument/2006/relationships/hyperlink" Target="http://transparencia.comitan.gob.mx/ART85/XXVII/DESARROLLO_URBANO/US0392.pdf" TargetMode="External"/><Relationship Id="rId1436" Type="http://schemas.openxmlformats.org/officeDocument/2006/relationships/hyperlink" Target="http://transparencia.comitan.gob.mx/ART85/XXVII/DESARROLLO_URBANO/CUS0037.pdf" TargetMode="External"/><Relationship Id="rId1643" Type="http://schemas.openxmlformats.org/officeDocument/2006/relationships/hyperlink" Target="http://transparencia.comitan.gob.mx/ART85/XXVII/DESARROLLO_URBANO/OFICIO_XXVII_2022.pdf" TargetMode="External"/><Relationship Id="rId1503" Type="http://schemas.openxmlformats.org/officeDocument/2006/relationships/hyperlink" Target="http://transparencia.comitan.gob.mx/ART85/XXVII/DESARROLLO_URBANO/15089.pdf" TargetMode="External"/><Relationship Id="rId1710" Type="http://schemas.openxmlformats.org/officeDocument/2006/relationships/hyperlink" Target="http://transparencia.comitan.gob.mx/ART85/XXVII/DESARROLLO_URBANO/OFICIO_XXVII_2022.pdf" TargetMode="External"/><Relationship Id="rId291" Type="http://schemas.openxmlformats.org/officeDocument/2006/relationships/hyperlink" Target="http://transparencia.comitan.gob.mx/ART85/XXVII/DESARROLLO_URBANO/03375.pdf" TargetMode="External"/><Relationship Id="rId151" Type="http://schemas.openxmlformats.org/officeDocument/2006/relationships/hyperlink" Target="http://transparencia.comitan.gob.mx/ART85/XXVII/DESARROLLO_URBANO/03177.pdf" TargetMode="External"/><Relationship Id="rId389" Type="http://schemas.openxmlformats.org/officeDocument/2006/relationships/hyperlink" Target="http://transparencia.comitan.gob.mx/ART85/XXVII/DESARROLLO_URBANO/03472.pdf" TargetMode="External"/><Relationship Id="rId596" Type="http://schemas.openxmlformats.org/officeDocument/2006/relationships/hyperlink" Target="http://transparencia.comitan.gob.mx/ART85/XXVII/DESARROLLO_URBANO/L000132.pdf" TargetMode="External"/><Relationship Id="rId249" Type="http://schemas.openxmlformats.org/officeDocument/2006/relationships/hyperlink" Target="http://transparencia.comitan.gob.mx/ART85/XXVII/DESARROLLO_URBANO/03270.pdf" TargetMode="External"/><Relationship Id="rId456" Type="http://schemas.openxmlformats.org/officeDocument/2006/relationships/hyperlink" Target="http://transparencia.comitan.gob.mx/ART85/XXVII/DESARROLLO_URBANO/03318.pdf" TargetMode="External"/><Relationship Id="rId663" Type="http://schemas.openxmlformats.org/officeDocument/2006/relationships/hyperlink" Target="http://transparencia.comitan.gob.mx/ART85/XXVII/DESARROLLO_URBANO/03421.pdf" TargetMode="External"/><Relationship Id="rId870" Type="http://schemas.openxmlformats.org/officeDocument/2006/relationships/hyperlink" Target="http://transparencia.comitan.gob.mx/ART85/XXVII/DESARROLLO_URBANO/16966.pdf" TargetMode="External"/><Relationship Id="rId1086" Type="http://schemas.openxmlformats.org/officeDocument/2006/relationships/hyperlink" Target="http://transparencia.comitan.gob.mx/ART85/XXVII/DESARROLLO_URBANO/S002117.pdf" TargetMode="External"/><Relationship Id="rId1293" Type="http://schemas.openxmlformats.org/officeDocument/2006/relationships/hyperlink" Target="http://transparencia.comitan.gob.mx/ART85/XXVII/DESARROLLO_URBANO/A001411.pdf" TargetMode="External"/><Relationship Id="rId109" Type="http://schemas.openxmlformats.org/officeDocument/2006/relationships/hyperlink" Target="http://transparencia.comitan.gob.mx/ART85/XXVII/DESARROLLO_URBANO/03513.pdf" TargetMode="External"/><Relationship Id="rId316" Type="http://schemas.openxmlformats.org/officeDocument/2006/relationships/hyperlink" Target="http://transparencia.comitan.gob.mx/ART85/XXVII/DESARROLLO_URBANO/15846.pdf" TargetMode="External"/><Relationship Id="rId523" Type="http://schemas.openxmlformats.org/officeDocument/2006/relationships/hyperlink" Target="http://transparencia.comitan.gob.mx/ART85/XXVII/DESARROLLO_URBANO/16366.pdf" TargetMode="External"/><Relationship Id="rId968" Type="http://schemas.openxmlformats.org/officeDocument/2006/relationships/hyperlink" Target="http://transparencia.comitan.gob.mx/ART85/XXVII/DESARROLLO_URBANO/S002162.pdf" TargetMode="External"/><Relationship Id="rId1153" Type="http://schemas.openxmlformats.org/officeDocument/2006/relationships/hyperlink" Target="http://transparencia.comitan.gob.mx/ART85/XXVII/DESARROLLO_URBANO/S002261.pdf" TargetMode="External"/><Relationship Id="rId1598" Type="http://schemas.openxmlformats.org/officeDocument/2006/relationships/hyperlink" Target="http://transparencia.comitan.gob.mx/ART85/XXVII/DESARROLLO_URBANO/OF.XXVII1_2021-2024.pdf" TargetMode="External"/><Relationship Id="rId97" Type="http://schemas.openxmlformats.org/officeDocument/2006/relationships/hyperlink" Target="http://transparencia.comitan.gob.mx/ART85/XXVII/DESARROLLO_URBANO/CUS0033.pdf" TargetMode="External"/><Relationship Id="rId730" Type="http://schemas.openxmlformats.org/officeDocument/2006/relationships/hyperlink" Target="http://transparencia.comitan.gob.mx/ART85/XXVII/DESARROLLO_URBANO/03315.pdf" TargetMode="External"/><Relationship Id="rId828" Type="http://schemas.openxmlformats.org/officeDocument/2006/relationships/hyperlink" Target="http://transparencia.comitan.gob.mx/ART85/XXVII/DESARROLLO_URBANO/03428.pdf" TargetMode="External"/><Relationship Id="rId1013" Type="http://schemas.openxmlformats.org/officeDocument/2006/relationships/hyperlink" Target="http://transparencia.comitan.gob.mx/ART85/XXVII/DESARROLLO_URBANO/S002161.pdf" TargetMode="External"/><Relationship Id="rId1360" Type="http://schemas.openxmlformats.org/officeDocument/2006/relationships/hyperlink" Target="http://transparencia.comitan.gob.mx/ART85/XXVII/DESARROLLO_URBANO/S002077.pdf" TargetMode="External"/><Relationship Id="rId1458" Type="http://schemas.openxmlformats.org/officeDocument/2006/relationships/hyperlink" Target="http://transparencia.comitan.gob.mx/ART85/XXVII/DESARROLLO_URBANO/S002357.pdf" TargetMode="External"/><Relationship Id="rId1665" Type="http://schemas.openxmlformats.org/officeDocument/2006/relationships/hyperlink" Target="http://transparencia.comitan.gob.mx/ART85/XXVII/DESARROLLO_URBANO/OF.XXVII1_2021-2024.pdf" TargetMode="External"/><Relationship Id="rId1220" Type="http://schemas.openxmlformats.org/officeDocument/2006/relationships/hyperlink" Target="http://transparencia.comitan.gob.mx/ART85/XXVII/DESARROLLO_URBANO/PA000108.pdf" TargetMode="External"/><Relationship Id="rId1318" Type="http://schemas.openxmlformats.org/officeDocument/2006/relationships/hyperlink" Target="http://transparencia.comitan.gob.mx/ART85/XXVII/DESARROLLO_URBANO/A001332.pdf" TargetMode="External"/><Relationship Id="rId1525" Type="http://schemas.openxmlformats.org/officeDocument/2006/relationships/hyperlink" Target="http://transparencia.comitan.gob.mx/ART85/XXVII/DESARROLLO_URBANO/CUB0012-A.pdf" TargetMode="External"/><Relationship Id="rId1732" Type="http://schemas.openxmlformats.org/officeDocument/2006/relationships/hyperlink" Target="http://transparencia.comitan.gob.mx/ART85/XXVII/DESARROLLO_URBANO/A001362.pdf" TargetMode="External"/><Relationship Id="rId24" Type="http://schemas.openxmlformats.org/officeDocument/2006/relationships/hyperlink" Target="http://transparencia.comitan.gob.mx/ART85/XXVII/DESARROLLO_URBANO/03502.pdf" TargetMode="External"/><Relationship Id="rId173" Type="http://schemas.openxmlformats.org/officeDocument/2006/relationships/hyperlink" Target="http://transparencia.comitan.gob.mx/ART85/XXVII/DESARROLLO_URBANO/03309.pdf" TargetMode="External"/><Relationship Id="rId380" Type="http://schemas.openxmlformats.org/officeDocument/2006/relationships/hyperlink" Target="http://transparencia.comitan.gob.mx/ART85/XXVII/DESARROLLO_URBANO/03266.pdf" TargetMode="External"/><Relationship Id="rId240" Type="http://schemas.openxmlformats.org/officeDocument/2006/relationships/hyperlink" Target="http://transparencia.comitan.gob.mx/ART85/XXVII/DESARROLLO_URBANO/03187.pdf" TargetMode="External"/><Relationship Id="rId478" Type="http://schemas.openxmlformats.org/officeDocument/2006/relationships/hyperlink" Target="http://transparencia.comitan.gob.mx/ART85/XXVII/DESARROLLO_URBANO/OF.XXVII1_2021-2024.pdf" TargetMode="External"/><Relationship Id="rId685" Type="http://schemas.openxmlformats.org/officeDocument/2006/relationships/hyperlink" Target="http://transparencia.comitan.gob.mx/ART85/XXVII/DESARROLLO_URBANO/OF.XXVII1_2021-2024.pdf" TargetMode="External"/><Relationship Id="rId892" Type="http://schemas.openxmlformats.org/officeDocument/2006/relationships/hyperlink" Target="http://transparencia.comitan.gob.mx/ART85/XXVII/DESARROLLO_URBANO/S002163.pdf" TargetMode="External"/><Relationship Id="rId100" Type="http://schemas.openxmlformats.org/officeDocument/2006/relationships/hyperlink" Target="http://transparencia.comitan.gob.mx/ART85/XXVII/DESARROLLO_URBANO/03195.pdf" TargetMode="External"/><Relationship Id="rId338" Type="http://schemas.openxmlformats.org/officeDocument/2006/relationships/hyperlink" Target="http://transparencia.comitan.gob.mx/ART85/XXVII/DESARROLLO_URBANO/03419.pdf" TargetMode="External"/><Relationship Id="rId545" Type="http://schemas.openxmlformats.org/officeDocument/2006/relationships/hyperlink" Target="http://transparencia.comitan.gob.mx/ART85/XXVII/DESARROLLO_URBANO/OF.XXVII1_2021-2024.pdf" TargetMode="External"/><Relationship Id="rId752" Type="http://schemas.openxmlformats.org/officeDocument/2006/relationships/hyperlink" Target="http://transparencia.comitan.gob.mx/ART85/XXVII/DESARROLLO_URBANO/03302.pdf" TargetMode="External"/><Relationship Id="rId1175" Type="http://schemas.openxmlformats.org/officeDocument/2006/relationships/hyperlink" Target="http://transparencia.comitan.gob.mx/ART85/XXVII/DESARROLLO_URBANO/OFICIO_XXVII_2022.pdf" TargetMode="External"/><Relationship Id="rId1382" Type="http://schemas.openxmlformats.org/officeDocument/2006/relationships/hyperlink" Target="http://transparencia.comitan.gob.mx/ART85/XXVII/DESARROLLO_URBANO/US00327.pdf" TargetMode="External"/><Relationship Id="rId405" Type="http://schemas.openxmlformats.org/officeDocument/2006/relationships/hyperlink" Target="http://transparencia.comitan.gob.mx/ART85/XXVII/DESARROLLO_URBANO/03465.pdf" TargetMode="External"/><Relationship Id="rId612" Type="http://schemas.openxmlformats.org/officeDocument/2006/relationships/hyperlink" Target="http://transparencia.comitan.gob.mx/ART85/XXVII/DESARROLLO_URBANO/16381.pdf" TargetMode="External"/><Relationship Id="rId1035" Type="http://schemas.openxmlformats.org/officeDocument/2006/relationships/hyperlink" Target="http://transparencia.comitan.gob.mx/ART85/XXVII/DESARROLLO_URBANO/S002240.pdf" TargetMode="External"/><Relationship Id="rId1242" Type="http://schemas.openxmlformats.org/officeDocument/2006/relationships/hyperlink" Target="http://transparencia.comitan.gob.mx/ART85/XXVII/DESARROLLO_URBANO/OF.XXVII1_2021-2024.pdf" TargetMode="External"/><Relationship Id="rId1687" Type="http://schemas.openxmlformats.org/officeDocument/2006/relationships/hyperlink" Target="http://transparencia.comitan.gob.mx/ART85/XXVII/DESARROLLO_URBANO/US0460.pdf" TargetMode="External"/><Relationship Id="rId917" Type="http://schemas.openxmlformats.org/officeDocument/2006/relationships/hyperlink" Target="http://transparencia.comitan.gob.mx/ART85/XXVII/DESARROLLO_URBANO/S002158.pdf" TargetMode="External"/><Relationship Id="rId1102" Type="http://schemas.openxmlformats.org/officeDocument/2006/relationships/hyperlink" Target="http://transparencia.comitan.gob.mx/ART85/XXVII/DESARROLLO_URBANO/S002225.pdf" TargetMode="External"/><Relationship Id="rId1547" Type="http://schemas.openxmlformats.org/officeDocument/2006/relationships/hyperlink" Target="http://transparencia.comitan.gob.mx/ART85/XXVII/DESARROLLO_URBANO/OF.XXVII1_2021-2024.pdf" TargetMode="External"/><Relationship Id="rId1754" Type="http://schemas.openxmlformats.org/officeDocument/2006/relationships/hyperlink" Target="http://transparencia.comitan.gob.mx/ART85/XXVII/DESARROLLO_URBANO/C000712.pdf" TargetMode="External"/><Relationship Id="rId46" Type="http://schemas.openxmlformats.org/officeDocument/2006/relationships/hyperlink" Target="http://transparencia.comitan.gob.mx/ART85/XXVII/DESARROLLO_URBANO/03520.pdf" TargetMode="External"/><Relationship Id="rId1407" Type="http://schemas.openxmlformats.org/officeDocument/2006/relationships/hyperlink" Target="http://transparencia.comitan.gob.mx/ART85/XXVII/DESARROLLO_URBANO/OF.XXVII1_2021-2024.pdf" TargetMode="External"/><Relationship Id="rId1614" Type="http://schemas.openxmlformats.org/officeDocument/2006/relationships/hyperlink" Target="http://transparencia.comitan.gob.mx/ART85/XXVII/DESARROLLO_URBANO/A001445.pdf" TargetMode="External"/><Relationship Id="rId195" Type="http://schemas.openxmlformats.org/officeDocument/2006/relationships/hyperlink" Target="http://transparencia.comitan.gob.mx/ART85/XXVII/DESARROLLO_URBANO/03473.pdf" TargetMode="External"/><Relationship Id="rId262" Type="http://schemas.openxmlformats.org/officeDocument/2006/relationships/hyperlink" Target="http://transparencia.comitan.gob.mx/ART85/XXVII/DESARROLLO_URBANO/03211.pdf" TargetMode="External"/><Relationship Id="rId567" Type="http://schemas.openxmlformats.org/officeDocument/2006/relationships/hyperlink" Target="http://transparencia.comitan.gob.mx/ART85/XXVII/DESARROLLO_URBANO/03274.pdf" TargetMode="External"/><Relationship Id="rId1197" Type="http://schemas.openxmlformats.org/officeDocument/2006/relationships/hyperlink" Target="http://transparencia.comitan.gob.mx/ART85/XXVII/DESARROLLO_URBANO/OF.XXVII1_2021-2024.pdf" TargetMode="External"/><Relationship Id="rId122" Type="http://schemas.openxmlformats.org/officeDocument/2006/relationships/hyperlink" Target="http://transparencia.comitan.gob.mx/ART85/XXVII/DESARROLLO_URBANO/03220.pdf" TargetMode="External"/><Relationship Id="rId774" Type="http://schemas.openxmlformats.org/officeDocument/2006/relationships/hyperlink" Target="http://transparencia.comitan.gob.mx/ART85/XXVII/DESARROLLO_URBANO/OFICIO_XXVII_2022.pdf" TargetMode="External"/><Relationship Id="rId981" Type="http://schemas.openxmlformats.org/officeDocument/2006/relationships/hyperlink" Target="http://transparencia.comitan.gob.mx/ART85/XXVII/DESARROLLO_URBANO/S002196.pdf" TargetMode="External"/><Relationship Id="rId1057" Type="http://schemas.openxmlformats.org/officeDocument/2006/relationships/hyperlink" Target="http://transparencia.comitan.gob.mx/ART85/XXVII/DESARROLLO_URBANO/US0330.pdf" TargetMode="External"/><Relationship Id="rId427" Type="http://schemas.openxmlformats.org/officeDocument/2006/relationships/hyperlink" Target="http://transparencia.comitan.gob.mx/ART85/XXVII/DESARROLLO_URBANO/03594.pdf" TargetMode="External"/><Relationship Id="rId634" Type="http://schemas.openxmlformats.org/officeDocument/2006/relationships/hyperlink" Target="http://transparencia.comitan.gob.mx/ART85/XXVII/DESARROLLO_URBANO/OF.XXVII1_2021-2024.pdf" TargetMode="External"/><Relationship Id="rId841" Type="http://schemas.openxmlformats.org/officeDocument/2006/relationships/hyperlink" Target="http://transparencia.comitan.gob.mx/ART85/XXVII/DESARROLLO_URBANO/OF.XXVII1_2021-2024.pdf" TargetMode="External"/><Relationship Id="rId1264" Type="http://schemas.openxmlformats.org/officeDocument/2006/relationships/hyperlink" Target="http://transparencia.comitan.gob.mx/ART85/XXVII/DESARROLLO_URBANO/03411.pdf" TargetMode="External"/><Relationship Id="rId1471" Type="http://schemas.openxmlformats.org/officeDocument/2006/relationships/hyperlink" Target="http://transparencia.comitan.gob.mx/ART85/XXVII/DESARROLLO_URBANO/A001441.pdf" TargetMode="External"/><Relationship Id="rId1569" Type="http://schemas.openxmlformats.org/officeDocument/2006/relationships/hyperlink" Target="http://transparencia.comitan.gob.mx/ART85/XXVII/DESARROLLO_URBANO/S002374.pdf" TargetMode="External"/><Relationship Id="rId701" Type="http://schemas.openxmlformats.org/officeDocument/2006/relationships/hyperlink" Target="http://transparencia.comitan.gob.mx/ART85/XXVII/DESARROLLO_URBANO/OFICIO_XXVII_2022.pdf" TargetMode="External"/><Relationship Id="rId939" Type="http://schemas.openxmlformats.org/officeDocument/2006/relationships/hyperlink" Target="http://transparencia.comitan.gob.mx/ART85/XXVII/DESARROLLO_URBANO/R000297.pdf" TargetMode="External"/><Relationship Id="rId1124" Type="http://schemas.openxmlformats.org/officeDocument/2006/relationships/hyperlink" Target="http://transparencia.comitan.gob.mx/ART85/XXVII/DESARROLLO_URBANO/S002247.pdf" TargetMode="External"/><Relationship Id="rId1331" Type="http://schemas.openxmlformats.org/officeDocument/2006/relationships/hyperlink" Target="http://transparencia.comitan.gob.mx/ART85/XXVII/DESARROLLO_URBANO/A001324.pdf" TargetMode="External"/><Relationship Id="rId68" Type="http://schemas.openxmlformats.org/officeDocument/2006/relationships/hyperlink" Target="http://transparencia.comitan.gob.mx/ART85/XXVII/DESARROLLO_URBANO/03338.pdf" TargetMode="External"/><Relationship Id="rId1429" Type="http://schemas.openxmlformats.org/officeDocument/2006/relationships/hyperlink" Target="http://transparencia.comitan.gob.mx/ART85/XXVII/DESARROLLO_URBANO/P0030.pdf" TargetMode="External"/><Relationship Id="rId1636" Type="http://schemas.openxmlformats.org/officeDocument/2006/relationships/hyperlink" Target="http://transparencia.comitan.gob.mx/ART85/XXVII/DESARROLLO_URBANO/17317-17318.pdf" TargetMode="External"/><Relationship Id="rId1703" Type="http://schemas.openxmlformats.org/officeDocument/2006/relationships/hyperlink" Target="http://transparencia.comitan.gob.mx/ART85/XXVII/DESARROLLO_URBANO/C000670.pdf" TargetMode="External"/><Relationship Id="rId284" Type="http://schemas.openxmlformats.org/officeDocument/2006/relationships/hyperlink" Target="http://transparencia.comitan.gob.mx/ART85/XXVII/DESARROLLO_URBANO/03451.pdf" TargetMode="External"/><Relationship Id="rId491" Type="http://schemas.openxmlformats.org/officeDocument/2006/relationships/hyperlink" Target="http://transparencia.comitan.gob.mx/ART85/XXVII/DESARROLLO_URBANO/03337.pdf" TargetMode="External"/><Relationship Id="rId144" Type="http://schemas.openxmlformats.org/officeDocument/2006/relationships/hyperlink" Target="http://transparencia.comitan.gob.mx/ART85/XXVII/DESARROLLO_URBANO/03538.pdf" TargetMode="External"/><Relationship Id="rId589" Type="http://schemas.openxmlformats.org/officeDocument/2006/relationships/hyperlink" Target="http://transparencia.comitan.gob.mx/ART85/XXVII/DESARROLLO_URBANO/OFICIO_XXVII_2022.pdf" TargetMode="External"/><Relationship Id="rId796" Type="http://schemas.openxmlformats.org/officeDocument/2006/relationships/hyperlink" Target="http://transparencia.comitan.gob.mx/ART85/XXVII/DESARROLLO_URBANO/03544.pdf" TargetMode="External"/><Relationship Id="rId351" Type="http://schemas.openxmlformats.org/officeDocument/2006/relationships/hyperlink" Target="http://transparencia.comitan.gob.mx/ART85/XXVII/DESARROLLO_URBANO/03204.pdf" TargetMode="External"/><Relationship Id="rId449" Type="http://schemas.openxmlformats.org/officeDocument/2006/relationships/hyperlink" Target="http://transparencia.comitan.gob.mx/ART85/XXVII/DESARROLLO_URBANO/03503.pdf" TargetMode="External"/><Relationship Id="rId656" Type="http://schemas.openxmlformats.org/officeDocument/2006/relationships/hyperlink" Target="http://transparencia.comitan.gob.mx/ART85/XXVII/DESARROLLO_URBANO/OFICIO_XXVII_2022.pdf" TargetMode="External"/><Relationship Id="rId863" Type="http://schemas.openxmlformats.org/officeDocument/2006/relationships/hyperlink" Target="http://transparencia.comitan.gob.mx/ART85/XXVII/DESARROLLO_URBANO/OFICIO_XXVII_2022.pdf" TargetMode="External"/><Relationship Id="rId1079" Type="http://schemas.openxmlformats.org/officeDocument/2006/relationships/hyperlink" Target="http://transparencia.comitan.gob.mx/ART85/XXVII/DESARROLLO_URBANO/C000641.pdf" TargetMode="External"/><Relationship Id="rId1286" Type="http://schemas.openxmlformats.org/officeDocument/2006/relationships/hyperlink" Target="http://transparencia.comitan.gob.mx/ART85/XXVII/DESARROLLO_URBANO/S002281.pdf" TargetMode="External"/><Relationship Id="rId1493" Type="http://schemas.openxmlformats.org/officeDocument/2006/relationships/hyperlink" Target="http://transparencia.comitan.gob.mx/ART85/XXVII/DESARROLLO_URBANO/OF.XXVII1_2021-2024.pdf" TargetMode="External"/><Relationship Id="rId211" Type="http://schemas.openxmlformats.org/officeDocument/2006/relationships/hyperlink" Target="http://transparencia.comitan.gob.mx/ART85/XXVII/DESARROLLO_URBANO/03752.pdf" TargetMode="External"/><Relationship Id="rId309" Type="http://schemas.openxmlformats.org/officeDocument/2006/relationships/hyperlink" Target="http://transparencia.comitan.gob.mx/ART85/XXVII/DESARROLLO_URBANO/C000026.pdf" TargetMode="External"/><Relationship Id="rId516" Type="http://schemas.openxmlformats.org/officeDocument/2006/relationships/hyperlink" Target="http://transparencia.comitan.gob.mx/ART85/XXVII/DESARROLLO_URBANO/OF.XXVII1_2021-2024.pdf" TargetMode="External"/><Relationship Id="rId1146" Type="http://schemas.openxmlformats.org/officeDocument/2006/relationships/hyperlink" Target="http://transparencia.comitan.gob.mx/ART85/XXVII/DESARROLLO_URBANO/S002256.pdf" TargetMode="External"/><Relationship Id="rId723" Type="http://schemas.openxmlformats.org/officeDocument/2006/relationships/hyperlink" Target="http://transparencia.comitan.gob.mx/ART85/XXVII/DESARROLLO_URBANO/OFICIO_XXVII_2022.pdf" TargetMode="External"/><Relationship Id="rId930" Type="http://schemas.openxmlformats.org/officeDocument/2006/relationships/hyperlink" Target="http://transparencia.comitan.gob.mx/ART85/XXVII/DESARROLLO_URBANO/S002154.pdf" TargetMode="External"/><Relationship Id="rId1006" Type="http://schemas.openxmlformats.org/officeDocument/2006/relationships/hyperlink" Target="http://transparencia.comitan.gob.mx/ART85/XXVII/DESARROLLO_URBANO/US0387.pdf" TargetMode="External"/><Relationship Id="rId1353" Type="http://schemas.openxmlformats.org/officeDocument/2006/relationships/hyperlink" Target="http://transparencia.comitan.gob.mx/ART85/XXVII/DESARROLLO_URBANO/S002325.pdf" TargetMode="External"/><Relationship Id="rId1560" Type="http://schemas.openxmlformats.org/officeDocument/2006/relationships/hyperlink" Target="http://transparencia.comitan.gob.mx/ART85/XXVII/DESARROLLO_URBANO/US0455.pdf" TargetMode="External"/><Relationship Id="rId1658" Type="http://schemas.openxmlformats.org/officeDocument/2006/relationships/hyperlink" Target="http://transparencia.comitan.gob.mx/ART85/XXVII/DESARROLLO_URBANO/03631.pdf" TargetMode="External"/><Relationship Id="rId1213" Type="http://schemas.openxmlformats.org/officeDocument/2006/relationships/hyperlink" Target="http://transparencia.comitan.gob.mx/ART85/XXVII/DESARROLLO_URBANO/L000148.pdf" TargetMode="External"/><Relationship Id="rId1420" Type="http://schemas.openxmlformats.org/officeDocument/2006/relationships/hyperlink" Target="http://transparencia.comitan.gob.mx/ART85/XXVII/DESARROLLO_URBANO/C000685.pdf" TargetMode="External"/><Relationship Id="rId1518" Type="http://schemas.openxmlformats.org/officeDocument/2006/relationships/hyperlink" Target="http://transparencia.comitan.gob.mx/ART85/XXVII/DESARROLLO_URBANO/17190.pdf" TargetMode="External"/><Relationship Id="rId1725" Type="http://schemas.openxmlformats.org/officeDocument/2006/relationships/hyperlink" Target="http://transparencia.comitan.gob.mx/ART85/XXVII/DESARROLLO_URBANO/P0032.pdf" TargetMode="External"/><Relationship Id="rId17" Type="http://schemas.openxmlformats.org/officeDocument/2006/relationships/hyperlink" Target="http://transparencia.comitan.gob.mx/ART85/XXVII/DESARROLLO_URBANO/03320.pdf" TargetMode="External"/><Relationship Id="rId166" Type="http://schemas.openxmlformats.org/officeDocument/2006/relationships/hyperlink" Target="http://transparencia.comitan.gob.mx/ART85/XXVII/DESARROLLO_URBANO/03380.pdf" TargetMode="External"/><Relationship Id="rId373" Type="http://schemas.openxmlformats.org/officeDocument/2006/relationships/hyperlink" Target="http://transparencia.comitan.gob.mx/ART85/XXVII/DESARROLLO_URBANO/03417.pdf" TargetMode="External"/><Relationship Id="rId580" Type="http://schemas.openxmlformats.org/officeDocument/2006/relationships/hyperlink" Target="http://transparencia.comitan.gob.mx/ART85/XXVII/DESARROLLO_URBANO/OFICIO_XXVII_2022.pdf" TargetMode="External"/><Relationship Id="rId1" Type="http://schemas.openxmlformats.org/officeDocument/2006/relationships/hyperlink" Target="http://transparencia.comitan.gob.mx/ART85/XXVII/DESARROLLO_URBANO/03348.pdf" TargetMode="External"/><Relationship Id="rId233" Type="http://schemas.openxmlformats.org/officeDocument/2006/relationships/hyperlink" Target="http://transparencia.comitan.gob.mx/ART85/XXVII/DESARROLLO_URBANO/03440.pdf" TargetMode="External"/><Relationship Id="rId440" Type="http://schemas.openxmlformats.org/officeDocument/2006/relationships/hyperlink" Target="http://transparencia.comitan.gob.mx/ART85/XXVII/DESARROLLO_URBANO/03220.pdf" TargetMode="External"/><Relationship Id="rId678" Type="http://schemas.openxmlformats.org/officeDocument/2006/relationships/hyperlink" Target="http://transparencia.comitan.gob.mx/ART85/XXVII/DESARROLLO_URBANO/03445.pdf" TargetMode="External"/><Relationship Id="rId885" Type="http://schemas.openxmlformats.org/officeDocument/2006/relationships/hyperlink" Target="http://transparencia.comitan.gob.mx/ART85/XXVII/DESARROLLO_URBANO/OF.XXVII1_2021-2024.pdf" TargetMode="External"/><Relationship Id="rId1070" Type="http://schemas.openxmlformats.org/officeDocument/2006/relationships/hyperlink" Target="http://transparencia.comitan.gob.mx/ART85/XXVII/DESARROLLO_URBANO/US0358.pdf" TargetMode="External"/><Relationship Id="rId300" Type="http://schemas.openxmlformats.org/officeDocument/2006/relationships/hyperlink" Target="http://transparencia.comitan.gob.mx/ART85/XXVII/DESARROLLO_URBANO/03491.pdf" TargetMode="External"/><Relationship Id="rId538" Type="http://schemas.openxmlformats.org/officeDocument/2006/relationships/hyperlink" Target="http://transparencia.comitan.gob.mx/ART85/XXVII/DESARROLLO_URBANO/16377.pdf" TargetMode="External"/><Relationship Id="rId745" Type="http://schemas.openxmlformats.org/officeDocument/2006/relationships/hyperlink" Target="http://transparencia.comitan.gob.mx/ART85/XXVII/DESARROLLO_URBANO/CUB0337.pdf" TargetMode="External"/><Relationship Id="rId952" Type="http://schemas.openxmlformats.org/officeDocument/2006/relationships/hyperlink" Target="http://transparencia.comitan.gob.mx/ART85/XXVII/DESARROLLO_URBANO/C000624.pdf" TargetMode="External"/><Relationship Id="rId1168" Type="http://schemas.openxmlformats.org/officeDocument/2006/relationships/hyperlink" Target="http://transparencia.comitan.gob.mx/ART85/XXVII/DESARROLLO_URBANO/03376.pdf" TargetMode="External"/><Relationship Id="rId1375" Type="http://schemas.openxmlformats.org/officeDocument/2006/relationships/hyperlink" Target="http://transparencia.comitan.gob.mx/ART85/XXVII/DESARROLLO_URBANO/S002293.pdf" TargetMode="External"/><Relationship Id="rId1582" Type="http://schemas.openxmlformats.org/officeDocument/2006/relationships/hyperlink" Target="http://transparencia.comitan.gob.mx/ART85/XXVII/DESARROLLO_URBANO/OF.XXVII1_2021-2024.pdf" TargetMode="External"/><Relationship Id="rId81" Type="http://schemas.openxmlformats.org/officeDocument/2006/relationships/hyperlink" Target="http://transparencia.comitan.gob.mx/ART85/XXVII/DESARROLLO_URBANO/03277.pdf" TargetMode="External"/><Relationship Id="rId605" Type="http://schemas.openxmlformats.org/officeDocument/2006/relationships/hyperlink" Target="http://transparencia.comitan.gob.mx/ART85/XXVII/DESARROLLO_URBANO/03606.pdf" TargetMode="External"/><Relationship Id="rId812" Type="http://schemas.openxmlformats.org/officeDocument/2006/relationships/hyperlink" Target="http://transparencia.comitan.gob.mx/ART85/XXVII/DESARROLLO_URBANO/OFICIO_XXVII_2022.pdf" TargetMode="External"/><Relationship Id="rId1028" Type="http://schemas.openxmlformats.org/officeDocument/2006/relationships/hyperlink" Target="http://transparencia.comitan.gob.mx/ART85/XXVII/DESARROLLO_URBANO/S002218.pdf" TargetMode="External"/><Relationship Id="rId1235" Type="http://schemas.openxmlformats.org/officeDocument/2006/relationships/hyperlink" Target="http://transparencia.comitan.gob.mx/ART85/XXVII/DESARROLLO_URBANO/OFICIO_XXVII_2022.pdf" TargetMode="External"/><Relationship Id="rId1442" Type="http://schemas.openxmlformats.org/officeDocument/2006/relationships/hyperlink" Target="http://transparencia.comitan.gob.mx/ART85/XXVII/DESARROLLO_URBANO/T000319.pdf" TargetMode="External"/><Relationship Id="rId1302" Type="http://schemas.openxmlformats.org/officeDocument/2006/relationships/hyperlink" Target="http://transparencia.comitan.gob.mx/ART85/XXVII/DESARROLLO_URBANO/A001418.pdf" TargetMode="External"/><Relationship Id="rId1747" Type="http://schemas.openxmlformats.org/officeDocument/2006/relationships/hyperlink" Target="http://transparencia.comitan.gob.mx/ART85/XXVII/DESARROLLO_URBANO/C000711.pdf" TargetMode="External"/><Relationship Id="rId39" Type="http://schemas.openxmlformats.org/officeDocument/2006/relationships/hyperlink" Target="http://transparencia.comitan.gob.mx/ART85/XXVII/DESARROLLO_URBANO/03481.pdf" TargetMode="External"/><Relationship Id="rId1607" Type="http://schemas.openxmlformats.org/officeDocument/2006/relationships/hyperlink" Target="http://transparencia.comitan.gob.mx/ART85/XXVII/DESARROLLO_URBANO/OFICIO_XXVII_2022.pdf" TargetMode="External"/><Relationship Id="rId188" Type="http://schemas.openxmlformats.org/officeDocument/2006/relationships/hyperlink" Target="http://transparencia.comitan.gob.mx/ART85/XXVII/DESARROLLO_URBANO/03570.pdf" TargetMode="External"/><Relationship Id="rId395" Type="http://schemas.openxmlformats.org/officeDocument/2006/relationships/hyperlink" Target="http://transparencia.comitan.gob.mx/ART85/XXVII/DESARROLLO_URBANO/03531.pdf" TargetMode="External"/><Relationship Id="rId255" Type="http://schemas.openxmlformats.org/officeDocument/2006/relationships/hyperlink" Target="http://transparencia.comitan.gob.mx/ART85/XXVII/DESARROLLO_URBANO/03373.pdf" TargetMode="External"/><Relationship Id="rId462" Type="http://schemas.openxmlformats.org/officeDocument/2006/relationships/hyperlink" Target="http://transparencia.comitan.gob.mx/ART85/XXVII/DESARROLLO_URBANO/03229.pdf" TargetMode="External"/><Relationship Id="rId1092" Type="http://schemas.openxmlformats.org/officeDocument/2006/relationships/hyperlink" Target="http://transparencia.comitan.gob.mx/ART85/XXVII/DESARROLLO_URBANO/S002208.pdf" TargetMode="External"/><Relationship Id="rId1397" Type="http://schemas.openxmlformats.org/officeDocument/2006/relationships/hyperlink" Target="http://transparencia.comitan.gob.mx/ART85/XXVII/DESARROLLO_URBANO/CUB0326.pdf" TargetMode="External"/><Relationship Id="rId115" Type="http://schemas.openxmlformats.org/officeDocument/2006/relationships/hyperlink" Target="http://transparencia.comitan.gob.mx/ART85/XXVII/DESARROLLO_URBANO/03213.pdf" TargetMode="External"/><Relationship Id="rId322" Type="http://schemas.openxmlformats.org/officeDocument/2006/relationships/hyperlink" Target="http://transparencia.comitan.gob.mx/ART85/XXVII/DESARROLLO_URBANO/03450.pdf" TargetMode="External"/><Relationship Id="rId767" Type="http://schemas.openxmlformats.org/officeDocument/2006/relationships/hyperlink" Target="http://transparencia.comitan.gob.mx/ART85/XXVII/DESARROLLO_URBANO/OF.XXVII1_2021-2024.pdf" TargetMode="External"/><Relationship Id="rId974" Type="http://schemas.openxmlformats.org/officeDocument/2006/relationships/hyperlink" Target="http://transparencia.comitan.gob.mx/ART85/XXVII/DESARROLLO_URBANO/S002188.pdf" TargetMode="External"/><Relationship Id="rId627" Type="http://schemas.openxmlformats.org/officeDocument/2006/relationships/hyperlink" Target="http://transparencia.comitan.gob.mx/ART85/XXVII/DESARROLLO_URBANO/R000300.pdf" TargetMode="External"/><Relationship Id="rId834" Type="http://schemas.openxmlformats.org/officeDocument/2006/relationships/hyperlink" Target="http://transparencia.comitan.gob.mx/ART85/XXVII/DESARROLLO_URBANO/OF.XXVII1_2021-2024.pdf" TargetMode="External"/><Relationship Id="rId1257" Type="http://schemas.openxmlformats.org/officeDocument/2006/relationships/hyperlink" Target="http://transparencia.comitan.gob.mx/ART85/XXVII/DESARROLLO_URBANO/OFICIO_XXVII_2022.pdf" TargetMode="External"/><Relationship Id="rId1464" Type="http://schemas.openxmlformats.org/officeDocument/2006/relationships/hyperlink" Target="http://transparencia.comitan.gob.mx/ART85/XXVII/DESARROLLO_URBANO/A001437.pdf" TargetMode="External"/><Relationship Id="rId1671" Type="http://schemas.openxmlformats.org/officeDocument/2006/relationships/hyperlink" Target="http://transparencia.comitan.gob.mx/ART85/XXVII/DESARROLLO_URBANO/17311.pdf" TargetMode="External"/><Relationship Id="rId901" Type="http://schemas.openxmlformats.org/officeDocument/2006/relationships/hyperlink" Target="http://transparencia.comitan.gob.mx/ART85/XXVII/DESARROLLO_URBANO/S002176.pdf" TargetMode="External"/><Relationship Id="rId1117" Type="http://schemas.openxmlformats.org/officeDocument/2006/relationships/hyperlink" Target="http://transparencia.comitan.gob.mx/ART85/XXVII/DESARROLLO_URBANO/03328.pdf" TargetMode="External"/><Relationship Id="rId1324" Type="http://schemas.openxmlformats.org/officeDocument/2006/relationships/hyperlink" Target="http://transparencia.comitan.gob.mx/ART85/XXVII/DESARROLLO_URBANO/L000155.pdf" TargetMode="External"/><Relationship Id="rId1531" Type="http://schemas.openxmlformats.org/officeDocument/2006/relationships/hyperlink" Target="http://transparencia.comitan.gob.mx/ART85/XXVII/DESARROLLO_URBANO/OFICIO_XXVII_2022.pdf" TargetMode="External"/><Relationship Id="rId30" Type="http://schemas.openxmlformats.org/officeDocument/2006/relationships/hyperlink" Target="http://transparencia.comitan.gob.mx/ART85/XXVII/DESARROLLO_URBANO/03048.pdf" TargetMode="External"/><Relationship Id="rId1629" Type="http://schemas.openxmlformats.org/officeDocument/2006/relationships/hyperlink" Target="http://transparencia.comitan.gob.mx/ART85/XXVII/DESARROLLO_URBANO/US0021.pdf" TargetMode="External"/><Relationship Id="rId277" Type="http://schemas.openxmlformats.org/officeDocument/2006/relationships/hyperlink" Target="http://transparencia.comitan.gob.mx/ART85/XXVII/DESARROLLO_URBANO/03306.pdf" TargetMode="External"/><Relationship Id="rId484" Type="http://schemas.openxmlformats.org/officeDocument/2006/relationships/hyperlink" Target="http://transparencia.comitan.gob.mx/ART85/XXVII/DESARROLLO_URBANO/03174.pdf" TargetMode="External"/><Relationship Id="rId137" Type="http://schemas.openxmlformats.org/officeDocument/2006/relationships/hyperlink" Target="http://transparencia.comitan.gob.mx/ART85/XXVII/DESARROLLO_URBANO/03548.pdf" TargetMode="External"/><Relationship Id="rId344" Type="http://schemas.openxmlformats.org/officeDocument/2006/relationships/hyperlink" Target="http://transparencia.comitan.gob.mx/ART85/XXVII/DESARROLLO_URBANO/03528.pdf" TargetMode="External"/><Relationship Id="rId691" Type="http://schemas.openxmlformats.org/officeDocument/2006/relationships/hyperlink" Target="http://transparencia.comitan.gob.mx/ART85/XXVII/DESARROLLO_URBANO/CS0311.pdf" TargetMode="External"/><Relationship Id="rId789" Type="http://schemas.openxmlformats.org/officeDocument/2006/relationships/hyperlink" Target="http://transparencia.comitan.gob.mx/ART85/XXVII/DESARROLLO_URBANO/OFICIO_XXVII_2022.pdf" TargetMode="External"/><Relationship Id="rId996" Type="http://schemas.openxmlformats.org/officeDocument/2006/relationships/hyperlink" Target="http://transparencia.comitan.gob.mx/ART85/XXVII/DESARROLLO_URBANO/C000609.pdf" TargetMode="External"/><Relationship Id="rId551" Type="http://schemas.openxmlformats.org/officeDocument/2006/relationships/hyperlink" Target="http://transparencia.comitan.gob.mx/ART85/XXVII/DESARROLLO_URBANO/OFICIO_XXVII_2022.pdf" TargetMode="External"/><Relationship Id="rId649" Type="http://schemas.openxmlformats.org/officeDocument/2006/relationships/hyperlink" Target="http://transparencia.comitan.gob.mx/ART85/XXVII/DESARROLLO_URBANO/03516.pdf" TargetMode="External"/><Relationship Id="rId856" Type="http://schemas.openxmlformats.org/officeDocument/2006/relationships/hyperlink" Target="http://transparencia.comitan.gob.mx/ART85/XXVII/DESARROLLO_URBANO/OF.XXVII1_2021-2024.pdf" TargetMode="External"/><Relationship Id="rId1181" Type="http://schemas.openxmlformats.org/officeDocument/2006/relationships/hyperlink" Target="http://transparencia.comitan.gob.mx/ART85/XXVII/DESARROLLO_URBANO/T000291.pdf" TargetMode="External"/><Relationship Id="rId1279" Type="http://schemas.openxmlformats.org/officeDocument/2006/relationships/hyperlink" Target="http://transparencia.comitan.gob.mx/ART85/XXVII/DESARROLLO_URBANO/C000668.pdf" TargetMode="External"/><Relationship Id="rId1486" Type="http://schemas.openxmlformats.org/officeDocument/2006/relationships/hyperlink" Target="http://transparencia.comitan.gob.mx/ART85/XXVII/DESARROLLO_URBANO/OF.XXVII1_2021-2024.pdf" TargetMode="External"/><Relationship Id="rId204" Type="http://schemas.openxmlformats.org/officeDocument/2006/relationships/hyperlink" Target="http://transparencia.comitan.gob.mx/ART85/XXVII/DESARROLLO_URBANO/03599.pdf" TargetMode="External"/><Relationship Id="rId411" Type="http://schemas.openxmlformats.org/officeDocument/2006/relationships/hyperlink" Target="http://transparencia.comitan.gob.mx/ART85/XXVII/DESARROLLO_URBANO/03561.pdf" TargetMode="External"/><Relationship Id="rId509" Type="http://schemas.openxmlformats.org/officeDocument/2006/relationships/hyperlink" Target="http://transparencia.comitan.gob.mx/ART85/XXVII/DESARROLLO_URBANO/03484.pdf" TargetMode="External"/><Relationship Id="rId1041" Type="http://schemas.openxmlformats.org/officeDocument/2006/relationships/hyperlink" Target="http://transparencia.comitan.gob.mx/ART85/XXVII/DESARROLLO_URBANO/PA000107.pdf" TargetMode="External"/><Relationship Id="rId1139" Type="http://schemas.openxmlformats.org/officeDocument/2006/relationships/hyperlink" Target="http://transparencia.comitan.gob.mx/ART85/XXVII/DESARROLLO_URBANO/C000617.pdf" TargetMode="External"/><Relationship Id="rId1346" Type="http://schemas.openxmlformats.org/officeDocument/2006/relationships/hyperlink" Target="http://transparencia.comitan.gob.mx/ART85/XXVII/DESARROLLO_URBANO/S002319.pdf" TargetMode="External"/><Relationship Id="rId1693" Type="http://schemas.openxmlformats.org/officeDocument/2006/relationships/hyperlink" Target="http://transparencia.comitan.gob.mx/ART85/XXVII/DESARROLLO_URBANO/03605.pdf" TargetMode="External"/><Relationship Id="rId716" Type="http://schemas.openxmlformats.org/officeDocument/2006/relationships/hyperlink" Target="http://transparencia.comitan.gob.mx/ART85/XXVII/DESARROLLO_URBANO/OF.XXVII1_2021-2024.pdf" TargetMode="External"/><Relationship Id="rId923" Type="http://schemas.openxmlformats.org/officeDocument/2006/relationships/hyperlink" Target="http://transparencia.comitan.gob.mx/ART85/XXVII/DESARROLLO_URBANO/S002168.pdf" TargetMode="External"/><Relationship Id="rId1553" Type="http://schemas.openxmlformats.org/officeDocument/2006/relationships/hyperlink" Target="http://transparencia.comitan.gob.mx/ART85/XXVII/DESARROLLO_URBANO/OF.XXVII1_2021-2024.pdf" TargetMode="External"/><Relationship Id="rId1760" Type="http://schemas.openxmlformats.org/officeDocument/2006/relationships/hyperlink" Target="http://transparencia.comitan.gob.mx/ART85/XXVII/DESARROLLO_URBANO/03644.pdf" TargetMode="External"/><Relationship Id="rId52" Type="http://schemas.openxmlformats.org/officeDocument/2006/relationships/hyperlink" Target="http://transparencia.comitan.gob.mx/ART85/XXVII/DESARROLLO_URBANO/P0019.pdf" TargetMode="External"/><Relationship Id="rId1206" Type="http://schemas.openxmlformats.org/officeDocument/2006/relationships/hyperlink" Target="http://transparencia.comitan.gob.mx/ART85/XXVII/DESARROLLO_URBANO/A001406.pdf" TargetMode="External"/><Relationship Id="rId1413" Type="http://schemas.openxmlformats.org/officeDocument/2006/relationships/hyperlink" Target="http://transparencia.comitan.gob.mx/ART85/XXVII/DESARROLLO_URBANO/C000683.pdf" TargetMode="External"/><Relationship Id="rId1620" Type="http://schemas.openxmlformats.org/officeDocument/2006/relationships/hyperlink" Target="http://transparencia.comitan.gob.mx/ART85/XXVII/DESARROLLO_URBANO/S002385.pdf" TargetMode="External"/><Relationship Id="rId1718" Type="http://schemas.openxmlformats.org/officeDocument/2006/relationships/hyperlink" Target="http://transparencia.comitan.gob.mx/ART85/XXVII/DESARROLLO_URBANO/OF.XXVII1_2021-2024.pdf" TargetMode="External"/><Relationship Id="rId299" Type="http://schemas.openxmlformats.org/officeDocument/2006/relationships/hyperlink" Target="http://transparencia.comitan.gob.mx/ART85/XXVII/DESARROLLO_URBANO/03350.pdf" TargetMode="External"/><Relationship Id="rId159" Type="http://schemas.openxmlformats.org/officeDocument/2006/relationships/hyperlink" Target="http://transparencia.comitan.gob.mx/ART85/XXVII/DESARROLLO_URBANO/03518.pdf" TargetMode="External"/><Relationship Id="rId366" Type="http://schemas.openxmlformats.org/officeDocument/2006/relationships/hyperlink" Target="http://transparencia.comitan.gob.mx/ART85/XXVII/DESARROLLO_URBANO/03377.pdf" TargetMode="External"/><Relationship Id="rId573" Type="http://schemas.openxmlformats.org/officeDocument/2006/relationships/hyperlink" Target="http://transparencia.comitan.gob.mx/ART85/XXVII/DESARROLLO_URBANO/03224.pdf" TargetMode="External"/><Relationship Id="rId780" Type="http://schemas.openxmlformats.org/officeDocument/2006/relationships/hyperlink" Target="http://transparencia.comitan.gob.mx/ART85/XXVII/DESARROLLO_URBANO/OF.XXVII1_2021-2024.pdf" TargetMode="External"/><Relationship Id="rId226" Type="http://schemas.openxmlformats.org/officeDocument/2006/relationships/hyperlink" Target="http://transparencia.comitan.gob.mx/ART85/XXVII/DESARROLLO_URBANO/03243.pdf" TargetMode="External"/><Relationship Id="rId433" Type="http://schemas.openxmlformats.org/officeDocument/2006/relationships/hyperlink" Target="http://transparencia.comitan.gob.mx/ART85/XXVII/DESARROLLO_URBANO/03540.pdf" TargetMode="External"/><Relationship Id="rId878" Type="http://schemas.openxmlformats.org/officeDocument/2006/relationships/hyperlink" Target="http://transparencia.comitan.gob.mx/ART85/XXVII/DESARROLLO_URBANO/16251.pdf" TargetMode="External"/><Relationship Id="rId1063" Type="http://schemas.openxmlformats.org/officeDocument/2006/relationships/hyperlink" Target="http://transparencia.comitan.gob.mx/ART85/XXVII/DESARROLLO_URBANO/US0340.pdf" TargetMode="External"/><Relationship Id="rId1270" Type="http://schemas.openxmlformats.org/officeDocument/2006/relationships/hyperlink" Target="http://transparencia.comitan.gob.mx/ART85/XXVII/DESARROLLO_URBANO/C000625.pdf" TargetMode="External"/><Relationship Id="rId640" Type="http://schemas.openxmlformats.org/officeDocument/2006/relationships/hyperlink" Target="http://transparencia.comitan.gob.mx/ART85/XXVII/DESARROLLO_URBANO/CUB0324.pdf" TargetMode="External"/><Relationship Id="rId738" Type="http://schemas.openxmlformats.org/officeDocument/2006/relationships/hyperlink" Target="http://transparencia.comitan.gob.mx/ART85/XXVII/DESARROLLO_URBANO/OFICIO_XXVII_2022.pdf" TargetMode="External"/><Relationship Id="rId945" Type="http://schemas.openxmlformats.org/officeDocument/2006/relationships/hyperlink" Target="http://transparencia.comitan.gob.mx/ART85/XXVII/DESARROLLO_URBANO/US0317.pdf" TargetMode="External"/><Relationship Id="rId1368" Type="http://schemas.openxmlformats.org/officeDocument/2006/relationships/hyperlink" Target="http://transparencia.comitan.gob.mx/ART85/XXVII/DESARROLLO_URBANO/S002331.pdf" TargetMode="External"/><Relationship Id="rId1575" Type="http://schemas.openxmlformats.org/officeDocument/2006/relationships/hyperlink" Target="http://transparencia.comitan.gob.mx/ART85/XXVII/DESARROLLO_URBANO/A001449.pdf" TargetMode="External"/><Relationship Id="rId74" Type="http://schemas.openxmlformats.org/officeDocument/2006/relationships/hyperlink" Target="http://transparencia.comitan.gob.mx/ART85/XXVII/DESARROLLO_URBANO/03412.pdf" TargetMode="External"/><Relationship Id="rId500" Type="http://schemas.openxmlformats.org/officeDocument/2006/relationships/hyperlink" Target="http://transparencia.comitan.gob.mx/ART85/XXVII/DESARROLLO_URBANO/15842.pdf" TargetMode="External"/><Relationship Id="rId805" Type="http://schemas.openxmlformats.org/officeDocument/2006/relationships/hyperlink" Target="http://transparencia.comitan.gob.mx/ART85/XXVII/DESARROLLO_URBANO/OF.XXVII1_2021-2024.pdf" TargetMode="External"/><Relationship Id="rId1130" Type="http://schemas.openxmlformats.org/officeDocument/2006/relationships/hyperlink" Target="http://transparencia.comitan.gob.mx/ART85/XXVII/DESARROLLO_URBANO/S002260.pdf" TargetMode="External"/><Relationship Id="rId1228" Type="http://schemas.openxmlformats.org/officeDocument/2006/relationships/hyperlink" Target="http://transparencia.comitan.gob.mx/ART85/XXVII/DESARROLLO_URBANO/OFICIO_XXVII_2022.pdf" TargetMode="External"/><Relationship Id="rId1435" Type="http://schemas.openxmlformats.org/officeDocument/2006/relationships/hyperlink" Target="http://transparencia.comitan.gob.mx/ART85/XXVII/DESARROLLO_URBANO/R000137.pdf" TargetMode="External"/><Relationship Id="rId1642" Type="http://schemas.openxmlformats.org/officeDocument/2006/relationships/hyperlink" Target="http://transparencia.comitan.gob.mx/ART85/XXVII/DESARROLLO_URBANO/03579.pdf" TargetMode="External"/><Relationship Id="rId1502" Type="http://schemas.openxmlformats.org/officeDocument/2006/relationships/hyperlink" Target="http://transparencia.comitan.gob.mx/ART85/XXVII/DESARROLLO_URBANO/15089.pdf" TargetMode="External"/><Relationship Id="rId290" Type="http://schemas.openxmlformats.org/officeDocument/2006/relationships/hyperlink" Target="http://transparencia.comitan.gob.mx/ART85/XXVII/DESARROLLO_URBANO/03466.pdf" TargetMode="External"/><Relationship Id="rId388" Type="http://schemas.openxmlformats.org/officeDocument/2006/relationships/hyperlink" Target="http://transparencia.comitan.gob.mx/ART85/XXVII/DESARROLLO_URBANO/03464.pdf" TargetMode="External"/><Relationship Id="rId150" Type="http://schemas.openxmlformats.org/officeDocument/2006/relationships/hyperlink" Target="http://transparencia.comitan.gob.mx/ART85/XXVII/DESARROLLO_URBANO/03396.pdf" TargetMode="External"/><Relationship Id="rId595" Type="http://schemas.openxmlformats.org/officeDocument/2006/relationships/hyperlink" Target="http://transparencia.comitan.gob.mx/ART85/XXVII/DESARROLLO_URBANO/OF.XXVII1_2021-2024.pdf" TargetMode="External"/><Relationship Id="rId248" Type="http://schemas.openxmlformats.org/officeDocument/2006/relationships/hyperlink" Target="http://transparencia.comitan.gob.mx/ART85/XXVII/DESARROLLO_URBANO/03248.pdf" TargetMode="External"/><Relationship Id="rId455" Type="http://schemas.openxmlformats.org/officeDocument/2006/relationships/hyperlink" Target="http://transparencia.comitan.gob.mx/ART85/XXVII/DESARROLLO_URBANO/03443.pdf" TargetMode="External"/><Relationship Id="rId662" Type="http://schemas.openxmlformats.org/officeDocument/2006/relationships/hyperlink" Target="http://transparencia.comitan.gob.mx/ART85/XXVII/DESARROLLO_URBANO/OF.XXVII1_2021-2024.pdf" TargetMode="External"/><Relationship Id="rId1085" Type="http://schemas.openxmlformats.org/officeDocument/2006/relationships/hyperlink" Target="http://transparencia.comitan.gob.mx/ART85/XXVII/DESARROLLO_URBANO/C000644.pdf" TargetMode="External"/><Relationship Id="rId1292" Type="http://schemas.openxmlformats.org/officeDocument/2006/relationships/hyperlink" Target="http://transparencia.comitan.gob.mx/ART85/XXVII/DESARROLLO_URBANO/S002287.pdf" TargetMode="External"/><Relationship Id="rId108" Type="http://schemas.openxmlformats.org/officeDocument/2006/relationships/hyperlink" Target="http://transparencia.comitan.gob.mx/ART85/XXVII/DESARROLLO_URBANO/03269.pdf" TargetMode="External"/><Relationship Id="rId315" Type="http://schemas.openxmlformats.org/officeDocument/2006/relationships/hyperlink" Target="http://transparencia.comitan.gob.mx/ART85/XXVII/DESARROLLO_URBANO/03298.pdf" TargetMode="External"/><Relationship Id="rId522" Type="http://schemas.openxmlformats.org/officeDocument/2006/relationships/hyperlink" Target="http://transparencia.comitan.gob.mx/ART85/XXVII/DESARROLLO_URBANO/OF.XXVII1_2021-2024.pdf" TargetMode="External"/><Relationship Id="rId967" Type="http://schemas.openxmlformats.org/officeDocument/2006/relationships/hyperlink" Target="http://transparencia.comitan.gob.mx/ART85/XXVII/DESARROLLO_URBANO/A001261.pdf" TargetMode="External"/><Relationship Id="rId1152" Type="http://schemas.openxmlformats.org/officeDocument/2006/relationships/hyperlink" Target="http://transparencia.comitan.gob.mx/ART85/XXVII/DESARROLLO_URBANO/S002259.pdf" TargetMode="External"/><Relationship Id="rId1597" Type="http://schemas.openxmlformats.org/officeDocument/2006/relationships/hyperlink" Target="http://transparencia.comitan.gob.mx/ART85/XXVII/DESARROLLO_URBANO/OFICIO_XXVII_2022.pdf" TargetMode="External"/><Relationship Id="rId96" Type="http://schemas.openxmlformats.org/officeDocument/2006/relationships/hyperlink" Target="http://transparencia.comitan.gob.mx/ART85/XXVII/DESARROLLO_URBANO/15705.pdf" TargetMode="External"/><Relationship Id="rId827" Type="http://schemas.openxmlformats.org/officeDocument/2006/relationships/hyperlink" Target="http://transparencia.comitan.gob.mx/ART85/XXVII/DESARROLLO_URBANO/03369.pdf" TargetMode="External"/><Relationship Id="rId1012" Type="http://schemas.openxmlformats.org/officeDocument/2006/relationships/hyperlink" Target="http://transparencia.comitan.gob.mx/ART85/XXVII/DESARROLLO_URBANO/A001260.pdf" TargetMode="External"/><Relationship Id="rId1457" Type="http://schemas.openxmlformats.org/officeDocument/2006/relationships/hyperlink" Target="http://transparencia.comitan.gob.mx/ART85/XXVII/DESARROLLO_URBANO/S002356.pdf" TargetMode="External"/><Relationship Id="rId1664" Type="http://schemas.openxmlformats.org/officeDocument/2006/relationships/hyperlink" Target="http://transparencia.comitan.gob.mx/ART85/XXVII/DESARROLLO_URBANO/OFICIO_XXVII_2022.pdf" TargetMode="External"/><Relationship Id="rId1317" Type="http://schemas.openxmlformats.org/officeDocument/2006/relationships/hyperlink" Target="http://transparencia.comitan.gob.mx/ART85/XXVII/DESARROLLO_URBANO/S002313.pdf" TargetMode="External"/><Relationship Id="rId1524" Type="http://schemas.openxmlformats.org/officeDocument/2006/relationships/hyperlink" Target="http://transparencia.comitan.gob.mx/ART85/XXVII/DESARROLLO_URBANO/A001359.pdf" TargetMode="External"/><Relationship Id="rId1731" Type="http://schemas.openxmlformats.org/officeDocument/2006/relationships/hyperlink" Target="http://transparencia.comitan.gob.mx/ART85/XXVII/DESARROLLO_URBANO/A001351.pdf" TargetMode="External"/><Relationship Id="rId23" Type="http://schemas.openxmlformats.org/officeDocument/2006/relationships/hyperlink" Target="http://transparencia.comitan.gob.mx/ART85/XXVII/DESARROLLO_URBANO/03223.pdf" TargetMode="External"/><Relationship Id="rId172" Type="http://schemas.openxmlformats.org/officeDocument/2006/relationships/hyperlink" Target="http://transparencia.comitan.gob.mx/ART85/XXVII/DESARROLLO_URBANO/03329.pdf" TargetMode="External"/><Relationship Id="rId477" Type="http://schemas.openxmlformats.org/officeDocument/2006/relationships/hyperlink" Target="http://transparencia.comitan.gob.mx/ART85/XXVII/DESARROLLO_URBANO/OF.XXVII1_2021-2024.pdf" TargetMode="External"/><Relationship Id="rId684" Type="http://schemas.openxmlformats.org/officeDocument/2006/relationships/hyperlink" Target="http://transparencia.comitan.gob.mx/ART85/XXVII/DESARROLLO_URBANO/OFICIO_XXVII_2022.pdf" TargetMode="External"/><Relationship Id="rId337" Type="http://schemas.openxmlformats.org/officeDocument/2006/relationships/hyperlink" Target="http://transparencia.comitan.gob.mx/ART85/XXVII/DESARROLLO_URBANO/03176.pdf" TargetMode="External"/><Relationship Id="rId891" Type="http://schemas.openxmlformats.org/officeDocument/2006/relationships/hyperlink" Target="http://transparencia.comitan.gob.mx/ART85/XXVII/DESARROLLO_URBANO/03299.pdf" TargetMode="External"/><Relationship Id="rId989" Type="http://schemas.openxmlformats.org/officeDocument/2006/relationships/hyperlink" Target="http://transparencia.comitan.gob.mx/ART85/XXVII/DESARROLLO_URBANO/A001307.pdf" TargetMode="External"/><Relationship Id="rId544" Type="http://schemas.openxmlformats.org/officeDocument/2006/relationships/hyperlink" Target="http://transparencia.comitan.gob.mx/ART85/XXVII/DESARROLLO_URBANO/OFICIO_XXVII_2022.pdf" TargetMode="External"/><Relationship Id="rId751" Type="http://schemas.openxmlformats.org/officeDocument/2006/relationships/hyperlink" Target="http://transparencia.comitan.gob.mx/ART85/XXVII/DESARROLLO_URBANO/T000299.pdf" TargetMode="External"/><Relationship Id="rId849" Type="http://schemas.openxmlformats.org/officeDocument/2006/relationships/hyperlink" Target="http://transparencia.comitan.gob.mx/ART85/XXVII/DESARROLLO_URBANO/OF.XXVII1_2021-2024.pdf" TargetMode="External"/><Relationship Id="rId1174" Type="http://schemas.openxmlformats.org/officeDocument/2006/relationships/hyperlink" Target="http://transparencia.comitan.gob.mx/ART85/XXVII/DESARROLLO_URBANO/A001285.pdf" TargetMode="External"/><Relationship Id="rId1381" Type="http://schemas.openxmlformats.org/officeDocument/2006/relationships/hyperlink" Target="http://transparencia.comitan.gob.mx/ART85/XXVII/DESARROLLO_URBANO/US00326.pdf" TargetMode="External"/><Relationship Id="rId1479" Type="http://schemas.openxmlformats.org/officeDocument/2006/relationships/hyperlink" Target="http://transparencia.comitan.gob.mx/ART85/XXVII/DESARROLLO_URBANO/US0393.pdf" TargetMode="External"/><Relationship Id="rId1686" Type="http://schemas.openxmlformats.org/officeDocument/2006/relationships/hyperlink" Target="http://transparencia.comitan.gob.mx/ART85/XXVII/DESARROLLO_URBANO/OF.XXVII1_2021-2024.pdf" TargetMode="External"/><Relationship Id="rId404" Type="http://schemas.openxmlformats.org/officeDocument/2006/relationships/hyperlink" Target="http://transparencia.comitan.gob.mx/ART85/XXVII/DESARROLLO_URBANO/03413.pdf" TargetMode="External"/><Relationship Id="rId611" Type="http://schemas.openxmlformats.org/officeDocument/2006/relationships/hyperlink" Target="http://transparencia.comitan.gob.mx/ART85/XXVII/DESARROLLO_URBANO/03259.pdf" TargetMode="External"/><Relationship Id="rId1034" Type="http://schemas.openxmlformats.org/officeDocument/2006/relationships/hyperlink" Target="http://transparencia.comitan.gob.mx/ART85/XXVII/DESARROLLO_URBANO/S002228.pdf" TargetMode="External"/><Relationship Id="rId1241" Type="http://schemas.openxmlformats.org/officeDocument/2006/relationships/hyperlink" Target="http://transparencia.comitan.gob.mx/ART85/XXVII/DESARROLLO_URBANO/OF.XXVII1_2021-2024.pdf" TargetMode="External"/><Relationship Id="rId1339" Type="http://schemas.openxmlformats.org/officeDocument/2006/relationships/hyperlink" Target="http://transparencia.comitan.gob.mx/ART85/XXVII/DESARROLLO_URBANO/C000647.pdf" TargetMode="External"/><Relationship Id="rId709" Type="http://schemas.openxmlformats.org/officeDocument/2006/relationships/hyperlink" Target="http://transparencia.comitan.gob.mx/ART85/XXVII/DESARROLLO_URBANO/S002330.pdf" TargetMode="External"/><Relationship Id="rId916" Type="http://schemas.openxmlformats.org/officeDocument/2006/relationships/hyperlink" Target="http://transparencia.comitan.gob.mx/ART85/XXVII/DESARROLLO_URBANO/A001257.pdf" TargetMode="External"/><Relationship Id="rId1101" Type="http://schemas.openxmlformats.org/officeDocument/2006/relationships/hyperlink" Target="http://transparencia.comitan.gob.mx/ART85/XXVII/DESARROLLO_URBANO/S002224.pdf" TargetMode="External"/><Relationship Id="rId1546" Type="http://schemas.openxmlformats.org/officeDocument/2006/relationships/hyperlink" Target="http://transparencia.comitan.gob.mx/ART85/XXVII/DESARROLLO_URBANO/OF.XXVII1_2021-2024.pdf" TargetMode="External"/><Relationship Id="rId1753" Type="http://schemas.openxmlformats.org/officeDocument/2006/relationships/hyperlink" Target="http://transparencia.comitan.gob.mx/ART85/XXVII/DESARROLLO_URBANO/A001363.pdf" TargetMode="External"/><Relationship Id="rId45" Type="http://schemas.openxmlformats.org/officeDocument/2006/relationships/hyperlink" Target="http://transparencia.comitan.gob.mx/ART85/XXVII/DESARROLLO_URBANO/03490.pdf" TargetMode="External"/><Relationship Id="rId1406" Type="http://schemas.openxmlformats.org/officeDocument/2006/relationships/hyperlink" Target="http://transparencia.comitan.gob.mx/ART85/XXVII/DESARROLLO_URBANO/OF.XXVII1_2021-2024.pdf" TargetMode="External"/><Relationship Id="rId1613" Type="http://schemas.openxmlformats.org/officeDocument/2006/relationships/hyperlink" Target="http://transparencia.comitan.gob.mx/ART85/XXVII/DESARROLLO_URBANO/S002371.pdf" TargetMode="External"/><Relationship Id="rId194" Type="http://schemas.openxmlformats.org/officeDocument/2006/relationships/hyperlink" Target="http://transparencia.comitan.gob.mx/ART85/XXVII/DESARROLLO_URBANO/03191.pdf" TargetMode="External"/><Relationship Id="rId261" Type="http://schemas.openxmlformats.org/officeDocument/2006/relationships/hyperlink" Target="http://transparencia.comitan.gob.mx/ART85/XXVII/DESARROLLO_URBANO/15849.pdf" TargetMode="External"/><Relationship Id="rId499" Type="http://schemas.openxmlformats.org/officeDocument/2006/relationships/hyperlink" Target="http://transparencia.comitan.gob.mx/ART85/XXVII/DESARROLLO_URBANO/15715.pdf" TargetMode="External"/><Relationship Id="rId359" Type="http://schemas.openxmlformats.org/officeDocument/2006/relationships/hyperlink" Target="http://transparencia.comitan.gob.mx/ART85/XXVII/DESARROLLO_URBANO/03551.pdf" TargetMode="External"/><Relationship Id="rId566" Type="http://schemas.openxmlformats.org/officeDocument/2006/relationships/hyperlink" Target="http://transparencia.comitan.gob.mx/ART85/XXVII/DESARROLLO_URBANO/03575.pdf" TargetMode="External"/><Relationship Id="rId773" Type="http://schemas.openxmlformats.org/officeDocument/2006/relationships/hyperlink" Target="http://transparencia.comitan.gob.mx/ART85/XXVII/DESARROLLO_URBANO/03535.pdf" TargetMode="External"/><Relationship Id="rId1196" Type="http://schemas.openxmlformats.org/officeDocument/2006/relationships/hyperlink" Target="http://transparencia.comitan.gob.mx/ART85/XXVII/DESARROLLO_URBANO/OFICIO_XXVII_2022.pdf" TargetMode="External"/><Relationship Id="rId121" Type="http://schemas.openxmlformats.org/officeDocument/2006/relationships/hyperlink" Target="http://transparencia.comitan.gob.mx/ART85/XXVII/DESARROLLO_URBANO/03244.pdf" TargetMode="External"/><Relationship Id="rId219" Type="http://schemas.openxmlformats.org/officeDocument/2006/relationships/hyperlink" Target="http://transparencia.comitan.gob.mx/ART85/XXVII/DESARROLLO_URBANO/03356.pdf" TargetMode="External"/><Relationship Id="rId426" Type="http://schemas.openxmlformats.org/officeDocument/2006/relationships/hyperlink" Target="http://transparencia.comitan.gob.mx/ART85/XXVII/DESARROLLO_URBANO/17255.pdf" TargetMode="External"/><Relationship Id="rId633" Type="http://schemas.openxmlformats.org/officeDocument/2006/relationships/hyperlink" Target="http://transparencia.comitan.gob.mx/ART85/XXVII/DESARROLLO_URBANO/OF.XXVII1_2021-2024.pdf" TargetMode="External"/><Relationship Id="rId980" Type="http://schemas.openxmlformats.org/officeDocument/2006/relationships/hyperlink" Target="http://transparencia.comitan.gob.mx/ART85/XXVII/DESARROLLO_URBANO/A001274.pdf" TargetMode="External"/><Relationship Id="rId1056" Type="http://schemas.openxmlformats.org/officeDocument/2006/relationships/hyperlink" Target="http://transparencia.comitan.gob.mx/ART85/XXVII/DESARROLLO_URBANO/US0334.pdf" TargetMode="External"/><Relationship Id="rId1263" Type="http://schemas.openxmlformats.org/officeDocument/2006/relationships/hyperlink" Target="http://transparencia.comitan.gob.mx/ART85/XXVII/DESARROLLO_URBANO/R000128.pdf" TargetMode="External"/><Relationship Id="rId840" Type="http://schemas.openxmlformats.org/officeDocument/2006/relationships/hyperlink" Target="http://transparencia.comitan.gob.mx/ART85/XXVII/DESARROLLO_URBANO/OFICIO_XXVII_2022.pdf" TargetMode="External"/><Relationship Id="rId938" Type="http://schemas.openxmlformats.org/officeDocument/2006/relationships/hyperlink" Target="http://transparencia.comitan.gob.mx/ART85/XXVII/DESARROLLO_URBANO/P0020.pdf" TargetMode="External"/><Relationship Id="rId1470" Type="http://schemas.openxmlformats.org/officeDocument/2006/relationships/hyperlink" Target="http://transparencia.comitan.gob.mx/ART85/XXVII/DESARROLLO_URBANO/S002364.pdf" TargetMode="External"/><Relationship Id="rId1568" Type="http://schemas.openxmlformats.org/officeDocument/2006/relationships/hyperlink" Target="http://transparencia.comitan.gob.mx/ART85/XXVII/DESARROLLO_URBANO/S002373.pdf" TargetMode="External"/><Relationship Id="rId67" Type="http://schemas.openxmlformats.org/officeDocument/2006/relationships/hyperlink" Target="http://transparencia.comitan.gob.mx/ART85/XXVII/DESARROLLO_URBANO/03281.pdf" TargetMode="External"/><Relationship Id="rId700" Type="http://schemas.openxmlformats.org/officeDocument/2006/relationships/hyperlink" Target="http://transparencia.comitan.gob.mx/ART85/XXVII/DESARROLLO_URBANO/OF.XXVII1_2021-2024.pdf" TargetMode="External"/><Relationship Id="rId1123" Type="http://schemas.openxmlformats.org/officeDocument/2006/relationships/hyperlink" Target="http://transparencia.comitan.gob.mx/ART85/XXVII/DESARROLLO_URBANO/S002245.pdf" TargetMode="External"/><Relationship Id="rId1330" Type="http://schemas.openxmlformats.org/officeDocument/2006/relationships/hyperlink" Target="http://transparencia.comitan.gob.mx/ART85/XXVII/DESARROLLO_URBANO/A001338.pdf" TargetMode="External"/><Relationship Id="rId1428" Type="http://schemas.openxmlformats.org/officeDocument/2006/relationships/hyperlink" Target="http://transparencia.comitan.gob.mx/ART85/XXVII/DESARROLLO_URBANO/P0026-B.pdf" TargetMode="External"/><Relationship Id="rId1635" Type="http://schemas.openxmlformats.org/officeDocument/2006/relationships/hyperlink" Target="http://transparencia.comitan.gob.mx/ART85/XXVII/DESARROLLO_URBANO/US0389.pdf" TargetMode="External"/><Relationship Id="rId1702" Type="http://schemas.openxmlformats.org/officeDocument/2006/relationships/hyperlink" Target="http://transparencia.comitan.gob.mx/ART85/XXVII/DESARROLLO_URBANO/OF.XXVII1_2021-2024.pdf" TargetMode="External"/><Relationship Id="rId283" Type="http://schemas.openxmlformats.org/officeDocument/2006/relationships/hyperlink" Target="http://transparencia.comitan.gob.mx/ART85/XXVII/DESARROLLO_URBANO/03358.pdf" TargetMode="External"/><Relationship Id="rId490" Type="http://schemas.openxmlformats.org/officeDocument/2006/relationships/hyperlink" Target="http://transparencia.comitan.gob.mx/ART85/XXVII/DESARROLLO_URBANO/03325.pdf" TargetMode="External"/><Relationship Id="rId143" Type="http://schemas.openxmlformats.org/officeDocument/2006/relationships/hyperlink" Target="http://transparencia.comitan.gob.mx/ART85/XXVII/DESARROLLO_URBANO/04827.pdf" TargetMode="External"/><Relationship Id="rId350" Type="http://schemas.openxmlformats.org/officeDocument/2006/relationships/hyperlink" Target="http://transparencia.comitan.gob.mx/ART85/XXVII/DESARROLLO_URBANO/03442.pdf" TargetMode="External"/><Relationship Id="rId588" Type="http://schemas.openxmlformats.org/officeDocument/2006/relationships/hyperlink" Target="http://transparencia.comitan.gob.mx/ART85/XXVII/DESARROLLO_URBANO/03372.pdf" TargetMode="External"/><Relationship Id="rId795" Type="http://schemas.openxmlformats.org/officeDocument/2006/relationships/hyperlink" Target="http://transparencia.comitan.gob.mx/ART85/XXVII/DESARROLLO_URBANO/OF.XXVII1_2021-2024.pdf" TargetMode="External"/><Relationship Id="rId9" Type="http://schemas.openxmlformats.org/officeDocument/2006/relationships/hyperlink" Target="http://transparencia.comitan.gob.mx/ART85/XXVII/DESARROLLO_URBANO/16601.pdf" TargetMode="External"/><Relationship Id="rId210" Type="http://schemas.openxmlformats.org/officeDocument/2006/relationships/hyperlink" Target="http://transparencia.comitan.gob.mx/ART85/XXVII/DESARROLLO_URBANO/02773.pdf" TargetMode="External"/><Relationship Id="rId448" Type="http://schemas.openxmlformats.org/officeDocument/2006/relationships/hyperlink" Target="http://transparencia.comitan.gob.mx/ART85/XXVII/DESARROLLO_URBANO/03569.pdf" TargetMode="External"/><Relationship Id="rId655" Type="http://schemas.openxmlformats.org/officeDocument/2006/relationships/hyperlink" Target="http://transparencia.comitan.gob.mx/ART85/XXVII/DESARROLLO_URBANO/03264.pdf" TargetMode="External"/><Relationship Id="rId862" Type="http://schemas.openxmlformats.org/officeDocument/2006/relationships/hyperlink" Target="http://transparencia.comitan.gob.mx/ART85/XXVII/DESARROLLO_URBANO/03449.pdf" TargetMode="External"/><Relationship Id="rId1078" Type="http://schemas.openxmlformats.org/officeDocument/2006/relationships/hyperlink" Target="http://transparencia.comitan.gob.mx/ART85/XXVII/DESARROLLO_URBANO/C000650.pdf" TargetMode="External"/><Relationship Id="rId1285" Type="http://schemas.openxmlformats.org/officeDocument/2006/relationships/hyperlink" Target="http://transparencia.comitan.gob.mx/ART85/XXVII/DESARROLLO_URBANO/S002280.pdf" TargetMode="External"/><Relationship Id="rId1492" Type="http://schemas.openxmlformats.org/officeDocument/2006/relationships/hyperlink" Target="http://transparencia.comitan.gob.mx/ART85/XXVII/DESARROLLO_URBANO/OFICIO_XXVII_2022.pdf" TargetMode="External"/><Relationship Id="rId308" Type="http://schemas.openxmlformats.org/officeDocument/2006/relationships/hyperlink" Target="http://transparencia.comitan.gob.mx/ART85/XXVII/DESARROLLO_URBANO/17255.pdf" TargetMode="External"/><Relationship Id="rId515" Type="http://schemas.openxmlformats.org/officeDocument/2006/relationships/hyperlink" Target="http://transparencia.comitan.gob.mx/ART85/XXVII/DESARROLLO_URBANO/OFICIO_XXVII_2022.pdf" TargetMode="External"/><Relationship Id="rId722" Type="http://schemas.openxmlformats.org/officeDocument/2006/relationships/hyperlink" Target="http://transparencia.comitan.gob.mx/ART85/XXVII/DESARROLLO_URBANO/03511.pdf" TargetMode="External"/><Relationship Id="rId1145" Type="http://schemas.openxmlformats.org/officeDocument/2006/relationships/hyperlink" Target="http://transparencia.comitan.gob.mx/ART85/XXVII/DESARROLLO_URBANO/A001299.pdf" TargetMode="External"/><Relationship Id="rId1352" Type="http://schemas.openxmlformats.org/officeDocument/2006/relationships/hyperlink" Target="http://transparencia.comitan.gob.mx/ART85/XXVII/DESARROLLO_URBANO/S002324.pdf" TargetMode="External"/><Relationship Id="rId89" Type="http://schemas.openxmlformats.org/officeDocument/2006/relationships/hyperlink" Target="http://transparencia.comitan.gob.mx/ART85/XXVII/DESARROLLO_URBANO/03383.pdf" TargetMode="External"/><Relationship Id="rId1005" Type="http://schemas.openxmlformats.org/officeDocument/2006/relationships/hyperlink" Target="http://transparencia.comitan.gob.mx/ART85/XXVII/DESARROLLO_URBANO/US0388.pdf" TargetMode="External"/><Relationship Id="rId1212" Type="http://schemas.openxmlformats.org/officeDocument/2006/relationships/hyperlink" Target="http://transparencia.comitan.gob.mx/ART85/XXVII/DESARROLLO_URBANO/L000149.pdf" TargetMode="External"/><Relationship Id="rId1657" Type="http://schemas.openxmlformats.org/officeDocument/2006/relationships/hyperlink" Target="http://transparencia.comitan.gob.mx/ART85/XXVII/DESARROLLO_URBANO/L000159.pdf" TargetMode="External"/><Relationship Id="rId1517" Type="http://schemas.openxmlformats.org/officeDocument/2006/relationships/hyperlink" Target="http://transparencia.comitan.gob.mx/ART85/XXVII/DESARROLLO_URBANO/03877.pdf" TargetMode="External"/><Relationship Id="rId1724" Type="http://schemas.openxmlformats.org/officeDocument/2006/relationships/hyperlink" Target="http://transparencia.comitan.gob.mx/ART85/XXVII/DESARROLLO_URBANO/C000690.pdf" TargetMode="External"/><Relationship Id="rId16" Type="http://schemas.openxmlformats.org/officeDocument/2006/relationships/hyperlink" Target="http://transparencia.comitan.gob.mx/ART85/XXVII/DESARROLLO_URBANO/03277.pdf" TargetMode="External"/><Relationship Id="rId165" Type="http://schemas.openxmlformats.org/officeDocument/2006/relationships/hyperlink" Target="http://transparencia.comitan.gob.mx/ART85/XXVII/DESARROLLO_URBANO/03353.pdf" TargetMode="External"/><Relationship Id="rId372" Type="http://schemas.openxmlformats.org/officeDocument/2006/relationships/hyperlink" Target="http://transparencia.comitan.gob.mx/ART85/XXVII/DESARROLLO_URBANO/033401.pdf" TargetMode="External"/><Relationship Id="rId677" Type="http://schemas.openxmlformats.org/officeDocument/2006/relationships/hyperlink" Target="http://transparencia.comitan.gob.mx/ART85/XXVII/DESARROLLO_URBANO/S002150.pdf" TargetMode="External"/><Relationship Id="rId232" Type="http://schemas.openxmlformats.org/officeDocument/2006/relationships/hyperlink" Target="http://transparencia.comitan.gob.mx/ART85/XXVII/DESARROLLO_URBANO/03399.pdf" TargetMode="External"/><Relationship Id="rId884" Type="http://schemas.openxmlformats.org/officeDocument/2006/relationships/hyperlink" Target="http://transparencia.comitan.gob.mx/ART85/XXVII/DESARROLLO_URBANO/OFICIO_XXVII_2022.pdf" TargetMode="External"/><Relationship Id="rId537" Type="http://schemas.openxmlformats.org/officeDocument/2006/relationships/hyperlink" Target="http://transparencia.comitan.gob.mx/ART85/XXVII/DESARROLLO_URBANO/OF.XXVII1_2021-2024.pdf" TargetMode="External"/><Relationship Id="rId744" Type="http://schemas.openxmlformats.org/officeDocument/2006/relationships/hyperlink" Target="http://transparencia.comitan.gob.mx/ART85/XXVII/DESARROLLO_URBANO/OF.XXVII1_2021-2024.pdf" TargetMode="External"/><Relationship Id="rId951" Type="http://schemas.openxmlformats.org/officeDocument/2006/relationships/hyperlink" Target="http://transparencia.comitan.gob.mx/ART85/XXVII/DESARROLLO_URBANO/US0354.pdf" TargetMode="External"/><Relationship Id="rId1167" Type="http://schemas.openxmlformats.org/officeDocument/2006/relationships/hyperlink" Target="http://transparencia.comitan.gob.mx/ART85/XXVII/DESARROLLO_URBANO/A001402.pdf" TargetMode="External"/><Relationship Id="rId1374" Type="http://schemas.openxmlformats.org/officeDocument/2006/relationships/hyperlink" Target="http://transparencia.comitan.gob.mx/ART85/XXVII/DESARROLLO_URBANO/S002343.pdf" TargetMode="External"/><Relationship Id="rId1581" Type="http://schemas.openxmlformats.org/officeDocument/2006/relationships/hyperlink" Target="http://transparencia.comitan.gob.mx/ART85/XXVII/DESARROLLO_URBANO/OFICIO_XXVII_2022.pdf" TargetMode="External"/><Relationship Id="rId1679" Type="http://schemas.openxmlformats.org/officeDocument/2006/relationships/hyperlink" Target="http://transparencia.comitan.gob.mx/ART85/XXVII/DESARROLLO_URBANO/OFICIO_XXVII_2022.pdf" TargetMode="External"/><Relationship Id="rId80" Type="http://schemas.openxmlformats.org/officeDocument/2006/relationships/hyperlink" Target="http://transparencia.comitan.gob.mx/ART85/XXVII/DESARROLLO_URBANO/15845.pdf" TargetMode="External"/><Relationship Id="rId604" Type="http://schemas.openxmlformats.org/officeDocument/2006/relationships/hyperlink" Target="http://transparencia.comitan.gob.mx/ART85/XXVII/DESARROLLO_URBANO/03600.pdf" TargetMode="External"/><Relationship Id="rId811" Type="http://schemas.openxmlformats.org/officeDocument/2006/relationships/hyperlink" Target="http://transparencia.comitan.gob.mx/ART85/XXVII/DESARROLLO_URBANO/03537.pdf" TargetMode="External"/><Relationship Id="rId1027" Type="http://schemas.openxmlformats.org/officeDocument/2006/relationships/hyperlink" Target="http://transparencia.comitan.gob.mx/ART85/XXVII/DESARROLLO_URBANO/A001281.pdf" TargetMode="External"/><Relationship Id="rId1234" Type="http://schemas.openxmlformats.org/officeDocument/2006/relationships/hyperlink" Target="http://transparencia.comitan.gob.mx/ART85/XXVII/DESARROLLO_URBANO/03432.pdf" TargetMode="External"/><Relationship Id="rId1441" Type="http://schemas.openxmlformats.org/officeDocument/2006/relationships/hyperlink" Target="http://transparencia.comitan.gob.mx/ART85/XXVII/DESARROLLO_URBANO/03545.pdf" TargetMode="External"/><Relationship Id="rId909" Type="http://schemas.openxmlformats.org/officeDocument/2006/relationships/hyperlink" Target="http://transparencia.comitan.gob.mx/ART85/XXVII/DESARROLLO_URBANO/S002201.pdf" TargetMode="External"/><Relationship Id="rId1301" Type="http://schemas.openxmlformats.org/officeDocument/2006/relationships/hyperlink" Target="http://transparencia.comitan.gob.mx/ART85/XXVII/DESARROLLO_URBANO/A001416.pdf" TargetMode="External"/><Relationship Id="rId1539" Type="http://schemas.openxmlformats.org/officeDocument/2006/relationships/hyperlink" Target="http://transparencia.comitan.gob.mx/ART85/XXVII/DESARROLLO_URBANO/16756.pdf" TargetMode="External"/><Relationship Id="rId1746" Type="http://schemas.openxmlformats.org/officeDocument/2006/relationships/hyperlink" Target="http://transparencia.comitan.gob.mx/ART85/XXVII/DESARROLLO_URBANO/OF.XXVII1_2021-2024.pdf" TargetMode="External"/><Relationship Id="rId38" Type="http://schemas.openxmlformats.org/officeDocument/2006/relationships/hyperlink" Target="http://transparencia.comitan.gob.mx/ART85/XXVII/DESARROLLO_URBANO/03252.pdf" TargetMode="External"/><Relationship Id="rId1606" Type="http://schemas.openxmlformats.org/officeDocument/2006/relationships/hyperlink" Target="http://transparencia.comitan.gob.mx/ART85/XXVII/DESARROLLO_URBANO/03540.pdf" TargetMode="External"/><Relationship Id="rId187" Type="http://schemas.openxmlformats.org/officeDocument/2006/relationships/hyperlink" Target="http://transparencia.comitan.gob.mx/ART85/XXVII/DESARROLLO_URBANO/15425.pdf" TargetMode="External"/><Relationship Id="rId394" Type="http://schemas.openxmlformats.org/officeDocument/2006/relationships/hyperlink" Target="http://transparencia.comitan.gob.mx/ART85/XXVII/DESARROLLO_URBANO/03365.pdf" TargetMode="External"/><Relationship Id="rId254" Type="http://schemas.openxmlformats.org/officeDocument/2006/relationships/hyperlink" Target="http://transparencia.comitan.gob.mx/ART85/XXVII/DESARROLLO_URBANO/03242.pdf" TargetMode="External"/><Relationship Id="rId699" Type="http://schemas.openxmlformats.org/officeDocument/2006/relationships/hyperlink" Target="http://transparencia.comitan.gob.mx/ART85/XXVII/DESARROLLO_URBANO/OF.XXVII1_2021-2024.pdf" TargetMode="External"/><Relationship Id="rId1091" Type="http://schemas.openxmlformats.org/officeDocument/2006/relationships/hyperlink" Target="http://transparencia.comitan.gob.mx/ART85/XXVII/DESARROLLO_URBANO/S002206.pdf" TargetMode="External"/><Relationship Id="rId114" Type="http://schemas.openxmlformats.org/officeDocument/2006/relationships/hyperlink" Target="http://transparencia.comitan.gob.mx/ART85/XXVII/DESARROLLO_URBANO/03318.pdf" TargetMode="External"/><Relationship Id="rId461" Type="http://schemas.openxmlformats.org/officeDocument/2006/relationships/hyperlink" Target="http://transparencia.comitan.gob.mx/ART85/XXVII/DESARROLLO_URBANO/15233.pdf" TargetMode="External"/><Relationship Id="rId559" Type="http://schemas.openxmlformats.org/officeDocument/2006/relationships/hyperlink" Target="http://transparencia.comitan.gob.mx/ART85/XXVII/DESARROLLO_URBANO/US0373.pdf" TargetMode="External"/><Relationship Id="rId766" Type="http://schemas.openxmlformats.org/officeDocument/2006/relationships/hyperlink" Target="http://transparencia.comitan.gob.mx/ART85/XXVII/DESARROLLO_URBANO/OFICIO_XXVII_2022.pdf" TargetMode="External"/><Relationship Id="rId1189" Type="http://schemas.openxmlformats.org/officeDocument/2006/relationships/hyperlink" Target="http://transparencia.comitan.gob.mx/ART85/XXVII/DESARROLLO_URBANO/T000298.pdf" TargetMode="External"/><Relationship Id="rId1396" Type="http://schemas.openxmlformats.org/officeDocument/2006/relationships/hyperlink" Target="http://transparencia.comitan.gob.mx/ART85/XXVII/DESARROLLO_URBANO/A001099.pdf" TargetMode="External"/><Relationship Id="rId321" Type="http://schemas.openxmlformats.org/officeDocument/2006/relationships/hyperlink" Target="http://transparencia.comitan.gob.mx/ART85/XXVII/DESARROLLO_URBANO/03490.pdf" TargetMode="External"/><Relationship Id="rId419" Type="http://schemas.openxmlformats.org/officeDocument/2006/relationships/hyperlink" Target="http://transparencia.comitan.gob.mx/ART85/XXVII/DESARROLLO_URBANO/03554.pdf" TargetMode="External"/><Relationship Id="rId626" Type="http://schemas.openxmlformats.org/officeDocument/2006/relationships/hyperlink" Target="http://transparencia.comitan.gob.mx/ART85/XXVII/DESARROLLO_URBANO/03312.pdf" TargetMode="External"/><Relationship Id="rId973" Type="http://schemas.openxmlformats.org/officeDocument/2006/relationships/hyperlink" Target="http://transparencia.comitan.gob.mx/ART85/XXVII/DESARROLLO_URBANO/S002183.pdf" TargetMode="External"/><Relationship Id="rId1049" Type="http://schemas.openxmlformats.org/officeDocument/2006/relationships/hyperlink" Target="http://transparencia.comitan.gob.mx/ART85/XXVII/DESARROLLO_URBANO/US0333.pdf" TargetMode="External"/><Relationship Id="rId1256" Type="http://schemas.openxmlformats.org/officeDocument/2006/relationships/hyperlink" Target="http://transparencia.comitan.gob.mx/ART85/XXVII/DESARROLLO_URBANO/03396.pdf" TargetMode="External"/><Relationship Id="rId833" Type="http://schemas.openxmlformats.org/officeDocument/2006/relationships/hyperlink" Target="http://transparencia.comitan.gob.mx/ART85/XXVII/DESARROLLO_URBANO/OFICIO_XXVII_2022.pdf" TargetMode="External"/><Relationship Id="rId1116" Type="http://schemas.openxmlformats.org/officeDocument/2006/relationships/hyperlink" Target="http://transparencia.comitan.gob.mx/ART85/XXVII/DESARROLLO_URBANO/A001292.pdf" TargetMode="External"/><Relationship Id="rId1463" Type="http://schemas.openxmlformats.org/officeDocument/2006/relationships/hyperlink" Target="http://transparencia.comitan.gob.mx/ART85/XXVII/DESARROLLO_URBANO/S002360.pdf" TargetMode="External"/><Relationship Id="rId1670" Type="http://schemas.openxmlformats.org/officeDocument/2006/relationships/hyperlink" Target="http://transparencia.comitan.gob.mx/ART85/XXVII/DESARROLLO_URBANO/OF.XXVII1_2021-2024.pdf" TargetMode="External"/><Relationship Id="rId900" Type="http://schemas.openxmlformats.org/officeDocument/2006/relationships/hyperlink" Target="http://transparencia.comitan.gob.mx/ART85/XXVII/DESARROLLO_URBANO/S002175.pdf" TargetMode="External"/><Relationship Id="rId1323" Type="http://schemas.openxmlformats.org/officeDocument/2006/relationships/hyperlink" Target="http://transparencia.comitan.gob.mx/ART85/XXVII/DESARROLLO_URBANO/R000127.pdf" TargetMode="External"/><Relationship Id="rId1530" Type="http://schemas.openxmlformats.org/officeDocument/2006/relationships/hyperlink" Target="http://transparencia.comitan.gob.mx/ART85/XXVII/DESARROLLO_URBANO/C000658.pdf" TargetMode="External"/><Relationship Id="rId1628" Type="http://schemas.openxmlformats.org/officeDocument/2006/relationships/hyperlink" Target="http://transparencia.comitan.gob.mx/ART85/XXVII/DESARROLLO_URBANO/OF.XXVII1_2021-2024.pdf" TargetMode="External"/><Relationship Id="rId276" Type="http://schemas.openxmlformats.org/officeDocument/2006/relationships/hyperlink" Target="http://transparencia.comitan.gob.mx/ART85/XXVII/DESARROLLO_URBANO/03305.pdf" TargetMode="External"/><Relationship Id="rId483" Type="http://schemas.openxmlformats.org/officeDocument/2006/relationships/hyperlink" Target="http://transparencia.comitan.gob.mx/ART85/XXVII/DESARROLLO_URBANO/OF.XXVII1_2021-2024.pdf" TargetMode="External"/><Relationship Id="rId690" Type="http://schemas.openxmlformats.org/officeDocument/2006/relationships/hyperlink" Target="http://transparencia.comitan.gob.mx/ART85/XXVII/DESARROLLO_URBANO/03486.pdf" TargetMode="External"/><Relationship Id="rId136" Type="http://schemas.openxmlformats.org/officeDocument/2006/relationships/hyperlink" Target="http://transparencia.comitan.gob.mx/ART85/XXVII/DESARROLLO_URBANO/12604.pdf" TargetMode="External"/><Relationship Id="rId343" Type="http://schemas.openxmlformats.org/officeDocument/2006/relationships/hyperlink" Target="http://transparencia.comitan.gob.mx/ART85/XXVII/DESARROLLO_URBANO/03312.pdf" TargetMode="External"/><Relationship Id="rId550" Type="http://schemas.openxmlformats.org/officeDocument/2006/relationships/hyperlink" Target="http://transparencia.comitan.gob.mx/ART85/XXVII/DESARROLLO_URBANO/OF.XXVII1_2021-2024.pdf" TargetMode="External"/><Relationship Id="rId788" Type="http://schemas.openxmlformats.org/officeDocument/2006/relationships/hyperlink" Target="http://transparencia.comitan.gob.mx/ART85/XXVII/DESARROLLO_URBANO/03591.pdf" TargetMode="External"/><Relationship Id="rId995" Type="http://schemas.openxmlformats.org/officeDocument/2006/relationships/hyperlink" Target="http://transparencia.comitan.gob.mx/ART85/XXVII/DESARROLLO_URBANO/C000607.pdf" TargetMode="External"/><Relationship Id="rId1180" Type="http://schemas.openxmlformats.org/officeDocument/2006/relationships/hyperlink" Target="http://transparencia.comitan.gob.mx/ART85/XXVII/DESARROLLO_URBANO/T000292.pdf" TargetMode="External"/><Relationship Id="rId203" Type="http://schemas.openxmlformats.org/officeDocument/2006/relationships/hyperlink" Target="http://transparencia.comitan.gob.mx/ART85/XXVII/DESARROLLO_URBANO/03563.pdf" TargetMode="External"/><Relationship Id="rId648" Type="http://schemas.openxmlformats.org/officeDocument/2006/relationships/hyperlink" Target="http://transparencia.comitan.gob.mx/ART85/XXVII/DESARROLLO_URBANO/03763.pdf" TargetMode="External"/><Relationship Id="rId855" Type="http://schemas.openxmlformats.org/officeDocument/2006/relationships/hyperlink" Target="http://transparencia.comitan.gob.mx/ART85/XXVII/DESARROLLO_URBANO/OFICIO_XXVII_2022.pdf" TargetMode="External"/><Relationship Id="rId1040" Type="http://schemas.openxmlformats.org/officeDocument/2006/relationships/hyperlink" Target="http://transparencia.comitan.gob.mx/ART85/XXVII/DESARROLLO_URBANO/US0369.pdf" TargetMode="External"/><Relationship Id="rId1278" Type="http://schemas.openxmlformats.org/officeDocument/2006/relationships/hyperlink" Target="http://transparencia.comitan.gob.mx/ART85/XXVII/DESARROLLO_URBANO/T000316.pdf" TargetMode="External"/><Relationship Id="rId1485" Type="http://schemas.openxmlformats.org/officeDocument/2006/relationships/hyperlink" Target="http://transparencia.comitan.gob.mx/ART85/XXVII/DESARROLLO_URBANO/OFICIO_XXVII_2022.pdf" TargetMode="External"/><Relationship Id="rId1692" Type="http://schemas.openxmlformats.org/officeDocument/2006/relationships/hyperlink" Target="http://transparencia.comitan.gob.mx/ART85/XXVII/DESARROLLO_URBANO/US0461.pdf" TargetMode="External"/><Relationship Id="rId410" Type="http://schemas.openxmlformats.org/officeDocument/2006/relationships/hyperlink" Target="http://transparencia.comitan.gob.mx/ART85/XXVII/DESARROLLO_URBANO/03624.pdf" TargetMode="External"/><Relationship Id="rId508" Type="http://schemas.openxmlformats.org/officeDocument/2006/relationships/hyperlink" Target="http://transparencia.comitan.gob.mx/ART85/XXVII/DESARROLLO_URBANO/03596.pdf" TargetMode="External"/><Relationship Id="rId715" Type="http://schemas.openxmlformats.org/officeDocument/2006/relationships/hyperlink" Target="http://transparencia.comitan.gob.mx/ART85/XXVII/DESARROLLO_URBANO/OFICIO_XXVII_2022.pdf" TargetMode="External"/><Relationship Id="rId922" Type="http://schemas.openxmlformats.org/officeDocument/2006/relationships/hyperlink" Target="http://transparencia.comitan.gob.mx/ART85/XXVII/DESARROLLO_URBANO/S002165.pdf" TargetMode="External"/><Relationship Id="rId1138" Type="http://schemas.openxmlformats.org/officeDocument/2006/relationships/hyperlink" Target="http://transparencia.comitan.gob.mx/ART85/XXVII/DESARROLLO_URBANO/C000639.pdf" TargetMode="External"/><Relationship Id="rId1345" Type="http://schemas.openxmlformats.org/officeDocument/2006/relationships/hyperlink" Target="http://transparencia.comitan.gob.mx/ART85/XXVII/DESARROLLO_URBANO/S002317.pdf" TargetMode="External"/><Relationship Id="rId1552" Type="http://schemas.openxmlformats.org/officeDocument/2006/relationships/hyperlink" Target="http://transparencia.comitan.gob.mx/ART85/XXVII/DESARROLLO_URBANO/OFICIO_XXVII_2022.pdf" TargetMode="External"/><Relationship Id="rId1205" Type="http://schemas.openxmlformats.org/officeDocument/2006/relationships/hyperlink" Target="http://transparencia.comitan.gob.mx/ART85/XXVII/DESARROLLO_URBANO/S002279.pdf" TargetMode="External"/><Relationship Id="rId51" Type="http://schemas.openxmlformats.org/officeDocument/2006/relationships/hyperlink" Target="http://transparencia.comitan.gob.mx/ART85/XXVII/DESARROLLO_URBANO/03533.pdf" TargetMode="External"/><Relationship Id="rId1412" Type="http://schemas.openxmlformats.org/officeDocument/2006/relationships/hyperlink" Target="http://transparencia.comitan.gob.mx/ART85/XXVII/DESARROLLO_URBANO/US0420.pdf" TargetMode="External"/><Relationship Id="rId1717" Type="http://schemas.openxmlformats.org/officeDocument/2006/relationships/hyperlink" Target="http://transparencia.comitan.gob.mx/ART85/XXVII/DESARROLLO_URBANO/OF.XXVII1_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82"/>
  <sheetViews>
    <sheetView tabSelected="1" topLeftCell="Q483" zoomScale="75" zoomScaleNormal="75" workbookViewId="0">
      <selection activeCell="R497" sqref="R497"/>
    </sheetView>
  </sheetViews>
  <sheetFormatPr baseColWidth="10" defaultColWidth="9.140625" defaultRowHeight="15" x14ac:dyDescent="0.25"/>
  <cols>
    <col min="1" max="1" width="8" customWidth="1"/>
    <col min="2" max="2" width="36.42578125" customWidth="1"/>
    <col min="3" max="3" width="38.5703125" customWidth="1"/>
    <col min="4" max="4" width="26.85546875" bestFit="1" customWidth="1"/>
    <col min="5" max="5" width="78.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8.7109375" customWidth="1"/>
    <col min="18" max="18" width="55.42578125" customWidth="1"/>
    <col min="19" max="19" width="77.140625" customWidth="1"/>
    <col min="20" max="20" width="80.7109375"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customHeight="1" x14ac:dyDescent="0.25">
      <c r="A8" s="2">
        <v>2023</v>
      </c>
      <c r="B8" s="3">
        <v>45017</v>
      </c>
      <c r="C8" s="3">
        <v>45107</v>
      </c>
      <c r="D8" s="4" t="s">
        <v>75</v>
      </c>
      <c r="E8" s="5" t="s">
        <v>427</v>
      </c>
      <c r="F8" s="2" t="s">
        <v>83</v>
      </c>
      <c r="G8" s="2" t="s">
        <v>84</v>
      </c>
      <c r="H8" s="2" t="s">
        <v>85</v>
      </c>
      <c r="I8" s="2" t="s">
        <v>80</v>
      </c>
      <c r="J8" s="6" t="s">
        <v>428</v>
      </c>
      <c r="K8" s="6" t="s">
        <v>97</v>
      </c>
      <c r="L8" s="6" t="s">
        <v>97</v>
      </c>
      <c r="M8" s="2" t="s">
        <v>97</v>
      </c>
      <c r="N8" s="3">
        <v>45009</v>
      </c>
      <c r="O8" s="3">
        <f t="shared" ref="O8:O33" si="0">N8</f>
        <v>45009</v>
      </c>
      <c r="P8" s="2" t="s">
        <v>97</v>
      </c>
      <c r="Q8" s="12" t="s">
        <v>429</v>
      </c>
      <c r="R8" s="7">
        <v>100</v>
      </c>
      <c r="S8" s="7">
        <f>R8</f>
        <v>100</v>
      </c>
      <c r="T8" s="12" t="s">
        <v>430</v>
      </c>
      <c r="U8" s="12" t="s">
        <v>137</v>
      </c>
      <c r="V8" s="12" t="s">
        <v>139</v>
      </c>
      <c r="W8" s="2" t="s">
        <v>82</v>
      </c>
      <c r="X8" s="12" t="s">
        <v>139</v>
      </c>
      <c r="Y8" s="2" t="s">
        <v>86</v>
      </c>
      <c r="Z8" s="3">
        <v>45112</v>
      </c>
      <c r="AA8" s="3">
        <v>45112</v>
      </c>
      <c r="AB8" s="4" t="s">
        <v>97</v>
      </c>
    </row>
    <row r="9" spans="1:28" ht="30" customHeight="1" x14ac:dyDescent="0.25">
      <c r="A9" s="2">
        <v>2023</v>
      </c>
      <c r="B9" s="3">
        <v>45017</v>
      </c>
      <c r="C9" s="3">
        <v>45107</v>
      </c>
      <c r="D9" s="4" t="s">
        <v>72</v>
      </c>
      <c r="E9" s="5" t="s">
        <v>638</v>
      </c>
      <c r="F9" s="2" t="s">
        <v>83</v>
      </c>
      <c r="G9" s="2" t="s">
        <v>84</v>
      </c>
      <c r="H9" s="2" t="s">
        <v>85</v>
      </c>
      <c r="I9" s="2" t="s">
        <v>80</v>
      </c>
      <c r="J9" s="6" t="s">
        <v>639</v>
      </c>
      <c r="K9" s="6" t="s">
        <v>112</v>
      </c>
      <c r="L9" s="6" t="s">
        <v>120</v>
      </c>
      <c r="M9" s="2" t="s">
        <v>97</v>
      </c>
      <c r="N9" s="3">
        <v>44608</v>
      </c>
      <c r="O9" s="3">
        <f t="shared" si="0"/>
        <v>44608</v>
      </c>
      <c r="P9" s="2" t="s">
        <v>97</v>
      </c>
      <c r="Q9" s="12" t="s">
        <v>640</v>
      </c>
      <c r="R9" s="7">
        <f>100+50</f>
        <v>150</v>
      </c>
      <c r="S9" s="7">
        <f>R9</f>
        <v>150</v>
      </c>
      <c r="T9" s="12" t="s">
        <v>641</v>
      </c>
      <c r="U9" s="12" t="s">
        <v>137</v>
      </c>
      <c r="V9" s="12" t="s">
        <v>139</v>
      </c>
      <c r="W9" s="2" t="s">
        <v>82</v>
      </c>
      <c r="X9" s="12" t="s">
        <v>139</v>
      </c>
      <c r="Y9" s="2" t="s">
        <v>86</v>
      </c>
      <c r="Z9" s="3">
        <v>45112</v>
      </c>
      <c r="AA9" s="3">
        <v>45112</v>
      </c>
      <c r="AB9" s="4" t="s">
        <v>97</v>
      </c>
    </row>
    <row r="10" spans="1:28" ht="30" customHeight="1" x14ac:dyDescent="0.25">
      <c r="A10" s="2">
        <v>2023</v>
      </c>
      <c r="B10" s="3">
        <v>45017</v>
      </c>
      <c r="C10" s="3">
        <v>45107</v>
      </c>
      <c r="D10" s="4" t="s">
        <v>72</v>
      </c>
      <c r="E10" s="5" t="s">
        <v>2348</v>
      </c>
      <c r="F10" s="2" t="s">
        <v>83</v>
      </c>
      <c r="G10" s="2" t="s">
        <v>84</v>
      </c>
      <c r="H10" s="2" t="s">
        <v>85</v>
      </c>
      <c r="I10" s="2" t="s">
        <v>80</v>
      </c>
      <c r="J10" s="6" t="s">
        <v>1363</v>
      </c>
      <c r="K10" s="6" t="s">
        <v>97</v>
      </c>
      <c r="L10" s="6" t="s">
        <v>97</v>
      </c>
      <c r="M10" s="2" t="s">
        <v>97</v>
      </c>
      <c r="N10" s="3">
        <v>44964</v>
      </c>
      <c r="O10" s="3">
        <f>N10</f>
        <v>44964</v>
      </c>
      <c r="P10" s="2" t="s">
        <v>97</v>
      </c>
      <c r="Q10" s="12" t="s">
        <v>2349</v>
      </c>
      <c r="R10" s="7">
        <v>13650</v>
      </c>
      <c r="S10" s="7">
        <f>R10</f>
        <v>13650</v>
      </c>
      <c r="T10" s="12" t="s">
        <v>2350</v>
      </c>
      <c r="U10" s="12" t="s">
        <v>137</v>
      </c>
      <c r="V10" s="12" t="s">
        <v>139</v>
      </c>
      <c r="W10" s="2" t="s">
        <v>82</v>
      </c>
      <c r="X10" s="12" t="s">
        <v>139</v>
      </c>
      <c r="Y10" s="2" t="s">
        <v>86</v>
      </c>
      <c r="Z10" s="3">
        <v>45112</v>
      </c>
      <c r="AA10" s="3">
        <v>45112</v>
      </c>
      <c r="AB10" s="4" t="s">
        <v>97</v>
      </c>
    </row>
    <row r="11" spans="1:28" ht="30" customHeight="1" x14ac:dyDescent="0.25">
      <c r="A11" s="2">
        <v>2023</v>
      </c>
      <c r="B11" s="3">
        <v>45017</v>
      </c>
      <c r="C11" s="3">
        <v>45107</v>
      </c>
      <c r="D11" s="4" t="s">
        <v>72</v>
      </c>
      <c r="E11" s="5" t="s">
        <v>2509</v>
      </c>
      <c r="F11" s="2" t="s">
        <v>83</v>
      </c>
      <c r="G11" s="2" t="s">
        <v>84</v>
      </c>
      <c r="H11" s="2" t="s">
        <v>85</v>
      </c>
      <c r="I11" s="2" t="s">
        <v>80</v>
      </c>
      <c r="J11" s="6" t="s">
        <v>2510</v>
      </c>
      <c r="K11" s="6" t="s">
        <v>798</v>
      </c>
      <c r="L11" s="6" t="s">
        <v>124</v>
      </c>
      <c r="M11" s="2" t="s">
        <v>97</v>
      </c>
      <c r="N11" s="3">
        <v>44977</v>
      </c>
      <c r="O11" s="3">
        <f>N11</f>
        <v>44977</v>
      </c>
      <c r="P11" s="2" t="s">
        <v>97</v>
      </c>
      <c r="Q11" s="12" t="s">
        <v>2511</v>
      </c>
      <c r="R11" s="7">
        <v>100</v>
      </c>
      <c r="S11" s="7">
        <f>R11</f>
        <v>100</v>
      </c>
      <c r="T11" s="12" t="s">
        <v>2512</v>
      </c>
      <c r="U11" s="12" t="s">
        <v>137</v>
      </c>
      <c r="V11" s="12" t="s">
        <v>139</v>
      </c>
      <c r="W11" s="2" t="s">
        <v>82</v>
      </c>
      <c r="X11" s="12" t="s">
        <v>139</v>
      </c>
      <c r="Y11" s="2" t="s">
        <v>86</v>
      </c>
      <c r="Z11" s="3">
        <v>45112</v>
      </c>
      <c r="AA11" s="3">
        <v>45112</v>
      </c>
      <c r="AB11" s="4" t="s">
        <v>97</v>
      </c>
    </row>
    <row r="12" spans="1:28" ht="30" customHeight="1" x14ac:dyDescent="0.25">
      <c r="A12" s="2">
        <v>2023</v>
      </c>
      <c r="B12" s="3">
        <v>45017</v>
      </c>
      <c r="C12" s="3">
        <v>45107</v>
      </c>
      <c r="D12" s="4" t="s">
        <v>72</v>
      </c>
      <c r="E12" s="5" t="s">
        <v>1006</v>
      </c>
      <c r="F12" s="2" t="s">
        <v>83</v>
      </c>
      <c r="G12" s="2" t="s">
        <v>84</v>
      </c>
      <c r="H12" s="2" t="s">
        <v>85</v>
      </c>
      <c r="I12" s="2" t="s">
        <v>80</v>
      </c>
      <c r="J12" s="6" t="s">
        <v>1007</v>
      </c>
      <c r="K12" s="6" t="s">
        <v>117</v>
      </c>
      <c r="L12" s="6" t="s">
        <v>129</v>
      </c>
      <c r="M12" s="2" t="s">
        <v>97</v>
      </c>
      <c r="N12" s="3">
        <v>45040</v>
      </c>
      <c r="O12" s="3">
        <f t="shared" ref="O12:O17" si="1">N12</f>
        <v>45040</v>
      </c>
      <c r="P12" s="2" t="s">
        <v>97</v>
      </c>
      <c r="Q12" s="12" t="s">
        <v>1008</v>
      </c>
      <c r="R12" s="7">
        <v>150</v>
      </c>
      <c r="S12" s="7">
        <f>R12</f>
        <v>150</v>
      </c>
      <c r="T12" s="12" t="s">
        <v>1009</v>
      </c>
      <c r="U12" s="12" t="s">
        <v>137</v>
      </c>
      <c r="V12" s="12" t="s">
        <v>139</v>
      </c>
      <c r="W12" s="2" t="s">
        <v>82</v>
      </c>
      <c r="X12" s="12" t="s">
        <v>139</v>
      </c>
      <c r="Y12" s="2" t="s">
        <v>86</v>
      </c>
      <c r="Z12" s="3">
        <v>45112</v>
      </c>
      <c r="AA12" s="3">
        <v>45112</v>
      </c>
      <c r="AB12" s="4" t="s">
        <v>97</v>
      </c>
    </row>
    <row r="13" spans="1:28" ht="30" customHeight="1" x14ac:dyDescent="0.25">
      <c r="A13" s="2">
        <v>2023</v>
      </c>
      <c r="B13" s="3">
        <v>45017</v>
      </c>
      <c r="C13" s="3">
        <v>45107</v>
      </c>
      <c r="D13" s="4" t="s">
        <v>72</v>
      </c>
      <c r="E13" s="5" t="s">
        <v>1222</v>
      </c>
      <c r="F13" s="2" t="s">
        <v>83</v>
      </c>
      <c r="G13" s="2" t="s">
        <v>84</v>
      </c>
      <c r="H13" s="2" t="s">
        <v>85</v>
      </c>
      <c r="I13" s="2" t="s">
        <v>80</v>
      </c>
      <c r="J13" s="6" t="s">
        <v>1223</v>
      </c>
      <c r="K13" s="6" t="s">
        <v>119</v>
      </c>
      <c r="L13" s="6" t="s">
        <v>1224</v>
      </c>
      <c r="M13" s="2" t="s">
        <v>97</v>
      </c>
      <c r="N13" s="3">
        <v>45040</v>
      </c>
      <c r="O13" s="3">
        <f t="shared" si="1"/>
        <v>45040</v>
      </c>
      <c r="P13" s="2" t="s">
        <v>97</v>
      </c>
      <c r="Q13" s="12" t="s">
        <v>1225</v>
      </c>
      <c r="R13" s="7">
        <f>150+195</f>
        <v>345</v>
      </c>
      <c r="S13" s="7">
        <f t="shared" ref="S13" si="2">R13</f>
        <v>345</v>
      </c>
      <c r="T13" s="12" t="s">
        <v>1226</v>
      </c>
      <c r="U13" s="12" t="s">
        <v>137</v>
      </c>
      <c r="V13" s="12" t="s">
        <v>139</v>
      </c>
      <c r="W13" s="2" t="s">
        <v>82</v>
      </c>
      <c r="X13" s="12" t="s">
        <v>139</v>
      </c>
      <c r="Y13" s="2" t="s">
        <v>86</v>
      </c>
      <c r="Z13" s="3">
        <v>45112</v>
      </c>
      <c r="AA13" s="3">
        <v>45112</v>
      </c>
      <c r="AB13" s="4" t="s">
        <v>97</v>
      </c>
    </row>
    <row r="14" spans="1:28" ht="30" customHeight="1" x14ac:dyDescent="0.25">
      <c r="A14" s="2">
        <v>2023</v>
      </c>
      <c r="B14" s="3">
        <v>45017</v>
      </c>
      <c r="C14" s="3">
        <v>45107</v>
      </c>
      <c r="D14" s="4" t="s">
        <v>72</v>
      </c>
      <c r="E14" s="5" t="s">
        <v>1405</v>
      </c>
      <c r="F14" s="2" t="s">
        <v>83</v>
      </c>
      <c r="G14" s="2" t="s">
        <v>84</v>
      </c>
      <c r="H14" s="2" t="s">
        <v>85</v>
      </c>
      <c r="I14" s="2" t="s">
        <v>80</v>
      </c>
      <c r="J14" s="6" t="s">
        <v>1406</v>
      </c>
      <c r="K14" s="6" t="s">
        <v>1042</v>
      </c>
      <c r="L14" s="6" t="s">
        <v>128</v>
      </c>
      <c r="M14" s="2" t="s">
        <v>97</v>
      </c>
      <c r="N14" s="3">
        <v>45048</v>
      </c>
      <c r="O14" s="3">
        <f t="shared" si="1"/>
        <v>45048</v>
      </c>
      <c r="P14" s="2" t="s">
        <v>97</v>
      </c>
      <c r="Q14" s="12" t="s">
        <v>1407</v>
      </c>
      <c r="R14" s="7">
        <v>120</v>
      </c>
      <c r="S14" s="7">
        <f>R14</f>
        <v>120</v>
      </c>
      <c r="T14" s="12" t="s">
        <v>1408</v>
      </c>
      <c r="U14" s="12" t="s">
        <v>137</v>
      </c>
      <c r="V14" s="12" t="s">
        <v>139</v>
      </c>
      <c r="W14" s="2" t="s">
        <v>82</v>
      </c>
      <c r="X14" s="12" t="s">
        <v>139</v>
      </c>
      <c r="Y14" s="2" t="s">
        <v>86</v>
      </c>
      <c r="Z14" s="3">
        <v>45112</v>
      </c>
      <c r="AA14" s="3">
        <v>45112</v>
      </c>
      <c r="AB14" s="4" t="s">
        <v>97</v>
      </c>
    </row>
    <row r="15" spans="1:28" ht="30" customHeight="1" x14ac:dyDescent="0.25">
      <c r="A15" s="2">
        <v>2023</v>
      </c>
      <c r="B15" s="3">
        <v>45017</v>
      </c>
      <c r="C15" s="3">
        <v>45107</v>
      </c>
      <c r="D15" s="4" t="s">
        <v>72</v>
      </c>
      <c r="E15" s="5" t="s">
        <v>1488</v>
      </c>
      <c r="F15" s="2" t="s">
        <v>83</v>
      </c>
      <c r="G15" s="2" t="s">
        <v>84</v>
      </c>
      <c r="H15" s="2" t="s">
        <v>85</v>
      </c>
      <c r="I15" s="2" t="s">
        <v>80</v>
      </c>
      <c r="J15" s="6" t="s">
        <v>1489</v>
      </c>
      <c r="K15" s="6" t="s">
        <v>173</v>
      </c>
      <c r="L15" s="6" t="s">
        <v>1490</v>
      </c>
      <c r="M15" s="2" t="s">
        <v>97</v>
      </c>
      <c r="N15" s="3">
        <v>45054</v>
      </c>
      <c r="O15" s="3">
        <f t="shared" si="1"/>
        <v>45054</v>
      </c>
      <c r="P15" s="2" t="s">
        <v>97</v>
      </c>
      <c r="Q15" s="12" t="s">
        <v>1491</v>
      </c>
      <c r="R15" s="7">
        <v>150</v>
      </c>
      <c r="S15" s="7">
        <f t="shared" ref="S15" si="3">R15</f>
        <v>150</v>
      </c>
      <c r="T15" s="12" t="s">
        <v>1492</v>
      </c>
      <c r="U15" s="12" t="s">
        <v>137</v>
      </c>
      <c r="V15" s="12" t="s">
        <v>139</v>
      </c>
      <c r="W15" s="2" t="s">
        <v>82</v>
      </c>
      <c r="X15" s="12" t="s">
        <v>139</v>
      </c>
      <c r="Y15" s="2" t="s">
        <v>86</v>
      </c>
      <c r="Z15" s="3">
        <v>45112</v>
      </c>
      <c r="AA15" s="3">
        <v>45112</v>
      </c>
      <c r="AB15" s="4" t="s">
        <v>97</v>
      </c>
    </row>
    <row r="16" spans="1:28" ht="30" customHeight="1" x14ac:dyDescent="0.25">
      <c r="A16" s="2">
        <v>2023</v>
      </c>
      <c r="B16" s="3">
        <v>45017</v>
      </c>
      <c r="C16" s="3">
        <v>45107</v>
      </c>
      <c r="D16" s="4" t="s">
        <v>72</v>
      </c>
      <c r="E16" s="5" t="s">
        <v>2071</v>
      </c>
      <c r="F16" s="2" t="s">
        <v>83</v>
      </c>
      <c r="G16" s="2" t="s">
        <v>84</v>
      </c>
      <c r="H16" s="2" t="s">
        <v>85</v>
      </c>
      <c r="I16" s="2" t="s">
        <v>80</v>
      </c>
      <c r="J16" s="6" t="s">
        <v>2072</v>
      </c>
      <c r="K16" s="6" t="s">
        <v>2068</v>
      </c>
      <c r="L16" s="6" t="s">
        <v>120</v>
      </c>
      <c r="M16" s="2" t="s">
        <v>97</v>
      </c>
      <c r="N16" s="3">
        <v>45072</v>
      </c>
      <c r="O16" s="3">
        <f t="shared" si="1"/>
        <v>45072</v>
      </c>
      <c r="P16" s="2" t="s">
        <v>97</v>
      </c>
      <c r="Q16" s="12" t="s">
        <v>2073</v>
      </c>
      <c r="R16" s="7">
        <v>100</v>
      </c>
      <c r="S16" s="7">
        <f>R16</f>
        <v>100</v>
      </c>
      <c r="T16" s="12" t="s">
        <v>2070</v>
      </c>
      <c r="U16" s="12" t="s">
        <v>137</v>
      </c>
      <c r="V16" s="12" t="s">
        <v>139</v>
      </c>
      <c r="W16" s="2" t="s">
        <v>82</v>
      </c>
      <c r="X16" s="12" t="s">
        <v>139</v>
      </c>
      <c r="Y16" s="2" t="s">
        <v>86</v>
      </c>
      <c r="Z16" s="3">
        <v>45112</v>
      </c>
      <c r="AA16" s="3">
        <v>45112</v>
      </c>
      <c r="AB16" s="4" t="s">
        <v>97</v>
      </c>
    </row>
    <row r="17" spans="1:28" ht="30" customHeight="1" x14ac:dyDescent="0.25">
      <c r="A17" s="2">
        <v>2023</v>
      </c>
      <c r="B17" s="3">
        <v>45017</v>
      </c>
      <c r="C17" s="3">
        <v>45107</v>
      </c>
      <c r="D17" s="4" t="s">
        <v>72</v>
      </c>
      <c r="E17" s="5" t="s">
        <v>2030</v>
      </c>
      <c r="F17" s="2" t="s">
        <v>83</v>
      </c>
      <c r="G17" s="2" t="s">
        <v>84</v>
      </c>
      <c r="H17" s="2" t="s">
        <v>85</v>
      </c>
      <c r="I17" s="2" t="s">
        <v>80</v>
      </c>
      <c r="J17" s="6" t="s">
        <v>1232</v>
      </c>
      <c r="K17" s="6" t="s">
        <v>113</v>
      </c>
      <c r="L17" s="6" t="s">
        <v>121</v>
      </c>
      <c r="M17" s="2" t="s">
        <v>97</v>
      </c>
      <c r="N17" s="3">
        <v>45078</v>
      </c>
      <c r="O17" s="3">
        <f t="shared" si="1"/>
        <v>45078</v>
      </c>
      <c r="P17" s="2" t="s">
        <v>97</v>
      </c>
      <c r="Q17" s="12" t="s">
        <v>2031</v>
      </c>
      <c r="R17" s="7">
        <v>100</v>
      </c>
      <c r="S17" s="7">
        <f>R17</f>
        <v>100</v>
      </c>
      <c r="T17" s="12" t="s">
        <v>2032</v>
      </c>
      <c r="U17" s="12" t="s">
        <v>137</v>
      </c>
      <c r="V17" s="12" t="s">
        <v>139</v>
      </c>
      <c r="W17" s="2" t="s">
        <v>82</v>
      </c>
      <c r="X17" s="12" t="s">
        <v>139</v>
      </c>
      <c r="Y17" s="2" t="s">
        <v>86</v>
      </c>
      <c r="Z17" s="3">
        <v>45112</v>
      </c>
      <c r="AA17" s="3">
        <v>45112</v>
      </c>
      <c r="AB17" s="4" t="s">
        <v>97</v>
      </c>
    </row>
    <row r="18" spans="1:28" ht="30" customHeight="1" x14ac:dyDescent="0.25">
      <c r="A18" s="2">
        <v>2023</v>
      </c>
      <c r="B18" s="3">
        <v>45017</v>
      </c>
      <c r="C18" s="3">
        <v>45107</v>
      </c>
      <c r="D18" s="4" t="s">
        <v>72</v>
      </c>
      <c r="E18" s="5" t="s">
        <v>805</v>
      </c>
      <c r="F18" s="2" t="s">
        <v>83</v>
      </c>
      <c r="G18" s="2" t="s">
        <v>84</v>
      </c>
      <c r="H18" s="2" t="s">
        <v>85</v>
      </c>
      <c r="I18" s="2" t="s">
        <v>80</v>
      </c>
      <c r="J18" s="6" t="s">
        <v>806</v>
      </c>
      <c r="K18" s="6" t="s">
        <v>113</v>
      </c>
      <c r="L18" s="6" t="s">
        <v>122</v>
      </c>
      <c r="M18" s="2" t="s">
        <v>97</v>
      </c>
      <c r="N18" s="3">
        <v>44986</v>
      </c>
      <c r="O18" s="3">
        <f t="shared" si="0"/>
        <v>44986</v>
      </c>
      <c r="P18" s="2" t="s">
        <v>97</v>
      </c>
      <c r="Q18" s="12" t="s">
        <v>807</v>
      </c>
      <c r="R18" s="7">
        <f>100+200</f>
        <v>300</v>
      </c>
      <c r="S18" s="7">
        <f>R18</f>
        <v>300</v>
      </c>
      <c r="T18" s="12" t="s">
        <v>808</v>
      </c>
      <c r="U18" s="12" t="s">
        <v>137</v>
      </c>
      <c r="V18" s="12" t="s">
        <v>139</v>
      </c>
      <c r="W18" s="2" t="s">
        <v>82</v>
      </c>
      <c r="X18" s="12" t="s">
        <v>139</v>
      </c>
      <c r="Y18" s="2" t="s">
        <v>86</v>
      </c>
      <c r="Z18" s="3">
        <v>45112</v>
      </c>
      <c r="AA18" s="3">
        <v>45112</v>
      </c>
      <c r="AB18" s="4" t="s">
        <v>97</v>
      </c>
    </row>
    <row r="19" spans="1:28" ht="30" customHeight="1" x14ac:dyDescent="0.25">
      <c r="A19" s="2">
        <v>2023</v>
      </c>
      <c r="B19" s="3">
        <v>45017</v>
      </c>
      <c r="C19" s="3">
        <v>45107</v>
      </c>
      <c r="D19" s="4" t="s">
        <v>72</v>
      </c>
      <c r="E19" s="5" t="s">
        <v>1439</v>
      </c>
      <c r="F19" s="2" t="s">
        <v>83</v>
      </c>
      <c r="G19" s="2" t="s">
        <v>84</v>
      </c>
      <c r="H19" s="2" t="s">
        <v>85</v>
      </c>
      <c r="I19" s="2" t="s">
        <v>80</v>
      </c>
      <c r="J19" s="6" t="s">
        <v>1436</v>
      </c>
      <c r="K19" s="6" t="s">
        <v>118</v>
      </c>
      <c r="L19" s="6" t="s">
        <v>147</v>
      </c>
      <c r="M19" s="2" t="s">
        <v>97</v>
      </c>
      <c r="N19" s="3">
        <v>44987</v>
      </c>
      <c r="O19" s="3">
        <f t="shared" ref="O19" si="4">N19</f>
        <v>44987</v>
      </c>
      <c r="P19" s="2" t="s">
        <v>97</v>
      </c>
      <c r="Q19" s="12" t="s">
        <v>1440</v>
      </c>
      <c r="R19" s="7">
        <v>100</v>
      </c>
      <c r="S19" s="7">
        <f>R19</f>
        <v>100</v>
      </c>
      <c r="T19" s="12" t="s">
        <v>1438</v>
      </c>
      <c r="U19" s="12" t="s">
        <v>137</v>
      </c>
      <c r="V19" s="12" t="s">
        <v>139</v>
      </c>
      <c r="W19" s="2" t="s">
        <v>82</v>
      </c>
      <c r="X19" s="12" t="s">
        <v>139</v>
      </c>
      <c r="Y19" s="2" t="s">
        <v>86</v>
      </c>
      <c r="Z19" s="3">
        <v>45112</v>
      </c>
      <c r="AA19" s="3">
        <v>45112</v>
      </c>
      <c r="AB19" s="4" t="s">
        <v>97</v>
      </c>
    </row>
    <row r="20" spans="1:28" ht="30" customHeight="1" x14ac:dyDescent="0.25">
      <c r="A20" s="2">
        <v>2023</v>
      </c>
      <c r="B20" s="3">
        <v>45017</v>
      </c>
      <c r="C20" s="3">
        <v>45107</v>
      </c>
      <c r="D20" s="4" t="s">
        <v>72</v>
      </c>
      <c r="E20" s="5" t="s">
        <v>226</v>
      </c>
      <c r="F20" s="2" t="s">
        <v>83</v>
      </c>
      <c r="G20" s="2" t="s">
        <v>84</v>
      </c>
      <c r="H20" s="2" t="s">
        <v>85</v>
      </c>
      <c r="I20" s="2" t="s">
        <v>80</v>
      </c>
      <c r="J20" s="6" t="s">
        <v>227</v>
      </c>
      <c r="K20" s="6" t="s">
        <v>115</v>
      </c>
      <c r="L20" s="6" t="s">
        <v>124</v>
      </c>
      <c r="M20" s="2" t="s">
        <v>97</v>
      </c>
      <c r="N20" s="3">
        <v>45013</v>
      </c>
      <c r="O20" s="3">
        <f t="shared" si="0"/>
        <v>45013</v>
      </c>
      <c r="P20" s="2" t="s">
        <v>97</v>
      </c>
      <c r="Q20" s="12" t="s">
        <v>228</v>
      </c>
      <c r="R20" s="7">
        <v>150</v>
      </c>
      <c r="S20" s="7">
        <f t="shared" ref="S20:S29" si="5">R20</f>
        <v>150</v>
      </c>
      <c r="T20" s="12" t="s">
        <v>229</v>
      </c>
      <c r="U20" s="12" t="s">
        <v>137</v>
      </c>
      <c r="V20" s="12" t="s">
        <v>139</v>
      </c>
      <c r="W20" s="2" t="s">
        <v>82</v>
      </c>
      <c r="X20" s="12" t="s">
        <v>139</v>
      </c>
      <c r="Y20" s="2" t="s">
        <v>86</v>
      </c>
      <c r="Z20" s="3">
        <v>45112</v>
      </c>
      <c r="AA20" s="3">
        <v>45112</v>
      </c>
      <c r="AB20" s="4" t="s">
        <v>97</v>
      </c>
    </row>
    <row r="21" spans="1:28" ht="30" customHeight="1" x14ac:dyDescent="0.25">
      <c r="A21" s="2">
        <v>2023</v>
      </c>
      <c r="B21" s="3">
        <v>45017</v>
      </c>
      <c r="C21" s="3">
        <v>45107</v>
      </c>
      <c r="D21" s="4" t="s">
        <v>72</v>
      </c>
      <c r="E21" s="5" t="s">
        <v>310</v>
      </c>
      <c r="F21" s="2" t="s">
        <v>83</v>
      </c>
      <c r="G21" s="2" t="s">
        <v>84</v>
      </c>
      <c r="H21" s="2" t="s">
        <v>85</v>
      </c>
      <c r="I21" s="2" t="s">
        <v>80</v>
      </c>
      <c r="J21" s="6" t="s">
        <v>364</v>
      </c>
      <c r="K21" s="6" t="s">
        <v>120</v>
      </c>
      <c r="L21" s="6" t="s">
        <v>172</v>
      </c>
      <c r="M21" s="2" t="s">
        <v>97</v>
      </c>
      <c r="N21" s="3">
        <v>45014</v>
      </c>
      <c r="O21" s="3">
        <f t="shared" si="0"/>
        <v>45014</v>
      </c>
      <c r="P21" s="2" t="s">
        <v>97</v>
      </c>
      <c r="Q21" s="12" t="s">
        <v>365</v>
      </c>
      <c r="R21" s="7">
        <v>100</v>
      </c>
      <c r="S21" s="7">
        <f t="shared" si="5"/>
        <v>100</v>
      </c>
      <c r="T21" s="12" t="s">
        <v>366</v>
      </c>
      <c r="U21" s="12" t="s">
        <v>137</v>
      </c>
      <c r="V21" s="12" t="s">
        <v>139</v>
      </c>
      <c r="W21" s="2" t="s">
        <v>82</v>
      </c>
      <c r="X21" s="12" t="s">
        <v>139</v>
      </c>
      <c r="Y21" s="2" t="s">
        <v>86</v>
      </c>
      <c r="Z21" s="3">
        <v>45112</v>
      </c>
      <c r="AA21" s="3">
        <v>45112</v>
      </c>
      <c r="AB21" s="4" t="s">
        <v>97</v>
      </c>
    </row>
    <row r="22" spans="1:28" ht="30" customHeight="1" x14ac:dyDescent="0.25">
      <c r="A22" s="2">
        <v>2023</v>
      </c>
      <c r="B22" s="3">
        <v>45017</v>
      </c>
      <c r="C22" s="3">
        <v>45107</v>
      </c>
      <c r="D22" s="4" t="s">
        <v>72</v>
      </c>
      <c r="E22" s="5" t="s">
        <v>370</v>
      </c>
      <c r="F22" s="2" t="s">
        <v>83</v>
      </c>
      <c r="G22" s="2" t="s">
        <v>84</v>
      </c>
      <c r="H22" s="2" t="s">
        <v>85</v>
      </c>
      <c r="I22" s="2" t="s">
        <v>80</v>
      </c>
      <c r="J22" s="6" t="s">
        <v>364</v>
      </c>
      <c r="K22" s="6" t="s">
        <v>120</v>
      </c>
      <c r="L22" s="6" t="s">
        <v>172</v>
      </c>
      <c r="M22" s="2" t="s">
        <v>97</v>
      </c>
      <c r="N22" s="3">
        <v>45014</v>
      </c>
      <c r="O22" s="3">
        <f t="shared" si="0"/>
        <v>45014</v>
      </c>
      <c r="P22" s="2" t="s">
        <v>97</v>
      </c>
      <c r="Q22" s="12" t="s">
        <v>371</v>
      </c>
      <c r="R22" s="7">
        <v>100</v>
      </c>
      <c r="S22" s="7">
        <f t="shared" si="5"/>
        <v>100</v>
      </c>
      <c r="T22" s="12" t="s">
        <v>372</v>
      </c>
      <c r="U22" s="12" t="s">
        <v>137</v>
      </c>
      <c r="V22" s="12" t="s">
        <v>139</v>
      </c>
      <c r="W22" s="2" t="s">
        <v>82</v>
      </c>
      <c r="X22" s="12" t="s">
        <v>139</v>
      </c>
      <c r="Y22" s="2" t="s">
        <v>86</v>
      </c>
      <c r="Z22" s="3">
        <v>45112</v>
      </c>
      <c r="AA22" s="3">
        <v>45112</v>
      </c>
      <c r="AB22" s="4" t="s">
        <v>97</v>
      </c>
    </row>
    <row r="23" spans="1:28" ht="30" customHeight="1" x14ac:dyDescent="0.25">
      <c r="A23" s="2">
        <v>2023</v>
      </c>
      <c r="B23" s="3">
        <v>45017</v>
      </c>
      <c r="C23" s="3">
        <v>45107</v>
      </c>
      <c r="D23" s="4" t="s">
        <v>72</v>
      </c>
      <c r="E23" s="5" t="s">
        <v>392</v>
      </c>
      <c r="F23" s="2" t="s">
        <v>83</v>
      </c>
      <c r="G23" s="2" t="s">
        <v>84</v>
      </c>
      <c r="H23" s="2" t="s">
        <v>85</v>
      </c>
      <c r="I23" s="2" t="s">
        <v>80</v>
      </c>
      <c r="J23" s="6" t="s">
        <v>364</v>
      </c>
      <c r="K23" s="6" t="s">
        <v>120</v>
      </c>
      <c r="L23" s="6" t="s">
        <v>172</v>
      </c>
      <c r="M23" s="2" t="s">
        <v>97</v>
      </c>
      <c r="N23" s="3">
        <v>45014</v>
      </c>
      <c r="O23" s="3">
        <f t="shared" si="0"/>
        <v>45014</v>
      </c>
      <c r="P23" s="2" t="s">
        <v>97</v>
      </c>
      <c r="Q23" s="12" t="s">
        <v>393</v>
      </c>
      <c r="R23" s="7">
        <v>100</v>
      </c>
      <c r="S23" s="7">
        <f t="shared" si="5"/>
        <v>100</v>
      </c>
      <c r="T23" s="12" t="s">
        <v>394</v>
      </c>
      <c r="U23" s="12" t="s">
        <v>137</v>
      </c>
      <c r="V23" s="12" t="s">
        <v>139</v>
      </c>
      <c r="W23" s="2" t="s">
        <v>82</v>
      </c>
      <c r="X23" s="12" t="s">
        <v>139</v>
      </c>
      <c r="Y23" s="2" t="s">
        <v>86</v>
      </c>
      <c r="Z23" s="3">
        <v>45112</v>
      </c>
      <c r="AA23" s="3">
        <v>45112</v>
      </c>
      <c r="AB23" s="4" t="s">
        <v>97</v>
      </c>
    </row>
    <row r="24" spans="1:28" ht="30" customHeight="1" x14ac:dyDescent="0.25">
      <c r="A24" s="2">
        <v>2023</v>
      </c>
      <c r="B24" s="3">
        <v>45017</v>
      </c>
      <c r="C24" s="3">
        <v>45107</v>
      </c>
      <c r="D24" s="4" t="s">
        <v>72</v>
      </c>
      <c r="E24" s="5" t="s">
        <v>312</v>
      </c>
      <c r="F24" s="2" t="s">
        <v>83</v>
      </c>
      <c r="G24" s="2" t="s">
        <v>84</v>
      </c>
      <c r="H24" s="2" t="s">
        <v>85</v>
      </c>
      <c r="I24" s="2" t="s">
        <v>80</v>
      </c>
      <c r="J24" s="6" t="s">
        <v>327</v>
      </c>
      <c r="K24" s="6" t="s">
        <v>328</v>
      </c>
      <c r="L24" s="6" t="s">
        <v>152</v>
      </c>
      <c r="M24" s="2" t="s">
        <v>97</v>
      </c>
      <c r="N24" s="3">
        <v>45014</v>
      </c>
      <c r="O24" s="3">
        <f t="shared" si="0"/>
        <v>45014</v>
      </c>
      <c r="P24" s="2" t="s">
        <v>97</v>
      </c>
      <c r="Q24" s="12" t="s">
        <v>329</v>
      </c>
      <c r="R24" s="7">
        <f>100+200</f>
        <v>300</v>
      </c>
      <c r="S24" s="7">
        <f t="shared" si="5"/>
        <v>300</v>
      </c>
      <c r="T24" s="12" t="s">
        <v>330</v>
      </c>
      <c r="U24" s="12" t="s">
        <v>137</v>
      </c>
      <c r="V24" s="12" t="s">
        <v>139</v>
      </c>
      <c r="W24" s="2" t="s">
        <v>82</v>
      </c>
      <c r="X24" s="12" t="s">
        <v>139</v>
      </c>
      <c r="Y24" s="2" t="s">
        <v>86</v>
      </c>
      <c r="Z24" s="3">
        <v>45112</v>
      </c>
      <c r="AA24" s="3">
        <v>45112</v>
      </c>
      <c r="AB24" s="4" t="s">
        <v>97</v>
      </c>
    </row>
    <row r="25" spans="1:28" ht="30" customHeight="1" x14ac:dyDescent="0.25">
      <c r="A25" s="2">
        <v>2023</v>
      </c>
      <c r="B25" s="3">
        <v>45017</v>
      </c>
      <c r="C25" s="3">
        <v>45107</v>
      </c>
      <c r="D25" s="4" t="s">
        <v>72</v>
      </c>
      <c r="E25" s="5" t="s">
        <v>313</v>
      </c>
      <c r="F25" s="2" t="s">
        <v>83</v>
      </c>
      <c r="G25" s="2" t="s">
        <v>84</v>
      </c>
      <c r="H25" s="2" t="s">
        <v>85</v>
      </c>
      <c r="I25" s="2" t="s">
        <v>80</v>
      </c>
      <c r="J25" s="6" t="s">
        <v>325</v>
      </c>
      <c r="K25" s="6" t="s">
        <v>126</v>
      </c>
      <c r="L25" s="6" t="s">
        <v>120</v>
      </c>
      <c r="M25" s="2" t="s">
        <v>97</v>
      </c>
      <c r="N25" s="3">
        <v>45014</v>
      </c>
      <c r="O25" s="3">
        <f t="shared" si="0"/>
        <v>45014</v>
      </c>
      <c r="P25" s="2" t="s">
        <v>97</v>
      </c>
      <c r="Q25" s="12" t="s">
        <v>326</v>
      </c>
      <c r="R25" s="7">
        <f>100+190</f>
        <v>290</v>
      </c>
      <c r="S25" s="7">
        <f t="shared" si="5"/>
        <v>290</v>
      </c>
      <c r="T25" s="12" t="s">
        <v>324</v>
      </c>
      <c r="U25" s="12" t="s">
        <v>137</v>
      </c>
      <c r="V25" s="12" t="s">
        <v>139</v>
      </c>
      <c r="W25" s="2" t="s">
        <v>82</v>
      </c>
      <c r="X25" s="12" t="s">
        <v>139</v>
      </c>
      <c r="Y25" s="2" t="s">
        <v>86</v>
      </c>
      <c r="Z25" s="3">
        <v>45112</v>
      </c>
      <c r="AA25" s="3">
        <v>45112</v>
      </c>
      <c r="AB25" s="4" t="s">
        <v>97</v>
      </c>
    </row>
    <row r="26" spans="1:28" ht="30" customHeight="1" x14ac:dyDescent="0.25">
      <c r="A26" s="2">
        <v>2023</v>
      </c>
      <c r="B26" s="3">
        <v>45017</v>
      </c>
      <c r="C26" s="3">
        <v>45107</v>
      </c>
      <c r="D26" s="4" t="s">
        <v>72</v>
      </c>
      <c r="E26" s="5" t="s">
        <v>311</v>
      </c>
      <c r="F26" s="2" t="s">
        <v>83</v>
      </c>
      <c r="G26" s="2" t="s">
        <v>84</v>
      </c>
      <c r="H26" s="2" t="s">
        <v>85</v>
      </c>
      <c r="I26" s="2" t="s">
        <v>80</v>
      </c>
      <c r="J26" s="6" t="s">
        <v>314</v>
      </c>
      <c r="K26" s="6" t="s">
        <v>114</v>
      </c>
      <c r="L26" s="6" t="s">
        <v>129</v>
      </c>
      <c r="M26" s="2" t="s">
        <v>97</v>
      </c>
      <c r="N26" s="3">
        <v>45014</v>
      </c>
      <c r="O26" s="3">
        <f t="shared" si="0"/>
        <v>45014</v>
      </c>
      <c r="P26" s="2" t="s">
        <v>97</v>
      </c>
      <c r="Q26" s="12" t="s">
        <v>315</v>
      </c>
      <c r="R26" s="7">
        <f>100+90</f>
        <v>190</v>
      </c>
      <c r="S26" s="7">
        <f t="shared" si="5"/>
        <v>190</v>
      </c>
      <c r="T26" s="12" t="s">
        <v>316</v>
      </c>
      <c r="U26" s="12" t="s">
        <v>137</v>
      </c>
      <c r="V26" s="12" t="s">
        <v>139</v>
      </c>
      <c r="W26" s="2" t="s">
        <v>82</v>
      </c>
      <c r="X26" s="12" t="s">
        <v>139</v>
      </c>
      <c r="Y26" s="2" t="s">
        <v>86</v>
      </c>
      <c r="Z26" s="3">
        <v>45112</v>
      </c>
      <c r="AA26" s="3">
        <v>45112</v>
      </c>
      <c r="AB26" s="4" t="s">
        <v>97</v>
      </c>
    </row>
    <row r="27" spans="1:28" ht="30" customHeight="1" x14ac:dyDescent="0.25">
      <c r="A27" s="2">
        <v>2023</v>
      </c>
      <c r="B27" s="3">
        <v>45017</v>
      </c>
      <c r="C27" s="3">
        <v>45107</v>
      </c>
      <c r="D27" s="4" t="s">
        <v>72</v>
      </c>
      <c r="E27" s="5" t="s">
        <v>747</v>
      </c>
      <c r="F27" s="2" t="s">
        <v>83</v>
      </c>
      <c r="G27" s="2" t="s">
        <v>84</v>
      </c>
      <c r="H27" s="2" t="s">
        <v>85</v>
      </c>
      <c r="I27" s="2" t="s">
        <v>80</v>
      </c>
      <c r="J27" s="6" t="s">
        <v>479</v>
      </c>
      <c r="K27" s="6" t="s">
        <v>117</v>
      </c>
      <c r="L27" s="6" t="s">
        <v>748</v>
      </c>
      <c r="M27" s="2" t="s">
        <v>97</v>
      </c>
      <c r="N27" s="3">
        <v>45014</v>
      </c>
      <c r="O27" s="3">
        <f t="shared" si="0"/>
        <v>45014</v>
      </c>
      <c r="P27" s="2" t="s">
        <v>97</v>
      </c>
      <c r="Q27" s="12" t="s">
        <v>749</v>
      </c>
      <c r="R27" s="7">
        <f>100+250</f>
        <v>350</v>
      </c>
      <c r="S27" s="7">
        <f>R27</f>
        <v>350</v>
      </c>
      <c r="T27" s="12" t="s">
        <v>750</v>
      </c>
      <c r="U27" s="12" t="s">
        <v>137</v>
      </c>
      <c r="V27" s="12" t="s">
        <v>139</v>
      </c>
      <c r="W27" s="2" t="s">
        <v>82</v>
      </c>
      <c r="X27" s="12" t="s">
        <v>139</v>
      </c>
      <c r="Y27" s="2" t="s">
        <v>86</v>
      </c>
      <c r="Z27" s="3">
        <v>45112</v>
      </c>
      <c r="AA27" s="3">
        <v>45112</v>
      </c>
      <c r="AB27" s="4" t="s">
        <v>97</v>
      </c>
    </row>
    <row r="28" spans="1:28" ht="30" customHeight="1" x14ac:dyDescent="0.25">
      <c r="A28" s="2">
        <v>2023</v>
      </c>
      <c r="B28" s="3">
        <v>45017</v>
      </c>
      <c r="C28" s="3">
        <v>45107</v>
      </c>
      <c r="D28" s="4" t="s">
        <v>72</v>
      </c>
      <c r="E28" s="5" t="s">
        <v>527</v>
      </c>
      <c r="F28" s="2" t="s">
        <v>83</v>
      </c>
      <c r="G28" s="2" t="s">
        <v>84</v>
      </c>
      <c r="H28" s="2" t="s">
        <v>85</v>
      </c>
      <c r="I28" s="2" t="s">
        <v>80</v>
      </c>
      <c r="J28" s="6" t="s">
        <v>528</v>
      </c>
      <c r="K28" s="6" t="s">
        <v>529</v>
      </c>
      <c r="L28" s="6" t="s">
        <v>530</v>
      </c>
      <c r="M28" s="2" t="s">
        <v>97</v>
      </c>
      <c r="N28" s="3">
        <v>45014</v>
      </c>
      <c r="O28" s="3">
        <f t="shared" si="0"/>
        <v>45014</v>
      </c>
      <c r="P28" s="2" t="s">
        <v>97</v>
      </c>
      <c r="Q28" s="12" t="s">
        <v>531</v>
      </c>
      <c r="R28" s="7">
        <v>100</v>
      </c>
      <c r="S28" s="7">
        <f>R28</f>
        <v>100</v>
      </c>
      <c r="T28" s="12" t="s">
        <v>532</v>
      </c>
      <c r="U28" s="12" t="s">
        <v>137</v>
      </c>
      <c r="V28" s="12" t="s">
        <v>139</v>
      </c>
      <c r="W28" s="2" t="s">
        <v>82</v>
      </c>
      <c r="X28" s="12" t="s">
        <v>139</v>
      </c>
      <c r="Y28" s="2" t="s">
        <v>86</v>
      </c>
      <c r="Z28" s="3">
        <v>45112</v>
      </c>
      <c r="AA28" s="3">
        <v>45112</v>
      </c>
      <c r="AB28" s="4" t="s">
        <v>97</v>
      </c>
    </row>
    <row r="29" spans="1:28" ht="30" customHeight="1" x14ac:dyDescent="0.25">
      <c r="A29" s="2">
        <v>2023</v>
      </c>
      <c r="B29" s="3">
        <v>45017</v>
      </c>
      <c r="C29" s="3">
        <v>45107</v>
      </c>
      <c r="D29" s="4" t="s">
        <v>72</v>
      </c>
      <c r="E29" s="5" t="s">
        <v>238</v>
      </c>
      <c r="F29" s="2" t="s">
        <v>83</v>
      </c>
      <c r="G29" s="2" t="s">
        <v>84</v>
      </c>
      <c r="H29" s="2" t="s">
        <v>85</v>
      </c>
      <c r="I29" s="2" t="s">
        <v>80</v>
      </c>
      <c r="J29" s="6" t="s">
        <v>239</v>
      </c>
      <c r="K29" s="6" t="s">
        <v>199</v>
      </c>
      <c r="L29" s="6" t="s">
        <v>145</v>
      </c>
      <c r="M29" s="2" t="s">
        <v>97</v>
      </c>
      <c r="N29" s="3">
        <v>45014</v>
      </c>
      <c r="O29" s="3">
        <f t="shared" si="0"/>
        <v>45014</v>
      </c>
      <c r="P29" s="2" t="s">
        <v>97</v>
      </c>
      <c r="Q29" s="12" t="s">
        <v>240</v>
      </c>
      <c r="R29" s="7">
        <f>100+20</f>
        <v>120</v>
      </c>
      <c r="S29" s="7">
        <f t="shared" si="5"/>
        <v>120</v>
      </c>
      <c r="T29" s="12" t="s">
        <v>237</v>
      </c>
      <c r="U29" s="12" t="s">
        <v>137</v>
      </c>
      <c r="V29" s="12" t="s">
        <v>139</v>
      </c>
      <c r="W29" s="2" t="s">
        <v>82</v>
      </c>
      <c r="X29" s="12" t="s">
        <v>139</v>
      </c>
      <c r="Y29" s="2" t="s">
        <v>86</v>
      </c>
      <c r="Z29" s="3">
        <v>45112</v>
      </c>
      <c r="AA29" s="3">
        <v>45112</v>
      </c>
      <c r="AB29" s="4" t="s">
        <v>97</v>
      </c>
    </row>
    <row r="30" spans="1:28" ht="30" customHeight="1" x14ac:dyDescent="0.25">
      <c r="A30" s="2">
        <v>2023</v>
      </c>
      <c r="B30" s="3">
        <v>45017</v>
      </c>
      <c r="C30" s="3">
        <v>45107</v>
      </c>
      <c r="D30" s="4" t="s">
        <v>72</v>
      </c>
      <c r="E30" s="5" t="s">
        <v>241</v>
      </c>
      <c r="F30" s="2" t="s">
        <v>83</v>
      </c>
      <c r="G30" s="2" t="s">
        <v>84</v>
      </c>
      <c r="H30" s="2" t="s">
        <v>85</v>
      </c>
      <c r="I30" s="2" t="s">
        <v>80</v>
      </c>
      <c r="J30" s="6" t="s">
        <v>239</v>
      </c>
      <c r="K30" s="6" t="s">
        <v>199</v>
      </c>
      <c r="L30" s="6" t="s">
        <v>145</v>
      </c>
      <c r="M30" s="2" t="s">
        <v>97</v>
      </c>
      <c r="N30" s="3">
        <v>45014</v>
      </c>
      <c r="O30" s="3">
        <f t="shared" si="0"/>
        <v>45014</v>
      </c>
      <c r="P30" s="2" t="s">
        <v>97</v>
      </c>
      <c r="Q30" s="12" t="s">
        <v>242</v>
      </c>
      <c r="R30" s="7">
        <f>100+20</f>
        <v>120</v>
      </c>
      <c r="S30" s="7">
        <f t="shared" ref="S30:S36" si="6">R30</f>
        <v>120</v>
      </c>
      <c r="T30" s="12" t="s">
        <v>243</v>
      </c>
      <c r="U30" s="12" t="s">
        <v>137</v>
      </c>
      <c r="V30" s="12" t="s">
        <v>139</v>
      </c>
      <c r="W30" s="2" t="s">
        <v>82</v>
      </c>
      <c r="X30" s="12" t="s">
        <v>139</v>
      </c>
      <c r="Y30" s="2" t="s">
        <v>86</v>
      </c>
      <c r="Z30" s="3">
        <v>45112</v>
      </c>
      <c r="AA30" s="3">
        <v>45112</v>
      </c>
      <c r="AB30" s="4" t="s">
        <v>97</v>
      </c>
    </row>
    <row r="31" spans="1:28" ht="30" customHeight="1" x14ac:dyDescent="0.25">
      <c r="A31" s="2">
        <v>2023</v>
      </c>
      <c r="B31" s="3">
        <v>45017</v>
      </c>
      <c r="C31" s="3">
        <v>45107</v>
      </c>
      <c r="D31" s="4" t="s">
        <v>72</v>
      </c>
      <c r="E31" s="5" t="s">
        <v>307</v>
      </c>
      <c r="F31" s="2" t="s">
        <v>83</v>
      </c>
      <c r="G31" s="2" t="s">
        <v>84</v>
      </c>
      <c r="H31" s="2" t="s">
        <v>85</v>
      </c>
      <c r="I31" s="2" t="s">
        <v>80</v>
      </c>
      <c r="J31" s="6" t="s">
        <v>382</v>
      </c>
      <c r="K31" s="6" t="s">
        <v>120</v>
      </c>
      <c r="L31" s="6" t="s">
        <v>173</v>
      </c>
      <c r="M31" s="2" t="s">
        <v>97</v>
      </c>
      <c r="N31" s="3">
        <v>45015</v>
      </c>
      <c r="O31" s="3">
        <f t="shared" si="0"/>
        <v>45015</v>
      </c>
      <c r="P31" s="2" t="s">
        <v>97</v>
      </c>
      <c r="Q31" s="12" t="s">
        <v>383</v>
      </c>
      <c r="R31" s="7">
        <v>100</v>
      </c>
      <c r="S31" s="7">
        <f t="shared" si="6"/>
        <v>100</v>
      </c>
      <c r="T31" s="12" t="s">
        <v>384</v>
      </c>
      <c r="U31" s="12" t="s">
        <v>137</v>
      </c>
      <c r="V31" s="12" t="s">
        <v>139</v>
      </c>
      <c r="W31" s="2" t="s">
        <v>82</v>
      </c>
      <c r="X31" s="12" t="s">
        <v>139</v>
      </c>
      <c r="Y31" s="2" t="s">
        <v>86</v>
      </c>
      <c r="Z31" s="3">
        <v>45112</v>
      </c>
      <c r="AA31" s="3">
        <v>45112</v>
      </c>
      <c r="AB31" s="4" t="s">
        <v>97</v>
      </c>
    </row>
    <row r="32" spans="1:28" ht="30" customHeight="1" x14ac:dyDescent="0.25">
      <c r="A32" s="2">
        <v>2023</v>
      </c>
      <c r="B32" s="3">
        <v>45017</v>
      </c>
      <c r="C32" s="3">
        <v>45107</v>
      </c>
      <c r="D32" s="4" t="s">
        <v>72</v>
      </c>
      <c r="E32" s="5" t="s">
        <v>308</v>
      </c>
      <c r="F32" s="2" t="s">
        <v>83</v>
      </c>
      <c r="G32" s="2" t="s">
        <v>84</v>
      </c>
      <c r="H32" s="2" t="s">
        <v>85</v>
      </c>
      <c r="I32" s="2" t="s">
        <v>80</v>
      </c>
      <c r="J32" s="6" t="s">
        <v>303</v>
      </c>
      <c r="K32" s="6" t="s">
        <v>97</v>
      </c>
      <c r="L32" s="6" t="s">
        <v>97</v>
      </c>
      <c r="M32" s="2" t="s">
        <v>97</v>
      </c>
      <c r="N32" s="3">
        <v>45014</v>
      </c>
      <c r="O32" s="3">
        <f t="shared" si="0"/>
        <v>45014</v>
      </c>
      <c r="P32" s="2" t="s">
        <v>97</v>
      </c>
      <c r="Q32" s="12" t="s">
        <v>309</v>
      </c>
      <c r="R32" s="7">
        <v>100</v>
      </c>
      <c r="S32" s="7">
        <f t="shared" si="6"/>
        <v>100</v>
      </c>
      <c r="T32" s="12" t="s">
        <v>306</v>
      </c>
      <c r="U32" s="12" t="s">
        <v>137</v>
      </c>
      <c r="V32" s="12" t="s">
        <v>139</v>
      </c>
      <c r="W32" s="2" t="s">
        <v>82</v>
      </c>
      <c r="X32" s="12" t="s">
        <v>139</v>
      </c>
      <c r="Y32" s="2" t="s">
        <v>86</v>
      </c>
      <c r="Z32" s="3">
        <v>45112</v>
      </c>
      <c r="AA32" s="3">
        <v>45112</v>
      </c>
      <c r="AB32" s="4" t="s">
        <v>97</v>
      </c>
    </row>
    <row r="33" spans="1:28" ht="30" customHeight="1" x14ac:dyDescent="0.25">
      <c r="A33" s="2">
        <v>2023</v>
      </c>
      <c r="B33" s="3">
        <v>45017</v>
      </c>
      <c r="C33" s="3">
        <v>45107</v>
      </c>
      <c r="D33" s="4" t="s">
        <v>72</v>
      </c>
      <c r="E33" s="5" t="s">
        <v>546</v>
      </c>
      <c r="F33" s="2" t="s">
        <v>83</v>
      </c>
      <c r="G33" s="2" t="s">
        <v>84</v>
      </c>
      <c r="H33" s="2" t="s">
        <v>85</v>
      </c>
      <c r="I33" s="2" t="s">
        <v>80</v>
      </c>
      <c r="J33" s="6" t="s">
        <v>547</v>
      </c>
      <c r="K33" s="6" t="s">
        <v>140</v>
      </c>
      <c r="L33" s="6" t="s">
        <v>548</v>
      </c>
      <c r="M33" s="2" t="s">
        <v>97</v>
      </c>
      <c r="N33" s="3">
        <v>45015</v>
      </c>
      <c r="O33" s="3">
        <f t="shared" si="0"/>
        <v>45015</v>
      </c>
      <c r="P33" s="2" t="s">
        <v>97</v>
      </c>
      <c r="Q33" s="12" t="s">
        <v>549</v>
      </c>
      <c r="R33" s="7">
        <v>100</v>
      </c>
      <c r="S33" s="7">
        <f t="shared" si="6"/>
        <v>100</v>
      </c>
      <c r="T33" s="12" t="s">
        <v>550</v>
      </c>
      <c r="U33" s="12" t="s">
        <v>137</v>
      </c>
      <c r="V33" s="12" t="s">
        <v>139</v>
      </c>
      <c r="W33" s="2" t="s">
        <v>82</v>
      </c>
      <c r="X33" s="12" t="s">
        <v>139</v>
      </c>
      <c r="Y33" s="2" t="s">
        <v>86</v>
      </c>
      <c r="Z33" s="3">
        <v>45112</v>
      </c>
      <c r="AA33" s="3">
        <v>45112</v>
      </c>
      <c r="AB33" s="4" t="s">
        <v>97</v>
      </c>
    </row>
    <row r="34" spans="1:28" ht="30" customHeight="1" x14ac:dyDescent="0.25">
      <c r="A34" s="2">
        <v>2023</v>
      </c>
      <c r="B34" s="3">
        <v>45017</v>
      </c>
      <c r="C34" s="3">
        <v>45107</v>
      </c>
      <c r="D34" s="4" t="s">
        <v>72</v>
      </c>
      <c r="E34" s="5" t="s">
        <v>283</v>
      </c>
      <c r="F34" s="2" t="s">
        <v>83</v>
      </c>
      <c r="G34" s="2" t="s">
        <v>84</v>
      </c>
      <c r="H34" s="2" t="s">
        <v>85</v>
      </c>
      <c r="I34" s="2" t="s">
        <v>80</v>
      </c>
      <c r="J34" s="6" t="s">
        <v>195</v>
      </c>
      <c r="K34" s="6" t="s">
        <v>118</v>
      </c>
      <c r="L34" s="6" t="s">
        <v>147</v>
      </c>
      <c r="M34" s="2" t="s">
        <v>97</v>
      </c>
      <c r="N34" s="3">
        <v>45014</v>
      </c>
      <c r="O34" s="3">
        <f t="shared" ref="O34:O45" si="7">N34</f>
        <v>45014</v>
      </c>
      <c r="P34" s="2" t="s">
        <v>97</v>
      </c>
      <c r="Q34" s="12" t="s">
        <v>284</v>
      </c>
      <c r="R34" s="7">
        <f>100+100</f>
        <v>200</v>
      </c>
      <c r="S34" s="7">
        <f t="shared" si="6"/>
        <v>200</v>
      </c>
      <c r="T34" s="12" t="s">
        <v>282</v>
      </c>
      <c r="U34" s="12" t="s">
        <v>137</v>
      </c>
      <c r="V34" s="12" t="s">
        <v>139</v>
      </c>
      <c r="W34" s="2" t="s">
        <v>82</v>
      </c>
      <c r="X34" s="12" t="s">
        <v>139</v>
      </c>
      <c r="Y34" s="2" t="s">
        <v>86</v>
      </c>
      <c r="Z34" s="3">
        <v>45112</v>
      </c>
      <c r="AA34" s="3">
        <v>45112</v>
      </c>
      <c r="AB34" s="4" t="s">
        <v>97</v>
      </c>
    </row>
    <row r="35" spans="1:28" ht="30" customHeight="1" x14ac:dyDescent="0.25">
      <c r="A35" s="2">
        <v>2023</v>
      </c>
      <c r="B35" s="3">
        <v>45017</v>
      </c>
      <c r="C35" s="3">
        <v>45107</v>
      </c>
      <c r="D35" s="4" t="s">
        <v>72</v>
      </c>
      <c r="E35" s="5" t="s">
        <v>760</v>
      </c>
      <c r="F35" s="2" t="s">
        <v>83</v>
      </c>
      <c r="G35" s="2" t="s">
        <v>84</v>
      </c>
      <c r="H35" s="2" t="s">
        <v>85</v>
      </c>
      <c r="I35" s="2" t="s">
        <v>80</v>
      </c>
      <c r="J35" s="6" t="s">
        <v>761</v>
      </c>
      <c r="K35" s="6" t="s">
        <v>113</v>
      </c>
      <c r="L35" s="6" t="s">
        <v>150</v>
      </c>
      <c r="M35" s="2" t="s">
        <v>97</v>
      </c>
      <c r="N35" s="3">
        <v>45014</v>
      </c>
      <c r="O35" s="3">
        <f>N35</f>
        <v>45014</v>
      </c>
      <c r="P35" s="2" t="s">
        <v>97</v>
      </c>
      <c r="Q35" s="12" t="s">
        <v>762</v>
      </c>
      <c r="R35" s="7">
        <v>100</v>
      </c>
      <c r="S35" s="7">
        <f t="shared" si="6"/>
        <v>100</v>
      </c>
      <c r="T35" s="12" t="s">
        <v>759</v>
      </c>
      <c r="U35" s="12" t="s">
        <v>137</v>
      </c>
      <c r="V35" s="12" t="s">
        <v>139</v>
      </c>
      <c r="W35" s="2" t="s">
        <v>82</v>
      </c>
      <c r="X35" s="12" t="s">
        <v>139</v>
      </c>
      <c r="Y35" s="2" t="s">
        <v>86</v>
      </c>
      <c r="Z35" s="3">
        <v>45112</v>
      </c>
      <c r="AA35" s="3">
        <v>45112</v>
      </c>
      <c r="AB35" s="4" t="s">
        <v>97</v>
      </c>
    </row>
    <row r="36" spans="1:28" ht="30" customHeight="1" x14ac:dyDescent="0.25">
      <c r="A36" s="2">
        <v>2023</v>
      </c>
      <c r="B36" s="3">
        <v>45017</v>
      </c>
      <c r="C36" s="3">
        <v>45107</v>
      </c>
      <c r="D36" s="4" t="s">
        <v>72</v>
      </c>
      <c r="E36" s="5" t="s">
        <v>763</v>
      </c>
      <c r="F36" s="2" t="s">
        <v>83</v>
      </c>
      <c r="G36" s="2" t="s">
        <v>84</v>
      </c>
      <c r="H36" s="2" t="s">
        <v>85</v>
      </c>
      <c r="I36" s="2" t="s">
        <v>80</v>
      </c>
      <c r="J36" s="6" t="s">
        <v>764</v>
      </c>
      <c r="K36" s="6" t="s">
        <v>147</v>
      </c>
      <c r="L36" s="6" t="s">
        <v>127</v>
      </c>
      <c r="M36" s="2" t="s">
        <v>97</v>
      </c>
      <c r="N36" s="3">
        <v>45015</v>
      </c>
      <c r="O36" s="3">
        <f>N36</f>
        <v>45015</v>
      </c>
      <c r="P36" s="2" t="s">
        <v>97</v>
      </c>
      <c r="Q36" s="12" t="s">
        <v>765</v>
      </c>
      <c r="R36" s="7">
        <f>100+100</f>
        <v>200</v>
      </c>
      <c r="S36" s="7">
        <f t="shared" si="6"/>
        <v>200</v>
      </c>
      <c r="T36" s="12" t="s">
        <v>766</v>
      </c>
      <c r="U36" s="12" t="s">
        <v>137</v>
      </c>
      <c r="V36" s="12" t="s">
        <v>139</v>
      </c>
      <c r="W36" s="2" t="s">
        <v>82</v>
      </c>
      <c r="X36" s="12" t="s">
        <v>139</v>
      </c>
      <c r="Y36" s="2" t="s">
        <v>86</v>
      </c>
      <c r="Z36" s="3">
        <v>45112</v>
      </c>
      <c r="AA36" s="3">
        <v>45112</v>
      </c>
      <c r="AB36" s="4" t="s">
        <v>97</v>
      </c>
    </row>
    <row r="37" spans="1:28" ht="30" customHeight="1" x14ac:dyDescent="0.25">
      <c r="A37" s="2">
        <v>2023</v>
      </c>
      <c r="B37" s="3">
        <v>45017</v>
      </c>
      <c r="C37" s="3">
        <v>45107</v>
      </c>
      <c r="D37" s="4" t="s">
        <v>72</v>
      </c>
      <c r="E37" s="5" t="s">
        <v>567</v>
      </c>
      <c r="F37" s="2" t="s">
        <v>83</v>
      </c>
      <c r="G37" s="2" t="s">
        <v>84</v>
      </c>
      <c r="H37" s="2" t="s">
        <v>85</v>
      </c>
      <c r="I37" s="2" t="s">
        <v>80</v>
      </c>
      <c r="J37" s="6" t="s">
        <v>568</v>
      </c>
      <c r="K37" s="6" t="s">
        <v>124</v>
      </c>
      <c r="L37" s="6" t="s">
        <v>116</v>
      </c>
      <c r="M37" s="2" t="s">
        <v>97</v>
      </c>
      <c r="N37" s="3">
        <v>45027</v>
      </c>
      <c r="O37" s="3">
        <f t="shared" si="7"/>
        <v>45027</v>
      </c>
      <c r="P37" s="2" t="s">
        <v>97</v>
      </c>
      <c r="Q37" s="12" t="s">
        <v>569</v>
      </c>
      <c r="R37" s="7">
        <v>100</v>
      </c>
      <c r="S37" s="7">
        <f t="shared" ref="S37:S67" si="8">R37</f>
        <v>100</v>
      </c>
      <c r="T37" s="12" t="s">
        <v>570</v>
      </c>
      <c r="U37" s="12" t="s">
        <v>137</v>
      </c>
      <c r="V37" s="12" t="s">
        <v>139</v>
      </c>
      <c r="W37" s="2" t="s">
        <v>82</v>
      </c>
      <c r="X37" s="12" t="s">
        <v>139</v>
      </c>
      <c r="Y37" s="2" t="s">
        <v>86</v>
      </c>
      <c r="Z37" s="3">
        <v>45112</v>
      </c>
      <c r="AA37" s="3">
        <v>45112</v>
      </c>
      <c r="AB37" s="4" t="s">
        <v>97</v>
      </c>
    </row>
    <row r="38" spans="1:28" ht="30" customHeight="1" x14ac:dyDescent="0.25">
      <c r="A38" s="2">
        <v>2023</v>
      </c>
      <c r="B38" s="3">
        <v>45017</v>
      </c>
      <c r="C38" s="3">
        <v>45107</v>
      </c>
      <c r="D38" s="4" t="s">
        <v>72</v>
      </c>
      <c r="E38" s="5" t="s">
        <v>575</v>
      </c>
      <c r="F38" s="2" t="s">
        <v>83</v>
      </c>
      <c r="G38" s="2" t="s">
        <v>84</v>
      </c>
      <c r="H38" s="2" t="s">
        <v>85</v>
      </c>
      <c r="I38" s="2" t="s">
        <v>80</v>
      </c>
      <c r="J38" s="6" t="s">
        <v>576</v>
      </c>
      <c r="K38" s="6" t="s">
        <v>125</v>
      </c>
      <c r="L38" s="6" t="s">
        <v>577</v>
      </c>
      <c r="M38" s="2" t="s">
        <v>97</v>
      </c>
      <c r="N38" s="3">
        <v>45027</v>
      </c>
      <c r="O38" s="3">
        <f t="shared" si="7"/>
        <v>45027</v>
      </c>
      <c r="P38" s="2" t="s">
        <v>97</v>
      </c>
      <c r="Q38" s="12" t="s">
        <v>578</v>
      </c>
      <c r="R38" s="7">
        <v>100</v>
      </c>
      <c r="S38" s="7">
        <f t="shared" si="8"/>
        <v>100</v>
      </c>
      <c r="T38" s="12" t="s">
        <v>579</v>
      </c>
      <c r="U38" s="12" t="s">
        <v>137</v>
      </c>
      <c r="V38" s="12" t="s">
        <v>139</v>
      </c>
      <c r="W38" s="2" t="s">
        <v>82</v>
      </c>
      <c r="X38" s="12" t="s">
        <v>139</v>
      </c>
      <c r="Y38" s="2" t="s">
        <v>86</v>
      </c>
      <c r="Z38" s="3">
        <v>45112</v>
      </c>
      <c r="AA38" s="3">
        <v>45112</v>
      </c>
      <c r="AB38" s="4" t="s">
        <v>97</v>
      </c>
    </row>
    <row r="39" spans="1:28" ht="30" customHeight="1" x14ac:dyDescent="0.25">
      <c r="A39" s="2">
        <v>2023</v>
      </c>
      <c r="B39" s="3">
        <v>45017</v>
      </c>
      <c r="C39" s="3">
        <v>45107</v>
      </c>
      <c r="D39" s="4" t="s">
        <v>72</v>
      </c>
      <c r="E39" s="5" t="s">
        <v>1413</v>
      </c>
      <c r="F39" s="2" t="s">
        <v>83</v>
      </c>
      <c r="G39" s="2" t="s">
        <v>84</v>
      </c>
      <c r="H39" s="2" t="s">
        <v>85</v>
      </c>
      <c r="I39" s="2" t="s">
        <v>80</v>
      </c>
      <c r="J39" s="6" t="s">
        <v>806</v>
      </c>
      <c r="K39" s="6" t="s">
        <v>113</v>
      </c>
      <c r="L39" s="6" t="s">
        <v>122</v>
      </c>
      <c r="M39" s="2" t="s">
        <v>97</v>
      </c>
      <c r="N39" s="3">
        <v>45027</v>
      </c>
      <c r="O39" s="3">
        <f t="shared" ref="O39" si="9">N39</f>
        <v>45027</v>
      </c>
      <c r="P39" s="2" t="s">
        <v>97</v>
      </c>
      <c r="Q39" s="12" t="s">
        <v>1414</v>
      </c>
      <c r="R39" s="7">
        <v>200</v>
      </c>
      <c r="S39" s="7">
        <f>R39</f>
        <v>200</v>
      </c>
      <c r="T39" s="12" t="s">
        <v>1415</v>
      </c>
      <c r="U39" s="12" t="s">
        <v>137</v>
      </c>
      <c r="V39" s="12" t="s">
        <v>139</v>
      </c>
      <c r="W39" s="2" t="s">
        <v>82</v>
      </c>
      <c r="X39" s="12" t="s">
        <v>139</v>
      </c>
      <c r="Y39" s="2" t="s">
        <v>86</v>
      </c>
      <c r="Z39" s="3">
        <v>45112</v>
      </c>
      <c r="AA39" s="3">
        <v>45112</v>
      </c>
      <c r="AB39" s="4" t="s">
        <v>97</v>
      </c>
    </row>
    <row r="40" spans="1:28" ht="30" customHeight="1" x14ac:dyDescent="0.25">
      <c r="A40" s="2">
        <v>2023</v>
      </c>
      <c r="B40" s="3">
        <v>45017</v>
      </c>
      <c r="C40" s="3">
        <v>45107</v>
      </c>
      <c r="D40" s="4" t="s">
        <v>72</v>
      </c>
      <c r="E40" s="5" t="s">
        <v>585</v>
      </c>
      <c r="F40" s="2" t="s">
        <v>83</v>
      </c>
      <c r="G40" s="2" t="s">
        <v>84</v>
      </c>
      <c r="H40" s="2" t="s">
        <v>85</v>
      </c>
      <c r="I40" s="2" t="s">
        <v>80</v>
      </c>
      <c r="J40" s="6" t="s">
        <v>586</v>
      </c>
      <c r="K40" s="6" t="s">
        <v>587</v>
      </c>
      <c r="L40" s="6" t="s">
        <v>174</v>
      </c>
      <c r="M40" s="2" t="s">
        <v>97</v>
      </c>
      <c r="N40" s="3">
        <v>45027</v>
      </c>
      <c r="O40" s="3">
        <f t="shared" si="7"/>
        <v>45027</v>
      </c>
      <c r="P40" s="2" t="s">
        <v>97</v>
      </c>
      <c r="Q40" s="12" t="s">
        <v>588</v>
      </c>
      <c r="R40" s="7">
        <v>100</v>
      </c>
      <c r="S40" s="7">
        <f t="shared" si="8"/>
        <v>100</v>
      </c>
      <c r="T40" s="12" t="s">
        <v>589</v>
      </c>
      <c r="U40" s="12" t="s">
        <v>137</v>
      </c>
      <c r="V40" s="12" t="s">
        <v>139</v>
      </c>
      <c r="W40" s="2" t="s">
        <v>82</v>
      </c>
      <c r="X40" s="12" t="s">
        <v>139</v>
      </c>
      <c r="Y40" s="2" t="s">
        <v>86</v>
      </c>
      <c r="Z40" s="3">
        <v>45112</v>
      </c>
      <c r="AA40" s="3">
        <v>45112</v>
      </c>
      <c r="AB40" s="4" t="s">
        <v>97</v>
      </c>
    </row>
    <row r="41" spans="1:28" ht="30" customHeight="1" x14ac:dyDescent="0.25">
      <c r="A41" s="2">
        <v>2023</v>
      </c>
      <c r="B41" s="3">
        <v>45017</v>
      </c>
      <c r="C41" s="3">
        <v>45107</v>
      </c>
      <c r="D41" s="4" t="s">
        <v>72</v>
      </c>
      <c r="E41" s="5" t="s">
        <v>1045</v>
      </c>
      <c r="F41" s="2" t="s">
        <v>83</v>
      </c>
      <c r="G41" s="2" t="s">
        <v>84</v>
      </c>
      <c r="H41" s="2" t="s">
        <v>85</v>
      </c>
      <c r="I41" s="2" t="s">
        <v>80</v>
      </c>
      <c r="J41" s="6" t="s">
        <v>1046</v>
      </c>
      <c r="K41" s="6" t="s">
        <v>147</v>
      </c>
      <c r="L41" s="6" t="s">
        <v>121</v>
      </c>
      <c r="M41" s="2" t="s">
        <v>97</v>
      </c>
      <c r="N41" s="3">
        <v>45033</v>
      </c>
      <c r="O41" s="3">
        <f>N41</f>
        <v>45033</v>
      </c>
      <c r="P41" s="2" t="s">
        <v>97</v>
      </c>
      <c r="Q41" s="12" t="s">
        <v>1047</v>
      </c>
      <c r="R41" s="7">
        <f>100+90</f>
        <v>190</v>
      </c>
      <c r="S41" s="7">
        <f>R41</f>
        <v>190</v>
      </c>
      <c r="T41" s="12" t="s">
        <v>156</v>
      </c>
      <c r="U41" s="12" t="s">
        <v>137</v>
      </c>
      <c r="V41" s="12" t="s">
        <v>139</v>
      </c>
      <c r="W41" s="2" t="s">
        <v>82</v>
      </c>
      <c r="X41" s="12" t="s">
        <v>139</v>
      </c>
      <c r="Y41" s="2" t="s">
        <v>86</v>
      </c>
      <c r="Z41" s="3">
        <v>45112</v>
      </c>
      <c r="AA41" s="3">
        <v>45112</v>
      </c>
      <c r="AB41" s="4" t="s">
        <v>97</v>
      </c>
    </row>
    <row r="42" spans="1:28" ht="30" customHeight="1" x14ac:dyDescent="0.25">
      <c r="A42" s="2">
        <v>2023</v>
      </c>
      <c r="B42" s="3">
        <v>45017</v>
      </c>
      <c r="C42" s="3">
        <v>45107</v>
      </c>
      <c r="D42" s="4" t="s">
        <v>72</v>
      </c>
      <c r="E42" s="5" t="s">
        <v>1057</v>
      </c>
      <c r="F42" s="2" t="s">
        <v>83</v>
      </c>
      <c r="G42" s="2" t="s">
        <v>84</v>
      </c>
      <c r="H42" s="2" t="s">
        <v>85</v>
      </c>
      <c r="I42" s="2" t="s">
        <v>80</v>
      </c>
      <c r="J42" s="6" t="s">
        <v>1046</v>
      </c>
      <c r="K42" s="6" t="s">
        <v>147</v>
      </c>
      <c r="L42" s="6" t="s">
        <v>121</v>
      </c>
      <c r="M42" s="2" t="s">
        <v>97</v>
      </c>
      <c r="N42" s="3">
        <v>45033</v>
      </c>
      <c r="O42" s="3">
        <f>N42</f>
        <v>45033</v>
      </c>
      <c r="P42" s="2" t="s">
        <v>97</v>
      </c>
      <c r="Q42" s="12" t="s">
        <v>1058</v>
      </c>
      <c r="R42" s="7">
        <f>100+60</f>
        <v>160</v>
      </c>
      <c r="S42" s="7">
        <f>R42</f>
        <v>160</v>
      </c>
      <c r="T42" s="12" t="s">
        <v>1056</v>
      </c>
      <c r="U42" s="12" t="s">
        <v>137</v>
      </c>
      <c r="V42" s="12" t="s">
        <v>139</v>
      </c>
      <c r="W42" s="2" t="s">
        <v>82</v>
      </c>
      <c r="X42" s="12" t="s">
        <v>139</v>
      </c>
      <c r="Y42" s="2" t="s">
        <v>86</v>
      </c>
      <c r="Z42" s="3">
        <v>45112</v>
      </c>
      <c r="AA42" s="3">
        <v>45112</v>
      </c>
      <c r="AB42" s="4" t="s">
        <v>97</v>
      </c>
    </row>
    <row r="43" spans="1:28" ht="30" customHeight="1" x14ac:dyDescent="0.25">
      <c r="A43" s="2">
        <v>2023</v>
      </c>
      <c r="B43" s="3">
        <v>45017</v>
      </c>
      <c r="C43" s="3">
        <v>45107</v>
      </c>
      <c r="D43" s="4" t="s">
        <v>72</v>
      </c>
      <c r="E43" s="5" t="s">
        <v>1059</v>
      </c>
      <c r="F43" s="2" t="s">
        <v>83</v>
      </c>
      <c r="G43" s="2" t="s">
        <v>84</v>
      </c>
      <c r="H43" s="2" t="s">
        <v>85</v>
      </c>
      <c r="I43" s="2" t="s">
        <v>80</v>
      </c>
      <c r="J43" s="6" t="s">
        <v>1060</v>
      </c>
      <c r="K43" s="6" t="s">
        <v>117</v>
      </c>
      <c r="L43" s="6" t="s">
        <v>120</v>
      </c>
      <c r="M43" s="2" t="s">
        <v>97</v>
      </c>
      <c r="N43" s="3">
        <v>45033</v>
      </c>
      <c r="O43" s="3">
        <f>N43</f>
        <v>45033</v>
      </c>
      <c r="P43" s="2" t="s">
        <v>97</v>
      </c>
      <c r="Q43" s="12" t="s">
        <v>1061</v>
      </c>
      <c r="R43" s="7">
        <v>100</v>
      </c>
      <c r="S43" s="7">
        <f>R43</f>
        <v>100</v>
      </c>
      <c r="T43" s="12" t="s">
        <v>1062</v>
      </c>
      <c r="U43" s="12" t="s">
        <v>137</v>
      </c>
      <c r="V43" s="12" t="s">
        <v>139</v>
      </c>
      <c r="W43" s="2" t="s">
        <v>82</v>
      </c>
      <c r="X43" s="12" t="s">
        <v>139</v>
      </c>
      <c r="Y43" s="2" t="s">
        <v>86</v>
      </c>
      <c r="Z43" s="3">
        <v>45112</v>
      </c>
      <c r="AA43" s="3">
        <v>45112</v>
      </c>
      <c r="AB43" s="4" t="s">
        <v>97</v>
      </c>
    </row>
    <row r="44" spans="1:28" ht="30" customHeight="1" x14ac:dyDescent="0.25">
      <c r="A44" s="2">
        <v>2023</v>
      </c>
      <c r="B44" s="3">
        <v>45017</v>
      </c>
      <c r="C44" s="3">
        <v>45107</v>
      </c>
      <c r="D44" s="4" t="s">
        <v>72</v>
      </c>
      <c r="E44" s="5" t="s">
        <v>606</v>
      </c>
      <c r="F44" s="2" t="s">
        <v>83</v>
      </c>
      <c r="G44" s="2" t="s">
        <v>84</v>
      </c>
      <c r="H44" s="2" t="s">
        <v>85</v>
      </c>
      <c r="I44" s="2" t="s">
        <v>80</v>
      </c>
      <c r="J44" s="6" t="s">
        <v>607</v>
      </c>
      <c r="K44" s="6" t="s">
        <v>97</v>
      </c>
      <c r="L44" s="6" t="s">
        <v>97</v>
      </c>
      <c r="M44" s="2" t="s">
        <v>97</v>
      </c>
      <c r="N44" s="3">
        <v>45033</v>
      </c>
      <c r="O44" s="3">
        <f t="shared" si="7"/>
        <v>45033</v>
      </c>
      <c r="P44" s="2" t="s">
        <v>97</v>
      </c>
      <c r="Q44" s="12" t="s">
        <v>608</v>
      </c>
      <c r="R44" s="7">
        <v>150</v>
      </c>
      <c r="S44" s="7">
        <f t="shared" si="8"/>
        <v>150</v>
      </c>
      <c r="T44" s="12" t="s">
        <v>609</v>
      </c>
      <c r="U44" s="12" t="s">
        <v>137</v>
      </c>
      <c r="V44" s="12" t="s">
        <v>139</v>
      </c>
      <c r="W44" s="2" t="s">
        <v>82</v>
      </c>
      <c r="X44" s="12" t="s">
        <v>139</v>
      </c>
      <c r="Y44" s="2" t="s">
        <v>86</v>
      </c>
      <c r="Z44" s="3">
        <v>45112</v>
      </c>
      <c r="AA44" s="3">
        <v>45112</v>
      </c>
      <c r="AB44" s="4" t="s">
        <v>97</v>
      </c>
    </row>
    <row r="45" spans="1:28" ht="30" customHeight="1" x14ac:dyDescent="0.25">
      <c r="A45" s="2">
        <v>2023</v>
      </c>
      <c r="B45" s="3">
        <v>45017</v>
      </c>
      <c r="C45" s="3">
        <v>45107</v>
      </c>
      <c r="D45" s="4" t="s">
        <v>72</v>
      </c>
      <c r="E45" s="5" t="s">
        <v>614</v>
      </c>
      <c r="F45" s="2" t="s">
        <v>83</v>
      </c>
      <c r="G45" s="2" t="s">
        <v>84</v>
      </c>
      <c r="H45" s="2" t="s">
        <v>85</v>
      </c>
      <c r="I45" s="2" t="s">
        <v>80</v>
      </c>
      <c r="J45" s="6" t="s">
        <v>142</v>
      </c>
      <c r="K45" s="6" t="s">
        <v>97</v>
      </c>
      <c r="L45" s="6" t="s">
        <v>97</v>
      </c>
      <c r="M45" s="2" t="s">
        <v>97</v>
      </c>
      <c r="N45" s="3">
        <v>45034</v>
      </c>
      <c r="O45" s="3">
        <f t="shared" si="7"/>
        <v>45034</v>
      </c>
      <c r="P45" s="2" t="s">
        <v>97</v>
      </c>
      <c r="Q45" s="12" t="s">
        <v>615</v>
      </c>
      <c r="R45" s="7">
        <v>150</v>
      </c>
      <c r="S45" s="7">
        <f t="shared" si="8"/>
        <v>150</v>
      </c>
      <c r="T45" s="12" t="s">
        <v>616</v>
      </c>
      <c r="U45" s="12" t="s">
        <v>137</v>
      </c>
      <c r="V45" s="12" t="s">
        <v>139</v>
      </c>
      <c r="W45" s="2" t="s">
        <v>82</v>
      </c>
      <c r="X45" s="12" t="s">
        <v>139</v>
      </c>
      <c r="Y45" s="2" t="s">
        <v>86</v>
      </c>
      <c r="Z45" s="3">
        <v>45112</v>
      </c>
      <c r="AA45" s="3">
        <v>45112</v>
      </c>
      <c r="AB45" s="4" t="s">
        <v>97</v>
      </c>
    </row>
    <row r="46" spans="1:28" ht="30" customHeight="1" x14ac:dyDescent="0.25">
      <c r="A46" s="2">
        <v>2023</v>
      </c>
      <c r="B46" s="3">
        <v>45017</v>
      </c>
      <c r="C46" s="3">
        <v>45107</v>
      </c>
      <c r="D46" s="4" t="s">
        <v>72</v>
      </c>
      <c r="E46" s="5" t="s">
        <v>801</v>
      </c>
      <c r="F46" s="2" t="s">
        <v>83</v>
      </c>
      <c r="G46" s="2" t="s">
        <v>84</v>
      </c>
      <c r="H46" s="2" t="s">
        <v>85</v>
      </c>
      <c r="I46" s="2" t="s">
        <v>80</v>
      </c>
      <c r="J46" s="6" t="s">
        <v>823</v>
      </c>
      <c r="K46" s="6" t="s">
        <v>824</v>
      </c>
      <c r="L46" s="6" t="s">
        <v>124</v>
      </c>
      <c r="M46" s="2" t="s">
        <v>97</v>
      </c>
      <c r="N46" s="3">
        <v>45035</v>
      </c>
      <c r="O46" s="3">
        <f t="shared" ref="O46:O80" si="10">N46</f>
        <v>45035</v>
      </c>
      <c r="P46" s="2" t="s">
        <v>97</v>
      </c>
      <c r="Q46" s="12" t="s">
        <v>827</v>
      </c>
      <c r="R46" s="7">
        <v>100</v>
      </c>
      <c r="S46" s="7">
        <f t="shared" ref="S46:S55" si="11">R46</f>
        <v>100</v>
      </c>
      <c r="T46" s="12" t="s">
        <v>826</v>
      </c>
      <c r="U46" s="12" t="s">
        <v>137</v>
      </c>
      <c r="V46" s="12" t="s">
        <v>139</v>
      </c>
      <c r="W46" s="2" t="s">
        <v>82</v>
      </c>
      <c r="X46" s="12" t="s">
        <v>139</v>
      </c>
      <c r="Y46" s="2" t="s">
        <v>86</v>
      </c>
      <c r="Z46" s="3">
        <v>45112</v>
      </c>
      <c r="AA46" s="3">
        <v>45112</v>
      </c>
      <c r="AB46" s="4" t="s">
        <v>97</v>
      </c>
    </row>
    <row r="47" spans="1:28" ht="30" customHeight="1" x14ac:dyDescent="0.25">
      <c r="A47" s="2">
        <v>2023</v>
      </c>
      <c r="B47" s="3">
        <v>45017</v>
      </c>
      <c r="C47" s="3">
        <v>45107</v>
      </c>
      <c r="D47" s="4" t="s">
        <v>72</v>
      </c>
      <c r="E47" s="5" t="s">
        <v>816</v>
      </c>
      <c r="F47" s="2" t="s">
        <v>83</v>
      </c>
      <c r="G47" s="2" t="s">
        <v>84</v>
      </c>
      <c r="H47" s="2" t="s">
        <v>85</v>
      </c>
      <c r="I47" s="2" t="s">
        <v>80</v>
      </c>
      <c r="J47" s="6" t="s">
        <v>547</v>
      </c>
      <c r="K47" s="6" t="s">
        <v>118</v>
      </c>
      <c r="L47" s="6" t="s">
        <v>798</v>
      </c>
      <c r="M47" s="2" t="s">
        <v>97</v>
      </c>
      <c r="N47" s="3">
        <v>45035</v>
      </c>
      <c r="O47" s="3">
        <f t="shared" si="10"/>
        <v>45035</v>
      </c>
      <c r="P47" s="2" t="s">
        <v>97</v>
      </c>
      <c r="Q47" s="12" t="s">
        <v>817</v>
      </c>
      <c r="R47" s="7">
        <v>100</v>
      </c>
      <c r="S47" s="7">
        <f t="shared" si="11"/>
        <v>100</v>
      </c>
      <c r="T47" s="12" t="s">
        <v>815</v>
      </c>
      <c r="U47" s="12" t="s">
        <v>137</v>
      </c>
      <c r="V47" s="12" t="s">
        <v>139</v>
      </c>
      <c r="W47" s="2" t="s">
        <v>82</v>
      </c>
      <c r="X47" s="12" t="s">
        <v>139</v>
      </c>
      <c r="Y47" s="2" t="s">
        <v>86</v>
      </c>
      <c r="Z47" s="3">
        <v>45112</v>
      </c>
      <c r="AA47" s="3">
        <v>45112</v>
      </c>
      <c r="AB47" s="4" t="s">
        <v>97</v>
      </c>
    </row>
    <row r="48" spans="1:28" ht="30" customHeight="1" x14ac:dyDescent="0.25">
      <c r="A48" s="2">
        <v>2023</v>
      </c>
      <c r="B48" s="3">
        <v>45017</v>
      </c>
      <c r="C48" s="3">
        <v>45107</v>
      </c>
      <c r="D48" s="4" t="s">
        <v>72</v>
      </c>
      <c r="E48" s="5" t="s">
        <v>802</v>
      </c>
      <c r="F48" s="2" t="s">
        <v>83</v>
      </c>
      <c r="G48" s="2" t="s">
        <v>84</v>
      </c>
      <c r="H48" s="2" t="s">
        <v>85</v>
      </c>
      <c r="I48" s="2" t="s">
        <v>80</v>
      </c>
      <c r="J48" s="6" t="s">
        <v>803</v>
      </c>
      <c r="K48" s="6" t="s">
        <v>116</v>
      </c>
      <c r="L48" s="6" t="s">
        <v>147</v>
      </c>
      <c r="M48" s="2" t="s">
        <v>97</v>
      </c>
      <c r="N48" s="3">
        <v>45035</v>
      </c>
      <c r="O48" s="3">
        <f t="shared" si="10"/>
        <v>45035</v>
      </c>
      <c r="P48" s="2" t="s">
        <v>97</v>
      </c>
      <c r="Q48" s="12" t="s">
        <v>804</v>
      </c>
      <c r="R48" s="7">
        <v>100</v>
      </c>
      <c r="S48" s="7">
        <f t="shared" si="11"/>
        <v>100</v>
      </c>
      <c r="T48" s="12" t="s">
        <v>800</v>
      </c>
      <c r="U48" s="12" t="s">
        <v>137</v>
      </c>
      <c r="V48" s="12" t="s">
        <v>139</v>
      </c>
      <c r="W48" s="2" t="s">
        <v>82</v>
      </c>
      <c r="X48" s="12" t="s">
        <v>139</v>
      </c>
      <c r="Y48" s="2" t="s">
        <v>86</v>
      </c>
      <c r="Z48" s="3">
        <v>45112</v>
      </c>
      <c r="AA48" s="3">
        <v>45112</v>
      </c>
      <c r="AB48" s="4" t="s">
        <v>97</v>
      </c>
    </row>
    <row r="49" spans="1:28" ht="30" customHeight="1" x14ac:dyDescent="0.25">
      <c r="A49" s="2">
        <v>2023</v>
      </c>
      <c r="B49" s="3">
        <v>45017</v>
      </c>
      <c r="C49" s="3">
        <v>45107</v>
      </c>
      <c r="D49" s="4" t="s">
        <v>72</v>
      </c>
      <c r="E49" s="5" t="s">
        <v>828</v>
      </c>
      <c r="F49" s="2" t="s">
        <v>83</v>
      </c>
      <c r="G49" s="2" t="s">
        <v>84</v>
      </c>
      <c r="H49" s="2" t="s">
        <v>85</v>
      </c>
      <c r="I49" s="2" t="s">
        <v>80</v>
      </c>
      <c r="J49" s="6" t="s">
        <v>829</v>
      </c>
      <c r="K49" s="6" t="s">
        <v>117</v>
      </c>
      <c r="L49" s="6" t="s">
        <v>118</v>
      </c>
      <c r="M49" s="2" t="s">
        <v>97</v>
      </c>
      <c r="N49" s="3">
        <v>45036</v>
      </c>
      <c r="O49" s="3">
        <f t="shared" si="10"/>
        <v>45036</v>
      </c>
      <c r="P49" s="2" t="s">
        <v>97</v>
      </c>
      <c r="Q49" s="12" t="s">
        <v>830</v>
      </c>
      <c r="R49" s="7">
        <v>100</v>
      </c>
      <c r="S49" s="7">
        <f t="shared" si="11"/>
        <v>100</v>
      </c>
      <c r="T49" s="12" t="s">
        <v>831</v>
      </c>
      <c r="U49" s="12" t="s">
        <v>137</v>
      </c>
      <c r="V49" s="12" t="s">
        <v>139</v>
      </c>
      <c r="W49" s="2" t="s">
        <v>82</v>
      </c>
      <c r="X49" s="12" t="s">
        <v>139</v>
      </c>
      <c r="Y49" s="2" t="s">
        <v>86</v>
      </c>
      <c r="Z49" s="3">
        <v>45112</v>
      </c>
      <c r="AA49" s="3">
        <v>45112</v>
      </c>
      <c r="AB49" s="4" t="s">
        <v>97</v>
      </c>
    </row>
    <row r="50" spans="1:28" ht="30" customHeight="1" x14ac:dyDescent="0.25">
      <c r="A50" s="2">
        <v>2023</v>
      </c>
      <c r="B50" s="3">
        <v>45017</v>
      </c>
      <c r="C50" s="3">
        <v>45107</v>
      </c>
      <c r="D50" s="4" t="s">
        <v>72</v>
      </c>
      <c r="E50" s="5" t="s">
        <v>1078</v>
      </c>
      <c r="F50" s="2" t="s">
        <v>83</v>
      </c>
      <c r="G50" s="2" t="s">
        <v>84</v>
      </c>
      <c r="H50" s="2" t="s">
        <v>85</v>
      </c>
      <c r="I50" s="2" t="s">
        <v>80</v>
      </c>
      <c r="J50" s="6" t="s">
        <v>603</v>
      </c>
      <c r="K50" s="6" t="s">
        <v>121</v>
      </c>
      <c r="L50" s="6" t="s">
        <v>1079</v>
      </c>
      <c r="M50" s="2" t="s">
        <v>97</v>
      </c>
      <c r="N50" s="3">
        <v>45036</v>
      </c>
      <c r="O50" s="3">
        <f t="shared" ref="O50" si="12">N50</f>
        <v>45036</v>
      </c>
      <c r="P50" s="2" t="s">
        <v>97</v>
      </c>
      <c r="Q50" s="12" t="s">
        <v>1080</v>
      </c>
      <c r="R50" s="7">
        <v>100</v>
      </c>
      <c r="S50" s="7">
        <f t="shared" si="11"/>
        <v>100</v>
      </c>
      <c r="T50" s="12" t="s">
        <v>1077</v>
      </c>
      <c r="U50" s="12" t="s">
        <v>137</v>
      </c>
      <c r="V50" s="12" t="s">
        <v>139</v>
      </c>
      <c r="W50" s="2" t="s">
        <v>82</v>
      </c>
      <c r="X50" s="12" t="s">
        <v>139</v>
      </c>
      <c r="Y50" s="2" t="s">
        <v>86</v>
      </c>
      <c r="Z50" s="3">
        <v>45112</v>
      </c>
      <c r="AA50" s="3">
        <v>45112</v>
      </c>
      <c r="AB50" s="4" t="s">
        <v>97</v>
      </c>
    </row>
    <row r="51" spans="1:28" ht="30" customHeight="1" x14ac:dyDescent="0.25">
      <c r="A51" s="2">
        <v>2023</v>
      </c>
      <c r="B51" s="3">
        <v>45017</v>
      </c>
      <c r="C51" s="3">
        <v>45107</v>
      </c>
      <c r="D51" s="4" t="s">
        <v>72</v>
      </c>
      <c r="E51" s="5" t="s">
        <v>1356</v>
      </c>
      <c r="F51" s="2" t="s">
        <v>83</v>
      </c>
      <c r="G51" s="2" t="s">
        <v>84</v>
      </c>
      <c r="H51" s="2" t="s">
        <v>85</v>
      </c>
      <c r="I51" s="2" t="s">
        <v>80</v>
      </c>
      <c r="J51" s="6" t="s">
        <v>603</v>
      </c>
      <c r="K51" s="6" t="s">
        <v>121</v>
      </c>
      <c r="L51" s="6" t="s">
        <v>1079</v>
      </c>
      <c r="M51" s="2" t="s">
        <v>97</v>
      </c>
      <c r="N51" s="3">
        <v>45036</v>
      </c>
      <c r="O51" s="3">
        <f>N51</f>
        <v>45036</v>
      </c>
      <c r="P51" s="2" t="s">
        <v>97</v>
      </c>
      <c r="Q51" s="12" t="s">
        <v>1357</v>
      </c>
      <c r="R51" s="7">
        <v>100</v>
      </c>
      <c r="S51" s="7">
        <f>R51</f>
        <v>100</v>
      </c>
      <c r="T51" s="12" t="s">
        <v>1355</v>
      </c>
      <c r="U51" s="12" t="s">
        <v>137</v>
      </c>
      <c r="V51" s="12" t="s">
        <v>139</v>
      </c>
      <c r="W51" s="2" t="s">
        <v>82</v>
      </c>
      <c r="X51" s="12" t="s">
        <v>139</v>
      </c>
      <c r="Y51" s="2" t="s">
        <v>86</v>
      </c>
      <c r="Z51" s="3">
        <v>45112</v>
      </c>
      <c r="AA51" s="3">
        <v>45112</v>
      </c>
      <c r="AB51" s="4" t="s">
        <v>97</v>
      </c>
    </row>
    <row r="52" spans="1:28" ht="30" customHeight="1" x14ac:dyDescent="0.25">
      <c r="A52" s="2">
        <v>2023</v>
      </c>
      <c r="B52" s="3">
        <v>45017</v>
      </c>
      <c r="C52" s="3">
        <v>45107</v>
      </c>
      <c r="D52" s="4" t="s">
        <v>72</v>
      </c>
      <c r="E52" s="5" t="s">
        <v>1081</v>
      </c>
      <c r="F52" s="2" t="s">
        <v>83</v>
      </c>
      <c r="G52" s="2" t="s">
        <v>84</v>
      </c>
      <c r="H52" s="2" t="s">
        <v>85</v>
      </c>
      <c r="I52" s="2" t="s">
        <v>80</v>
      </c>
      <c r="J52" s="6" t="s">
        <v>603</v>
      </c>
      <c r="K52" s="6" t="s">
        <v>121</v>
      </c>
      <c r="L52" s="6" t="s">
        <v>1079</v>
      </c>
      <c r="M52" s="2" t="s">
        <v>97</v>
      </c>
      <c r="N52" s="3">
        <v>45036</v>
      </c>
      <c r="O52" s="3">
        <f t="shared" ref="O52" si="13">N52</f>
        <v>45036</v>
      </c>
      <c r="P52" s="2" t="s">
        <v>97</v>
      </c>
      <c r="Q52" s="12" t="s">
        <v>1082</v>
      </c>
      <c r="R52" s="7">
        <v>100</v>
      </c>
      <c r="S52" s="7">
        <f t="shared" si="11"/>
        <v>100</v>
      </c>
      <c r="T52" s="12" t="s">
        <v>1083</v>
      </c>
      <c r="U52" s="12" t="s">
        <v>137</v>
      </c>
      <c r="V52" s="12" t="s">
        <v>139</v>
      </c>
      <c r="W52" s="2" t="s">
        <v>82</v>
      </c>
      <c r="X52" s="12" t="s">
        <v>139</v>
      </c>
      <c r="Y52" s="2" t="s">
        <v>86</v>
      </c>
      <c r="Z52" s="3">
        <v>45112</v>
      </c>
      <c r="AA52" s="3">
        <v>45112</v>
      </c>
      <c r="AB52" s="4" t="s">
        <v>97</v>
      </c>
    </row>
    <row r="53" spans="1:28" ht="30" customHeight="1" x14ac:dyDescent="0.25">
      <c r="A53" s="2">
        <v>2023</v>
      </c>
      <c r="B53" s="3">
        <v>45017</v>
      </c>
      <c r="C53" s="3">
        <v>45107</v>
      </c>
      <c r="D53" s="4" t="s">
        <v>72</v>
      </c>
      <c r="E53" s="5" t="s">
        <v>837</v>
      </c>
      <c r="F53" s="2" t="s">
        <v>83</v>
      </c>
      <c r="G53" s="2" t="s">
        <v>84</v>
      </c>
      <c r="H53" s="2" t="s">
        <v>85</v>
      </c>
      <c r="I53" s="2" t="s">
        <v>80</v>
      </c>
      <c r="J53" s="6" t="s">
        <v>838</v>
      </c>
      <c r="K53" s="6" t="s">
        <v>130</v>
      </c>
      <c r="L53" s="6" t="s">
        <v>117</v>
      </c>
      <c r="M53" s="2" t="s">
        <v>97</v>
      </c>
      <c r="N53" s="3">
        <v>45036</v>
      </c>
      <c r="O53" s="3">
        <f t="shared" si="10"/>
        <v>45036</v>
      </c>
      <c r="P53" s="2" t="s">
        <v>97</v>
      </c>
      <c r="Q53" s="12" t="s">
        <v>839</v>
      </c>
      <c r="R53" s="7">
        <v>100</v>
      </c>
      <c r="S53" s="7">
        <f t="shared" si="11"/>
        <v>100</v>
      </c>
      <c r="T53" s="12" t="s">
        <v>840</v>
      </c>
      <c r="U53" s="12" t="s">
        <v>137</v>
      </c>
      <c r="V53" s="12" t="s">
        <v>139</v>
      </c>
      <c r="W53" s="2" t="s">
        <v>82</v>
      </c>
      <c r="X53" s="12" t="s">
        <v>139</v>
      </c>
      <c r="Y53" s="2" t="s">
        <v>86</v>
      </c>
      <c r="Z53" s="3">
        <v>45112</v>
      </c>
      <c r="AA53" s="3">
        <v>45112</v>
      </c>
      <c r="AB53" s="4" t="s">
        <v>97</v>
      </c>
    </row>
    <row r="54" spans="1:28" ht="30" customHeight="1" x14ac:dyDescent="0.25">
      <c r="A54" s="2">
        <v>2023</v>
      </c>
      <c r="B54" s="3">
        <v>45017</v>
      </c>
      <c r="C54" s="3">
        <v>45107</v>
      </c>
      <c r="D54" s="4" t="s">
        <v>72</v>
      </c>
      <c r="E54" s="5" t="s">
        <v>1134</v>
      </c>
      <c r="F54" s="2" t="s">
        <v>83</v>
      </c>
      <c r="G54" s="2" t="s">
        <v>84</v>
      </c>
      <c r="H54" s="2" t="s">
        <v>85</v>
      </c>
      <c r="I54" s="2" t="s">
        <v>80</v>
      </c>
      <c r="J54" s="6" t="s">
        <v>1135</v>
      </c>
      <c r="K54" s="6" t="s">
        <v>118</v>
      </c>
      <c r="L54" s="6" t="s">
        <v>147</v>
      </c>
      <c r="M54" s="2" t="s">
        <v>97</v>
      </c>
      <c r="N54" s="3">
        <v>45036</v>
      </c>
      <c r="O54" s="3">
        <f t="shared" ref="O54" si="14">N54</f>
        <v>45036</v>
      </c>
      <c r="P54" s="2" t="s">
        <v>97</v>
      </c>
      <c r="Q54" s="12" t="s">
        <v>1136</v>
      </c>
      <c r="R54" s="7">
        <f>100+200</f>
        <v>300</v>
      </c>
      <c r="S54" s="7">
        <f>R54</f>
        <v>300</v>
      </c>
      <c r="T54" s="12" t="s">
        <v>1133</v>
      </c>
      <c r="U54" s="12" t="s">
        <v>137</v>
      </c>
      <c r="V54" s="12" t="s">
        <v>139</v>
      </c>
      <c r="W54" s="2" t="s">
        <v>82</v>
      </c>
      <c r="X54" s="12" t="s">
        <v>139</v>
      </c>
      <c r="Y54" s="2" t="s">
        <v>86</v>
      </c>
      <c r="Z54" s="3">
        <v>45112</v>
      </c>
      <c r="AA54" s="3">
        <v>45112</v>
      </c>
      <c r="AB54" s="4" t="s">
        <v>97</v>
      </c>
    </row>
    <row r="55" spans="1:28" ht="30" customHeight="1" x14ac:dyDescent="0.25">
      <c r="A55" s="2">
        <v>2023</v>
      </c>
      <c r="B55" s="3">
        <v>45017</v>
      </c>
      <c r="C55" s="3">
        <v>45107</v>
      </c>
      <c r="D55" s="4" t="s">
        <v>72</v>
      </c>
      <c r="E55" s="5" t="s">
        <v>1113</v>
      </c>
      <c r="F55" s="2" t="s">
        <v>83</v>
      </c>
      <c r="G55" s="2" t="s">
        <v>84</v>
      </c>
      <c r="H55" s="2" t="s">
        <v>85</v>
      </c>
      <c r="I55" s="2" t="s">
        <v>80</v>
      </c>
      <c r="J55" s="6" t="s">
        <v>1114</v>
      </c>
      <c r="K55" s="6" t="s">
        <v>123</v>
      </c>
      <c r="L55" s="6" t="s">
        <v>117</v>
      </c>
      <c r="M55" s="2" t="s">
        <v>97</v>
      </c>
      <c r="N55" s="3">
        <v>45036</v>
      </c>
      <c r="O55" s="3">
        <f t="shared" ref="O55" si="15">N55</f>
        <v>45036</v>
      </c>
      <c r="P55" s="2" t="s">
        <v>97</v>
      </c>
      <c r="Q55" s="12" t="s">
        <v>1115</v>
      </c>
      <c r="R55" s="7">
        <f>100+200</f>
        <v>300</v>
      </c>
      <c r="S55" s="7">
        <f t="shared" si="11"/>
        <v>300</v>
      </c>
      <c r="T55" s="12" t="s">
        <v>1112</v>
      </c>
      <c r="U55" s="12" t="s">
        <v>137</v>
      </c>
      <c r="V55" s="12" t="s">
        <v>139</v>
      </c>
      <c r="W55" s="2" t="s">
        <v>82</v>
      </c>
      <c r="X55" s="12" t="s">
        <v>139</v>
      </c>
      <c r="Y55" s="2" t="s">
        <v>86</v>
      </c>
      <c r="Z55" s="3">
        <v>45112</v>
      </c>
      <c r="AA55" s="3">
        <v>45112</v>
      </c>
      <c r="AB55" s="4" t="s">
        <v>97</v>
      </c>
    </row>
    <row r="56" spans="1:28" ht="30" customHeight="1" x14ac:dyDescent="0.25">
      <c r="A56" s="2">
        <v>2023</v>
      </c>
      <c r="B56" s="3">
        <v>45017</v>
      </c>
      <c r="C56" s="3">
        <v>45107</v>
      </c>
      <c r="D56" s="4" t="s">
        <v>72</v>
      </c>
      <c r="E56" s="5" t="s">
        <v>1105</v>
      </c>
      <c r="F56" s="2" t="s">
        <v>83</v>
      </c>
      <c r="G56" s="2" t="s">
        <v>84</v>
      </c>
      <c r="H56" s="2" t="s">
        <v>85</v>
      </c>
      <c r="I56" s="2" t="s">
        <v>80</v>
      </c>
      <c r="J56" s="6" t="s">
        <v>1106</v>
      </c>
      <c r="K56" s="6" t="s">
        <v>115</v>
      </c>
      <c r="L56" s="6" t="s">
        <v>586</v>
      </c>
      <c r="M56" s="2" t="s">
        <v>97</v>
      </c>
      <c r="N56" s="3">
        <v>45036</v>
      </c>
      <c r="O56" s="3">
        <f t="shared" ref="O56" si="16">N56</f>
        <v>45036</v>
      </c>
      <c r="P56" s="2" t="s">
        <v>97</v>
      </c>
      <c r="Q56" s="12" t="s">
        <v>1107</v>
      </c>
      <c r="R56" s="7">
        <v>100</v>
      </c>
      <c r="S56" s="7">
        <f t="shared" ref="S56:S57" si="17">R56</f>
        <v>100</v>
      </c>
      <c r="T56" s="12" t="s">
        <v>1104</v>
      </c>
      <c r="U56" s="12" t="s">
        <v>137</v>
      </c>
      <c r="V56" s="12" t="s">
        <v>139</v>
      </c>
      <c r="W56" s="2" t="s">
        <v>82</v>
      </c>
      <c r="X56" s="12" t="s">
        <v>139</v>
      </c>
      <c r="Y56" s="2" t="s">
        <v>86</v>
      </c>
      <c r="Z56" s="3">
        <v>45112</v>
      </c>
      <c r="AA56" s="3">
        <v>45112</v>
      </c>
      <c r="AB56" s="4" t="s">
        <v>97</v>
      </c>
    </row>
    <row r="57" spans="1:28" ht="30" customHeight="1" x14ac:dyDescent="0.25">
      <c r="A57" s="2">
        <v>2023</v>
      </c>
      <c r="B57" s="3">
        <v>45017</v>
      </c>
      <c r="C57" s="3">
        <v>45107</v>
      </c>
      <c r="D57" s="4" t="s">
        <v>72</v>
      </c>
      <c r="E57" s="5" t="s">
        <v>1141</v>
      </c>
      <c r="F57" s="2" t="s">
        <v>83</v>
      </c>
      <c r="G57" s="2" t="s">
        <v>84</v>
      </c>
      <c r="H57" s="2" t="s">
        <v>85</v>
      </c>
      <c r="I57" s="2" t="s">
        <v>80</v>
      </c>
      <c r="J57" s="6" t="s">
        <v>1143</v>
      </c>
      <c r="K57" s="6" t="s">
        <v>125</v>
      </c>
      <c r="L57" s="6" t="s">
        <v>1144</v>
      </c>
      <c r="M57" s="2" t="s">
        <v>97</v>
      </c>
      <c r="N57" s="3">
        <v>45036</v>
      </c>
      <c r="O57" s="3">
        <f t="shared" ref="O57" si="18">N57</f>
        <v>45036</v>
      </c>
      <c r="P57" s="2" t="s">
        <v>97</v>
      </c>
      <c r="Q57" s="12" t="s">
        <v>1147</v>
      </c>
      <c r="R57" s="7">
        <v>100</v>
      </c>
      <c r="S57" s="7">
        <f t="shared" si="17"/>
        <v>100</v>
      </c>
      <c r="T57" s="12" t="s">
        <v>1148</v>
      </c>
      <c r="U57" s="12" t="s">
        <v>137</v>
      </c>
      <c r="V57" s="12" t="s">
        <v>139</v>
      </c>
      <c r="W57" s="2" t="s">
        <v>82</v>
      </c>
      <c r="X57" s="12" t="s">
        <v>139</v>
      </c>
      <c r="Y57" s="2" t="s">
        <v>86</v>
      </c>
      <c r="Z57" s="3">
        <v>45112</v>
      </c>
      <c r="AA57" s="3">
        <v>45112</v>
      </c>
      <c r="AB57" s="4" t="s">
        <v>97</v>
      </c>
    </row>
    <row r="58" spans="1:28" ht="30" customHeight="1" x14ac:dyDescent="0.25">
      <c r="A58" s="2">
        <v>2023</v>
      </c>
      <c r="B58" s="3">
        <v>45017</v>
      </c>
      <c r="C58" s="3">
        <v>45107</v>
      </c>
      <c r="D58" s="4" t="s">
        <v>72</v>
      </c>
      <c r="E58" s="5" t="s">
        <v>1142</v>
      </c>
      <c r="F58" s="2" t="s">
        <v>83</v>
      </c>
      <c r="G58" s="2" t="s">
        <v>84</v>
      </c>
      <c r="H58" s="2" t="s">
        <v>85</v>
      </c>
      <c r="I58" s="2" t="s">
        <v>80</v>
      </c>
      <c r="J58" s="6" t="s">
        <v>1143</v>
      </c>
      <c r="K58" s="6" t="s">
        <v>125</v>
      </c>
      <c r="L58" s="6" t="s">
        <v>1144</v>
      </c>
      <c r="M58" s="2" t="s">
        <v>97</v>
      </c>
      <c r="N58" s="3">
        <v>45036</v>
      </c>
      <c r="O58" s="3">
        <f t="shared" ref="O58" si="19">N58</f>
        <v>45036</v>
      </c>
      <c r="P58" s="2" t="s">
        <v>97</v>
      </c>
      <c r="Q58" s="12" t="s">
        <v>1145</v>
      </c>
      <c r="R58" s="7">
        <v>100</v>
      </c>
      <c r="S58" s="7">
        <f t="shared" ref="S58:S66" si="20">R58</f>
        <v>100</v>
      </c>
      <c r="T58" s="12" t="s">
        <v>1140</v>
      </c>
      <c r="U58" s="12" t="s">
        <v>137</v>
      </c>
      <c r="V58" s="12" t="s">
        <v>139</v>
      </c>
      <c r="W58" s="2" t="s">
        <v>82</v>
      </c>
      <c r="X58" s="12" t="s">
        <v>139</v>
      </c>
      <c r="Y58" s="2" t="s">
        <v>86</v>
      </c>
      <c r="Z58" s="3">
        <v>45112</v>
      </c>
      <c r="AA58" s="3">
        <v>45112</v>
      </c>
      <c r="AB58" s="4" t="s">
        <v>97</v>
      </c>
    </row>
    <row r="59" spans="1:28" ht="30" customHeight="1" x14ac:dyDescent="0.25">
      <c r="A59" s="2">
        <v>2023</v>
      </c>
      <c r="B59" s="3">
        <v>45017</v>
      </c>
      <c r="C59" s="3">
        <v>45107</v>
      </c>
      <c r="D59" s="4" t="s">
        <v>72</v>
      </c>
      <c r="E59" s="5" t="s">
        <v>2185</v>
      </c>
      <c r="F59" s="2" t="s">
        <v>83</v>
      </c>
      <c r="G59" s="2" t="s">
        <v>84</v>
      </c>
      <c r="H59" s="2" t="s">
        <v>85</v>
      </c>
      <c r="I59" s="2" t="s">
        <v>80</v>
      </c>
      <c r="J59" s="6" t="s">
        <v>607</v>
      </c>
      <c r="K59" s="6" t="s">
        <v>97</v>
      </c>
      <c r="L59" s="6" t="s">
        <v>97</v>
      </c>
      <c r="M59" s="2" t="s">
        <v>97</v>
      </c>
      <c r="N59" s="3">
        <v>45036</v>
      </c>
      <c r="O59" s="3">
        <f>N59</f>
        <v>45036</v>
      </c>
      <c r="P59" s="2" t="s">
        <v>97</v>
      </c>
      <c r="Q59" s="12" t="s">
        <v>2186</v>
      </c>
      <c r="R59" s="7">
        <v>150</v>
      </c>
      <c r="S59" s="7">
        <f>R59</f>
        <v>150</v>
      </c>
      <c r="T59" s="12" t="s">
        <v>2187</v>
      </c>
      <c r="U59" s="12" t="s">
        <v>137</v>
      </c>
      <c r="V59" s="12" t="s">
        <v>139</v>
      </c>
      <c r="W59" s="2" t="s">
        <v>82</v>
      </c>
      <c r="X59" s="12" t="s">
        <v>139</v>
      </c>
      <c r="Y59" s="2" t="s">
        <v>86</v>
      </c>
      <c r="Z59" s="3">
        <v>45112</v>
      </c>
      <c r="AA59" s="3">
        <v>45112</v>
      </c>
      <c r="AB59" s="4" t="s">
        <v>97</v>
      </c>
    </row>
    <row r="60" spans="1:28" ht="30" customHeight="1" x14ac:dyDescent="0.25">
      <c r="A60" s="2">
        <v>2023</v>
      </c>
      <c r="B60" s="3">
        <v>45017</v>
      </c>
      <c r="C60" s="3">
        <v>45107</v>
      </c>
      <c r="D60" s="4" t="s">
        <v>72</v>
      </c>
      <c r="E60" s="5" t="s">
        <v>1175</v>
      </c>
      <c r="F60" s="2" t="s">
        <v>83</v>
      </c>
      <c r="G60" s="2" t="s">
        <v>84</v>
      </c>
      <c r="H60" s="2" t="s">
        <v>85</v>
      </c>
      <c r="I60" s="2" t="s">
        <v>80</v>
      </c>
      <c r="J60" s="6" t="s">
        <v>1176</v>
      </c>
      <c r="K60" s="6" t="s">
        <v>120</v>
      </c>
      <c r="L60" s="6" t="s">
        <v>1177</v>
      </c>
      <c r="M60" s="2" t="s">
        <v>97</v>
      </c>
      <c r="N60" s="3">
        <v>45037</v>
      </c>
      <c r="O60" s="3">
        <f t="shared" ref="O60:O66" si="21">N60</f>
        <v>45037</v>
      </c>
      <c r="P60" s="2" t="s">
        <v>97</v>
      </c>
      <c r="Q60" s="12" t="s">
        <v>1178</v>
      </c>
      <c r="R60" s="7">
        <v>100</v>
      </c>
      <c r="S60" s="7">
        <f t="shared" si="20"/>
        <v>100</v>
      </c>
      <c r="T60" s="12" t="s">
        <v>1174</v>
      </c>
      <c r="U60" s="12" t="s">
        <v>137</v>
      </c>
      <c r="V60" s="12" t="s">
        <v>139</v>
      </c>
      <c r="W60" s="2" t="s">
        <v>82</v>
      </c>
      <c r="X60" s="12" t="s">
        <v>139</v>
      </c>
      <c r="Y60" s="2" t="s">
        <v>86</v>
      </c>
      <c r="Z60" s="3">
        <v>45112</v>
      </c>
      <c r="AA60" s="3">
        <v>45112</v>
      </c>
      <c r="AB60" s="4" t="s">
        <v>97</v>
      </c>
    </row>
    <row r="61" spans="1:28" ht="30" customHeight="1" x14ac:dyDescent="0.25">
      <c r="A61" s="2">
        <v>2023</v>
      </c>
      <c r="B61" s="3">
        <v>45017</v>
      </c>
      <c r="C61" s="3">
        <v>45107</v>
      </c>
      <c r="D61" s="4" t="s">
        <v>72</v>
      </c>
      <c r="E61" s="5" t="s">
        <v>1194</v>
      </c>
      <c r="F61" s="2" t="s">
        <v>83</v>
      </c>
      <c r="G61" s="2" t="s">
        <v>84</v>
      </c>
      <c r="H61" s="2" t="s">
        <v>85</v>
      </c>
      <c r="I61" s="2" t="s">
        <v>80</v>
      </c>
      <c r="J61" s="6" t="s">
        <v>1195</v>
      </c>
      <c r="K61" s="6" t="s">
        <v>1191</v>
      </c>
      <c r="L61" s="6" t="s">
        <v>122</v>
      </c>
      <c r="M61" s="2" t="s">
        <v>97</v>
      </c>
      <c r="N61" s="3">
        <v>45037</v>
      </c>
      <c r="O61" s="3">
        <f t="shared" si="21"/>
        <v>45037</v>
      </c>
      <c r="P61" s="2" t="s">
        <v>97</v>
      </c>
      <c r="Q61" s="12" t="s">
        <v>1196</v>
      </c>
      <c r="R61" s="7">
        <v>100</v>
      </c>
      <c r="S61" s="7">
        <f t="shared" si="20"/>
        <v>100</v>
      </c>
      <c r="T61" s="12" t="s">
        <v>1193</v>
      </c>
      <c r="U61" s="12" t="s">
        <v>137</v>
      </c>
      <c r="V61" s="12" t="s">
        <v>139</v>
      </c>
      <c r="W61" s="2" t="s">
        <v>82</v>
      </c>
      <c r="X61" s="12" t="s">
        <v>139</v>
      </c>
      <c r="Y61" s="2" t="s">
        <v>86</v>
      </c>
      <c r="Z61" s="3">
        <v>45112</v>
      </c>
      <c r="AA61" s="3">
        <v>45112</v>
      </c>
      <c r="AB61" s="4" t="s">
        <v>97</v>
      </c>
    </row>
    <row r="62" spans="1:28" ht="30" customHeight="1" x14ac:dyDescent="0.25">
      <c r="A62" s="2">
        <v>2023</v>
      </c>
      <c r="B62" s="3">
        <v>45017</v>
      </c>
      <c r="C62" s="3">
        <v>45107</v>
      </c>
      <c r="D62" s="4" t="s">
        <v>72</v>
      </c>
      <c r="E62" s="5" t="s">
        <v>1345</v>
      </c>
      <c r="F62" s="2" t="s">
        <v>83</v>
      </c>
      <c r="G62" s="2" t="s">
        <v>84</v>
      </c>
      <c r="H62" s="2" t="s">
        <v>85</v>
      </c>
      <c r="I62" s="2" t="s">
        <v>80</v>
      </c>
      <c r="J62" s="6" t="s">
        <v>1341</v>
      </c>
      <c r="K62" s="6" t="s">
        <v>125</v>
      </c>
      <c r="L62" s="6" t="s">
        <v>1346</v>
      </c>
      <c r="M62" s="2" t="s">
        <v>97</v>
      </c>
      <c r="N62" s="3">
        <v>45044</v>
      </c>
      <c r="O62" s="3">
        <f>N62</f>
        <v>45044</v>
      </c>
      <c r="P62" s="2" t="s">
        <v>97</v>
      </c>
      <c r="Q62" s="12" t="s">
        <v>1347</v>
      </c>
      <c r="R62" s="7">
        <f>100+20</f>
        <v>120</v>
      </c>
      <c r="S62" s="7">
        <f>R62</f>
        <v>120</v>
      </c>
      <c r="T62" s="12" t="s">
        <v>1344</v>
      </c>
      <c r="U62" s="12" t="s">
        <v>137</v>
      </c>
      <c r="V62" s="12" t="s">
        <v>139</v>
      </c>
      <c r="W62" s="2" t="s">
        <v>82</v>
      </c>
      <c r="X62" s="12" t="s">
        <v>139</v>
      </c>
      <c r="Y62" s="2" t="s">
        <v>86</v>
      </c>
      <c r="Z62" s="3">
        <v>45112</v>
      </c>
      <c r="AA62" s="3">
        <v>45112</v>
      </c>
      <c r="AB62" s="4" t="s">
        <v>97</v>
      </c>
    </row>
    <row r="63" spans="1:28" ht="30" customHeight="1" x14ac:dyDescent="0.25">
      <c r="A63" s="2">
        <v>2023</v>
      </c>
      <c r="B63" s="3">
        <v>45017</v>
      </c>
      <c r="C63" s="3">
        <v>45107</v>
      </c>
      <c r="D63" s="4" t="s">
        <v>72</v>
      </c>
      <c r="E63" s="5" t="s">
        <v>1252</v>
      </c>
      <c r="F63" s="2" t="s">
        <v>83</v>
      </c>
      <c r="G63" s="2" t="s">
        <v>84</v>
      </c>
      <c r="H63" s="2" t="s">
        <v>85</v>
      </c>
      <c r="I63" s="2" t="s">
        <v>80</v>
      </c>
      <c r="J63" s="6" t="s">
        <v>1249</v>
      </c>
      <c r="K63" s="6" t="s">
        <v>97</v>
      </c>
      <c r="L63" s="6" t="s">
        <v>97</v>
      </c>
      <c r="M63" s="2" t="s">
        <v>97</v>
      </c>
      <c r="N63" s="3">
        <v>45044</v>
      </c>
      <c r="O63" s="3">
        <f t="shared" si="21"/>
        <v>45044</v>
      </c>
      <c r="P63" s="2" t="s">
        <v>97</v>
      </c>
      <c r="Q63" s="12" t="s">
        <v>1253</v>
      </c>
      <c r="R63" s="7">
        <v>150</v>
      </c>
      <c r="S63" s="7">
        <f t="shared" si="20"/>
        <v>150</v>
      </c>
      <c r="T63" s="12" t="s">
        <v>1251</v>
      </c>
      <c r="U63" s="12" t="s">
        <v>137</v>
      </c>
      <c r="V63" s="12" t="s">
        <v>139</v>
      </c>
      <c r="W63" s="2" t="s">
        <v>82</v>
      </c>
      <c r="X63" s="12" t="s">
        <v>139</v>
      </c>
      <c r="Y63" s="2" t="s">
        <v>86</v>
      </c>
      <c r="Z63" s="3">
        <v>45112</v>
      </c>
      <c r="AA63" s="3">
        <v>45112</v>
      </c>
      <c r="AB63" s="4" t="s">
        <v>97</v>
      </c>
    </row>
    <row r="64" spans="1:28" ht="30" customHeight="1" x14ac:dyDescent="0.25">
      <c r="A64" s="2">
        <v>2023</v>
      </c>
      <c r="B64" s="3">
        <v>45017</v>
      </c>
      <c r="C64" s="3">
        <v>45107</v>
      </c>
      <c r="D64" s="4" t="s">
        <v>72</v>
      </c>
      <c r="E64" s="5" t="s">
        <v>1254</v>
      </c>
      <c r="F64" s="2" t="s">
        <v>83</v>
      </c>
      <c r="G64" s="2" t="s">
        <v>84</v>
      </c>
      <c r="H64" s="2" t="s">
        <v>85</v>
      </c>
      <c r="I64" s="2" t="s">
        <v>80</v>
      </c>
      <c r="J64" s="6" t="s">
        <v>1249</v>
      </c>
      <c r="K64" s="6" t="s">
        <v>97</v>
      </c>
      <c r="L64" s="6" t="s">
        <v>97</v>
      </c>
      <c r="M64" s="2" t="s">
        <v>97</v>
      </c>
      <c r="N64" s="3">
        <v>45044</v>
      </c>
      <c r="O64" s="3">
        <f t="shared" si="21"/>
        <v>45044</v>
      </c>
      <c r="P64" s="2" t="s">
        <v>97</v>
      </c>
      <c r="Q64" s="12" t="s">
        <v>1255</v>
      </c>
      <c r="R64" s="7">
        <v>150</v>
      </c>
      <c r="S64" s="7">
        <f t="shared" si="20"/>
        <v>150</v>
      </c>
      <c r="T64" s="12" t="s">
        <v>1256</v>
      </c>
      <c r="U64" s="12" t="s">
        <v>137</v>
      </c>
      <c r="V64" s="12" t="s">
        <v>139</v>
      </c>
      <c r="W64" s="2" t="s">
        <v>82</v>
      </c>
      <c r="X64" s="12" t="s">
        <v>139</v>
      </c>
      <c r="Y64" s="2" t="s">
        <v>86</v>
      </c>
      <c r="Z64" s="3">
        <v>45112</v>
      </c>
      <c r="AA64" s="3">
        <v>45112</v>
      </c>
      <c r="AB64" s="4" t="s">
        <v>97</v>
      </c>
    </row>
    <row r="65" spans="1:28" ht="30" customHeight="1" x14ac:dyDescent="0.25">
      <c r="A65" s="2">
        <v>2023</v>
      </c>
      <c r="B65" s="3">
        <v>45017</v>
      </c>
      <c r="C65" s="3">
        <v>45107</v>
      </c>
      <c r="D65" s="4" t="s">
        <v>72</v>
      </c>
      <c r="E65" s="5" t="s">
        <v>1260</v>
      </c>
      <c r="F65" s="2" t="s">
        <v>83</v>
      </c>
      <c r="G65" s="2" t="s">
        <v>84</v>
      </c>
      <c r="H65" s="2" t="s">
        <v>85</v>
      </c>
      <c r="I65" s="2" t="s">
        <v>80</v>
      </c>
      <c r="J65" s="6" t="s">
        <v>1249</v>
      </c>
      <c r="K65" s="6" t="s">
        <v>97</v>
      </c>
      <c r="L65" s="6" t="s">
        <v>97</v>
      </c>
      <c r="M65" s="2" t="s">
        <v>97</v>
      </c>
      <c r="N65" s="3">
        <v>45044</v>
      </c>
      <c r="O65" s="3">
        <f t="shared" si="21"/>
        <v>45044</v>
      </c>
      <c r="P65" s="2" t="s">
        <v>97</v>
      </c>
      <c r="Q65" s="12" t="s">
        <v>1261</v>
      </c>
      <c r="R65" s="7">
        <v>150</v>
      </c>
      <c r="S65" s="7">
        <f t="shared" si="20"/>
        <v>150</v>
      </c>
      <c r="T65" s="12" t="s">
        <v>1262</v>
      </c>
      <c r="U65" s="12" t="s">
        <v>137</v>
      </c>
      <c r="V65" s="12" t="s">
        <v>139</v>
      </c>
      <c r="W65" s="2" t="s">
        <v>82</v>
      </c>
      <c r="X65" s="12" t="s">
        <v>139</v>
      </c>
      <c r="Y65" s="2" t="s">
        <v>86</v>
      </c>
      <c r="Z65" s="3">
        <v>45112</v>
      </c>
      <c r="AA65" s="3">
        <v>45112</v>
      </c>
      <c r="AB65" s="4" t="s">
        <v>97</v>
      </c>
    </row>
    <row r="66" spans="1:28" ht="30" customHeight="1" x14ac:dyDescent="0.25">
      <c r="A66" s="2">
        <v>2023</v>
      </c>
      <c r="B66" s="3">
        <v>45017</v>
      </c>
      <c r="C66" s="3">
        <v>45107</v>
      </c>
      <c r="D66" s="4" t="s">
        <v>72</v>
      </c>
      <c r="E66" s="5" t="s">
        <v>1264</v>
      </c>
      <c r="F66" s="2" t="s">
        <v>83</v>
      </c>
      <c r="G66" s="2" t="s">
        <v>84</v>
      </c>
      <c r="H66" s="2" t="s">
        <v>85</v>
      </c>
      <c r="I66" s="2" t="s">
        <v>80</v>
      </c>
      <c r="J66" s="6" t="s">
        <v>1249</v>
      </c>
      <c r="K66" s="6" t="s">
        <v>97</v>
      </c>
      <c r="L66" s="6" t="s">
        <v>97</v>
      </c>
      <c r="M66" s="2" t="s">
        <v>97</v>
      </c>
      <c r="N66" s="3">
        <v>45044</v>
      </c>
      <c r="O66" s="3">
        <f t="shared" si="21"/>
        <v>45044</v>
      </c>
      <c r="P66" s="2" t="s">
        <v>97</v>
      </c>
      <c r="Q66" s="12" t="s">
        <v>1265</v>
      </c>
      <c r="R66" s="7">
        <v>150</v>
      </c>
      <c r="S66" s="7">
        <f t="shared" si="20"/>
        <v>150</v>
      </c>
      <c r="T66" s="12" t="s">
        <v>1266</v>
      </c>
      <c r="U66" s="12" t="s">
        <v>137</v>
      </c>
      <c r="V66" s="12" t="s">
        <v>139</v>
      </c>
      <c r="W66" s="2" t="s">
        <v>82</v>
      </c>
      <c r="X66" s="12" t="s">
        <v>139</v>
      </c>
      <c r="Y66" s="2" t="s">
        <v>86</v>
      </c>
      <c r="Z66" s="3">
        <v>45112</v>
      </c>
      <c r="AA66" s="3">
        <v>45112</v>
      </c>
      <c r="AB66" s="4" t="s">
        <v>97</v>
      </c>
    </row>
    <row r="67" spans="1:28" ht="30" customHeight="1" x14ac:dyDescent="0.25">
      <c r="A67" s="2">
        <v>2023</v>
      </c>
      <c r="B67" s="3">
        <v>45017</v>
      </c>
      <c r="C67" s="3">
        <v>45107</v>
      </c>
      <c r="D67" s="4" t="s">
        <v>72</v>
      </c>
      <c r="E67" s="5" t="s">
        <v>622</v>
      </c>
      <c r="F67" s="2" t="s">
        <v>83</v>
      </c>
      <c r="G67" s="2" t="s">
        <v>84</v>
      </c>
      <c r="H67" s="2" t="s">
        <v>85</v>
      </c>
      <c r="I67" s="2" t="s">
        <v>80</v>
      </c>
      <c r="J67" s="6" t="s">
        <v>623</v>
      </c>
      <c r="K67" s="6" t="s">
        <v>117</v>
      </c>
      <c r="L67" s="6" t="s">
        <v>624</v>
      </c>
      <c r="M67" s="2" t="s">
        <v>97</v>
      </c>
      <c r="N67" s="3">
        <v>45009</v>
      </c>
      <c r="O67" s="3">
        <f t="shared" si="10"/>
        <v>45009</v>
      </c>
      <c r="P67" s="2" t="s">
        <v>97</v>
      </c>
      <c r="Q67" s="12" t="s">
        <v>625</v>
      </c>
      <c r="R67" s="7">
        <f>100+54.5</f>
        <v>154.5</v>
      </c>
      <c r="S67" s="7">
        <f t="shared" si="8"/>
        <v>154.5</v>
      </c>
      <c r="T67" s="12" t="s">
        <v>626</v>
      </c>
      <c r="U67" s="12" t="s">
        <v>137</v>
      </c>
      <c r="V67" s="12" t="s">
        <v>139</v>
      </c>
      <c r="W67" s="2" t="s">
        <v>82</v>
      </c>
      <c r="X67" s="12" t="s">
        <v>139</v>
      </c>
      <c r="Y67" s="2" t="s">
        <v>86</v>
      </c>
      <c r="Z67" s="3">
        <v>45112</v>
      </c>
      <c r="AA67" s="3">
        <v>45112</v>
      </c>
      <c r="AB67" s="4" t="s">
        <v>97</v>
      </c>
    </row>
    <row r="68" spans="1:28" ht="30" customHeight="1" x14ac:dyDescent="0.25">
      <c r="A68" s="2">
        <v>2023</v>
      </c>
      <c r="B68" s="3">
        <v>45017</v>
      </c>
      <c r="C68" s="3">
        <v>45107</v>
      </c>
      <c r="D68" s="4" t="s">
        <v>72</v>
      </c>
      <c r="E68" s="5" t="s">
        <v>439</v>
      </c>
      <c r="F68" s="2" t="s">
        <v>83</v>
      </c>
      <c r="G68" s="2" t="s">
        <v>84</v>
      </c>
      <c r="H68" s="2" t="s">
        <v>85</v>
      </c>
      <c r="I68" s="2" t="s">
        <v>80</v>
      </c>
      <c r="J68" s="6" t="s">
        <v>440</v>
      </c>
      <c r="K68" s="6" t="s">
        <v>140</v>
      </c>
      <c r="L68" s="6" t="s">
        <v>141</v>
      </c>
      <c r="M68" s="2" t="s">
        <v>97</v>
      </c>
      <c r="N68" s="3">
        <v>45025</v>
      </c>
      <c r="O68" s="3">
        <f t="shared" si="10"/>
        <v>45025</v>
      </c>
      <c r="P68" s="2" t="s">
        <v>97</v>
      </c>
      <c r="Q68" s="12" t="s">
        <v>441</v>
      </c>
      <c r="R68" s="7">
        <f>150+67.5</f>
        <v>217.5</v>
      </c>
      <c r="S68" s="7">
        <f t="shared" ref="S68:S80" si="22">R68</f>
        <v>217.5</v>
      </c>
      <c r="T68" s="12" t="s">
        <v>442</v>
      </c>
      <c r="U68" s="12" t="s">
        <v>137</v>
      </c>
      <c r="V68" s="12" t="s">
        <v>139</v>
      </c>
      <c r="W68" s="2" t="s">
        <v>82</v>
      </c>
      <c r="X68" s="12" t="s">
        <v>139</v>
      </c>
      <c r="Y68" s="2" t="s">
        <v>86</v>
      </c>
      <c r="Z68" s="3">
        <v>45112</v>
      </c>
      <c r="AA68" s="3">
        <v>45112</v>
      </c>
      <c r="AB68" s="4" t="s">
        <v>97</v>
      </c>
    </row>
    <row r="69" spans="1:28" ht="30" customHeight="1" x14ac:dyDescent="0.25">
      <c r="A69" s="2">
        <v>2023</v>
      </c>
      <c r="B69" s="3">
        <v>45017</v>
      </c>
      <c r="C69" s="3">
        <v>45107</v>
      </c>
      <c r="D69" s="4" t="s">
        <v>72</v>
      </c>
      <c r="E69" s="5" t="s">
        <v>1575</v>
      </c>
      <c r="F69" s="2" t="s">
        <v>83</v>
      </c>
      <c r="G69" s="2" t="s">
        <v>84</v>
      </c>
      <c r="H69" s="2" t="s">
        <v>85</v>
      </c>
      <c r="I69" s="2" t="s">
        <v>80</v>
      </c>
      <c r="J69" s="6" t="s">
        <v>1576</v>
      </c>
      <c r="K69" s="6" t="s">
        <v>1577</v>
      </c>
      <c r="L69" s="6" t="s">
        <v>389</v>
      </c>
      <c r="M69" s="2" t="s">
        <v>97</v>
      </c>
      <c r="N69" s="3">
        <v>45016</v>
      </c>
      <c r="O69" s="3">
        <f>N69</f>
        <v>45016</v>
      </c>
      <c r="P69" s="2" t="s">
        <v>97</v>
      </c>
      <c r="Q69" s="12" t="s">
        <v>1578</v>
      </c>
      <c r="R69" s="7">
        <v>100</v>
      </c>
      <c r="S69" s="7">
        <f>R69</f>
        <v>100</v>
      </c>
      <c r="T69" s="12" t="s">
        <v>1009</v>
      </c>
      <c r="U69" s="12" t="s">
        <v>137</v>
      </c>
      <c r="V69" s="12" t="s">
        <v>139</v>
      </c>
      <c r="W69" s="2" t="s">
        <v>82</v>
      </c>
      <c r="X69" s="12" t="s">
        <v>139</v>
      </c>
      <c r="Y69" s="2" t="s">
        <v>86</v>
      </c>
      <c r="Z69" s="3">
        <v>45112</v>
      </c>
      <c r="AA69" s="3">
        <v>45112</v>
      </c>
      <c r="AB69" s="4" t="s">
        <v>97</v>
      </c>
    </row>
    <row r="70" spans="1:28" ht="30" customHeight="1" x14ac:dyDescent="0.25">
      <c r="A70" s="2">
        <v>2023</v>
      </c>
      <c r="B70" s="3">
        <v>45017</v>
      </c>
      <c r="C70" s="3">
        <v>45107</v>
      </c>
      <c r="D70" s="4" t="s">
        <v>72</v>
      </c>
      <c r="E70" s="5" t="s">
        <v>971</v>
      </c>
      <c r="F70" s="2" t="s">
        <v>83</v>
      </c>
      <c r="G70" s="2" t="s">
        <v>84</v>
      </c>
      <c r="H70" s="2" t="s">
        <v>85</v>
      </c>
      <c r="I70" s="2" t="s">
        <v>80</v>
      </c>
      <c r="J70" s="6" t="s">
        <v>972</v>
      </c>
      <c r="K70" s="6" t="s">
        <v>973</v>
      </c>
      <c r="L70" s="6" t="s">
        <v>974</v>
      </c>
      <c r="M70" s="2" t="s">
        <v>97</v>
      </c>
      <c r="N70" s="3">
        <v>45027</v>
      </c>
      <c r="O70" s="3">
        <f>N70</f>
        <v>45027</v>
      </c>
      <c r="P70" s="2" t="s">
        <v>97</v>
      </c>
      <c r="Q70" s="12" t="s">
        <v>975</v>
      </c>
      <c r="R70" s="7">
        <v>150</v>
      </c>
      <c r="S70" s="7">
        <f>R70</f>
        <v>150</v>
      </c>
      <c r="T70" s="12" t="s">
        <v>976</v>
      </c>
      <c r="U70" s="12" t="s">
        <v>137</v>
      </c>
      <c r="V70" s="12" t="s">
        <v>139</v>
      </c>
      <c r="W70" s="2" t="s">
        <v>82</v>
      </c>
      <c r="X70" s="12" t="s">
        <v>139</v>
      </c>
      <c r="Y70" s="2" t="s">
        <v>86</v>
      </c>
      <c r="Z70" s="3">
        <v>45112</v>
      </c>
      <c r="AA70" s="3">
        <v>45112</v>
      </c>
      <c r="AB70" s="4" t="s">
        <v>97</v>
      </c>
    </row>
    <row r="71" spans="1:28" ht="30" customHeight="1" x14ac:dyDescent="0.25">
      <c r="A71" s="2">
        <v>2023</v>
      </c>
      <c r="B71" s="3">
        <v>45017</v>
      </c>
      <c r="C71" s="3">
        <v>45107</v>
      </c>
      <c r="D71" s="4" t="s">
        <v>72</v>
      </c>
      <c r="E71" s="5" t="s">
        <v>1010</v>
      </c>
      <c r="F71" s="2" t="s">
        <v>83</v>
      </c>
      <c r="G71" s="2" t="s">
        <v>84</v>
      </c>
      <c r="H71" s="2" t="s">
        <v>85</v>
      </c>
      <c r="I71" s="2" t="s">
        <v>80</v>
      </c>
      <c r="J71" s="6" t="s">
        <v>1011</v>
      </c>
      <c r="K71" s="6" t="s">
        <v>112</v>
      </c>
      <c r="L71" s="6" t="s">
        <v>112</v>
      </c>
      <c r="M71" s="2" t="s">
        <v>97</v>
      </c>
      <c r="N71" s="3">
        <v>45026</v>
      </c>
      <c r="O71" s="3">
        <f>N71</f>
        <v>45026</v>
      </c>
      <c r="P71" s="2" t="s">
        <v>97</v>
      </c>
      <c r="Q71" s="12" t="s">
        <v>1012</v>
      </c>
      <c r="R71" s="7">
        <f>150+195</f>
        <v>345</v>
      </c>
      <c r="S71" s="7">
        <f>R71</f>
        <v>345</v>
      </c>
      <c r="T71" s="12" t="s">
        <v>1013</v>
      </c>
      <c r="U71" s="12" t="s">
        <v>137</v>
      </c>
      <c r="V71" s="12" t="s">
        <v>139</v>
      </c>
      <c r="W71" s="2" t="s">
        <v>82</v>
      </c>
      <c r="X71" s="12" t="s">
        <v>139</v>
      </c>
      <c r="Y71" s="2" t="s">
        <v>86</v>
      </c>
      <c r="Z71" s="3">
        <v>45112</v>
      </c>
      <c r="AA71" s="3">
        <v>45112</v>
      </c>
      <c r="AB71" s="4" t="s">
        <v>97</v>
      </c>
    </row>
    <row r="72" spans="1:28" ht="30" customHeight="1" x14ac:dyDescent="0.25">
      <c r="A72" s="2">
        <v>2023</v>
      </c>
      <c r="B72" s="3">
        <v>45017</v>
      </c>
      <c r="C72" s="3">
        <v>45107</v>
      </c>
      <c r="D72" s="4" t="s">
        <v>72</v>
      </c>
      <c r="E72" s="5" t="s">
        <v>688</v>
      </c>
      <c r="F72" s="2" t="s">
        <v>83</v>
      </c>
      <c r="G72" s="2" t="s">
        <v>84</v>
      </c>
      <c r="H72" s="2" t="s">
        <v>85</v>
      </c>
      <c r="I72" s="2" t="s">
        <v>80</v>
      </c>
      <c r="J72" s="6" t="s">
        <v>689</v>
      </c>
      <c r="K72" s="6" t="s">
        <v>167</v>
      </c>
      <c r="L72" s="6" t="s">
        <v>117</v>
      </c>
      <c r="M72" s="2" t="s">
        <v>97</v>
      </c>
      <c r="N72" s="3">
        <v>45026</v>
      </c>
      <c r="O72" s="3">
        <f t="shared" si="10"/>
        <v>45026</v>
      </c>
      <c r="P72" s="2" t="s">
        <v>97</v>
      </c>
      <c r="Q72" s="12" t="s">
        <v>690</v>
      </c>
      <c r="R72" s="7">
        <v>150</v>
      </c>
      <c r="S72" s="7">
        <f t="shared" si="22"/>
        <v>150</v>
      </c>
      <c r="T72" s="12" t="s">
        <v>691</v>
      </c>
      <c r="U72" s="12" t="s">
        <v>137</v>
      </c>
      <c r="V72" s="12" t="s">
        <v>139</v>
      </c>
      <c r="W72" s="2" t="s">
        <v>82</v>
      </c>
      <c r="X72" s="12" t="s">
        <v>139</v>
      </c>
      <c r="Y72" s="2" t="s">
        <v>86</v>
      </c>
      <c r="Z72" s="3">
        <v>45112</v>
      </c>
      <c r="AA72" s="3">
        <v>45112</v>
      </c>
      <c r="AB72" s="4" t="s">
        <v>97</v>
      </c>
    </row>
    <row r="73" spans="1:28" ht="30" customHeight="1" x14ac:dyDescent="0.25">
      <c r="A73" s="2">
        <v>2023</v>
      </c>
      <c r="B73" s="3">
        <v>45017</v>
      </c>
      <c r="C73" s="3">
        <v>45107</v>
      </c>
      <c r="D73" s="4" t="s">
        <v>72</v>
      </c>
      <c r="E73" s="5" t="s">
        <v>434</v>
      </c>
      <c r="F73" s="2" t="s">
        <v>83</v>
      </c>
      <c r="G73" s="2" t="s">
        <v>84</v>
      </c>
      <c r="H73" s="2" t="s">
        <v>85</v>
      </c>
      <c r="I73" s="2" t="s">
        <v>80</v>
      </c>
      <c r="J73" s="6" t="s">
        <v>435</v>
      </c>
      <c r="K73" s="6" t="s">
        <v>436</v>
      </c>
      <c r="L73" s="6" t="s">
        <v>147</v>
      </c>
      <c r="M73" s="2" t="s">
        <v>97</v>
      </c>
      <c r="N73" s="3">
        <v>45026</v>
      </c>
      <c r="O73" s="3">
        <f t="shared" si="10"/>
        <v>45026</v>
      </c>
      <c r="P73" s="2" t="s">
        <v>97</v>
      </c>
      <c r="Q73" s="12" t="s">
        <v>437</v>
      </c>
      <c r="R73" s="7">
        <f>100+20</f>
        <v>120</v>
      </c>
      <c r="S73" s="7">
        <f t="shared" si="22"/>
        <v>120</v>
      </c>
      <c r="T73" s="12" t="s">
        <v>438</v>
      </c>
      <c r="U73" s="12" t="s">
        <v>137</v>
      </c>
      <c r="V73" s="12" t="s">
        <v>139</v>
      </c>
      <c r="W73" s="2" t="s">
        <v>82</v>
      </c>
      <c r="X73" s="12" t="s">
        <v>139</v>
      </c>
      <c r="Y73" s="2" t="s">
        <v>86</v>
      </c>
      <c r="Z73" s="3">
        <v>45112</v>
      </c>
      <c r="AA73" s="3">
        <v>45112</v>
      </c>
      <c r="AB73" s="4" t="s">
        <v>97</v>
      </c>
    </row>
    <row r="74" spans="1:28" ht="30" customHeight="1" x14ac:dyDescent="0.25">
      <c r="A74" s="2">
        <v>2023</v>
      </c>
      <c r="B74" s="3">
        <v>45017</v>
      </c>
      <c r="C74" s="3">
        <v>45107</v>
      </c>
      <c r="D74" s="4" t="s">
        <v>72</v>
      </c>
      <c r="E74" s="5" t="s">
        <v>431</v>
      </c>
      <c r="F74" s="2" t="s">
        <v>83</v>
      </c>
      <c r="G74" s="2" t="s">
        <v>84</v>
      </c>
      <c r="H74" s="2" t="s">
        <v>85</v>
      </c>
      <c r="I74" s="2" t="s">
        <v>80</v>
      </c>
      <c r="J74" s="6" t="s">
        <v>133</v>
      </c>
      <c r="K74" s="6" t="s">
        <v>112</v>
      </c>
      <c r="L74" s="6" t="s">
        <v>114</v>
      </c>
      <c r="M74" s="2" t="s">
        <v>97</v>
      </c>
      <c r="N74" s="3">
        <v>45028</v>
      </c>
      <c r="O74" s="3">
        <f t="shared" si="10"/>
        <v>45028</v>
      </c>
      <c r="P74" s="2" t="s">
        <v>97</v>
      </c>
      <c r="Q74" s="12" t="s">
        <v>432</v>
      </c>
      <c r="R74" s="7">
        <f>150+870.15</f>
        <v>1020.15</v>
      </c>
      <c r="S74" s="7">
        <f t="shared" si="22"/>
        <v>1020.15</v>
      </c>
      <c r="T74" s="12" t="s">
        <v>433</v>
      </c>
      <c r="U74" s="12" t="s">
        <v>137</v>
      </c>
      <c r="V74" s="12" t="s">
        <v>139</v>
      </c>
      <c r="W74" s="2" t="s">
        <v>82</v>
      </c>
      <c r="X74" s="12" t="s">
        <v>139</v>
      </c>
      <c r="Y74" s="2" t="s">
        <v>86</v>
      </c>
      <c r="Z74" s="3">
        <v>45112</v>
      </c>
      <c r="AA74" s="3">
        <v>45112</v>
      </c>
      <c r="AB74" s="4" t="s">
        <v>97</v>
      </c>
    </row>
    <row r="75" spans="1:28" ht="30" customHeight="1" x14ac:dyDescent="0.25">
      <c r="A75" s="2">
        <v>2023</v>
      </c>
      <c r="B75" s="3">
        <v>45017</v>
      </c>
      <c r="C75" s="3">
        <v>45107</v>
      </c>
      <c r="D75" s="4" t="s">
        <v>72</v>
      </c>
      <c r="E75" s="5" t="s">
        <v>646</v>
      </c>
      <c r="F75" s="2" t="s">
        <v>83</v>
      </c>
      <c r="G75" s="2" t="s">
        <v>84</v>
      </c>
      <c r="H75" s="2" t="s">
        <v>85</v>
      </c>
      <c r="I75" s="2" t="s">
        <v>80</v>
      </c>
      <c r="J75" s="6" t="s">
        <v>314</v>
      </c>
      <c r="K75" s="6" t="s">
        <v>123</v>
      </c>
      <c r="L75" s="6" t="s">
        <v>389</v>
      </c>
      <c r="M75" s="2" t="s">
        <v>97</v>
      </c>
      <c r="N75" s="3">
        <v>45028</v>
      </c>
      <c r="O75" s="3">
        <f t="shared" si="10"/>
        <v>45028</v>
      </c>
      <c r="P75" s="2" t="s">
        <v>97</v>
      </c>
      <c r="Q75" s="12" t="s">
        <v>647</v>
      </c>
      <c r="R75" s="7">
        <v>100</v>
      </c>
      <c r="S75" s="7">
        <f t="shared" si="22"/>
        <v>100</v>
      </c>
      <c r="T75" s="12" t="s">
        <v>648</v>
      </c>
      <c r="U75" s="12" t="s">
        <v>137</v>
      </c>
      <c r="V75" s="12" t="s">
        <v>139</v>
      </c>
      <c r="W75" s="2" t="s">
        <v>82</v>
      </c>
      <c r="X75" s="12" t="s">
        <v>139</v>
      </c>
      <c r="Y75" s="2" t="s">
        <v>86</v>
      </c>
      <c r="Z75" s="3">
        <v>45112</v>
      </c>
      <c r="AA75" s="3">
        <v>45112</v>
      </c>
      <c r="AB75" s="4" t="s">
        <v>97</v>
      </c>
    </row>
    <row r="76" spans="1:28" ht="30" customHeight="1" x14ac:dyDescent="0.25">
      <c r="A76" s="2">
        <v>2023</v>
      </c>
      <c r="B76" s="3">
        <v>45017</v>
      </c>
      <c r="C76" s="3">
        <v>45107</v>
      </c>
      <c r="D76" s="4" t="s">
        <v>72</v>
      </c>
      <c r="E76" s="5" t="s">
        <v>692</v>
      </c>
      <c r="F76" s="2" t="s">
        <v>83</v>
      </c>
      <c r="G76" s="2" t="s">
        <v>84</v>
      </c>
      <c r="H76" s="2" t="s">
        <v>85</v>
      </c>
      <c r="I76" s="2" t="s">
        <v>80</v>
      </c>
      <c r="J76" s="6" t="s">
        <v>693</v>
      </c>
      <c r="K76" s="6" t="s">
        <v>488</v>
      </c>
      <c r="L76" s="6" t="s">
        <v>116</v>
      </c>
      <c r="M76" s="2" t="s">
        <v>97</v>
      </c>
      <c r="N76" s="3">
        <v>45030</v>
      </c>
      <c r="O76" s="3">
        <f t="shared" si="10"/>
        <v>45030</v>
      </c>
      <c r="P76" s="2" t="s">
        <v>97</v>
      </c>
      <c r="Q76" s="12" t="s">
        <v>694</v>
      </c>
      <c r="R76" s="7">
        <v>100</v>
      </c>
      <c r="S76" s="7">
        <f t="shared" si="22"/>
        <v>100</v>
      </c>
      <c r="T76" s="12" t="s">
        <v>695</v>
      </c>
      <c r="U76" s="12" t="s">
        <v>137</v>
      </c>
      <c r="V76" s="12" t="s">
        <v>139</v>
      </c>
      <c r="W76" s="2" t="s">
        <v>82</v>
      </c>
      <c r="X76" s="12" t="s">
        <v>139</v>
      </c>
      <c r="Y76" s="2" t="s">
        <v>86</v>
      </c>
      <c r="Z76" s="3">
        <v>45112</v>
      </c>
      <c r="AA76" s="3">
        <v>45112</v>
      </c>
      <c r="AB76" s="4" t="s">
        <v>97</v>
      </c>
    </row>
    <row r="77" spans="1:28" ht="30" customHeight="1" x14ac:dyDescent="0.25">
      <c r="A77" s="2">
        <v>2023</v>
      </c>
      <c r="B77" s="3">
        <v>45017</v>
      </c>
      <c r="C77" s="3">
        <v>45107</v>
      </c>
      <c r="D77" s="4" t="s">
        <v>72</v>
      </c>
      <c r="E77" s="5" t="s">
        <v>1554</v>
      </c>
      <c r="F77" s="2" t="s">
        <v>83</v>
      </c>
      <c r="G77" s="2" t="s">
        <v>84</v>
      </c>
      <c r="H77" s="2" t="s">
        <v>85</v>
      </c>
      <c r="I77" s="2" t="s">
        <v>80</v>
      </c>
      <c r="J77" s="6" t="s">
        <v>1555</v>
      </c>
      <c r="K77" s="6" t="s">
        <v>1556</v>
      </c>
      <c r="L77" s="6" t="s">
        <v>1154</v>
      </c>
      <c r="M77" s="2" t="s">
        <v>97</v>
      </c>
      <c r="N77" s="3">
        <v>45003</v>
      </c>
      <c r="O77" s="3">
        <f t="shared" ref="O77" si="23">N77</f>
        <v>45003</v>
      </c>
      <c r="P77" s="2" t="s">
        <v>97</v>
      </c>
      <c r="Q77" s="12" t="s">
        <v>1557</v>
      </c>
      <c r="R77" s="7">
        <v>100</v>
      </c>
      <c r="S77" s="7">
        <f>R77</f>
        <v>100</v>
      </c>
      <c r="T77" s="12" t="s">
        <v>1558</v>
      </c>
      <c r="U77" s="12" t="s">
        <v>138</v>
      </c>
      <c r="V77" s="12" t="s">
        <v>139</v>
      </c>
      <c r="W77" s="2" t="s">
        <v>82</v>
      </c>
      <c r="X77" s="12" t="s">
        <v>139</v>
      </c>
      <c r="Y77" s="2" t="s">
        <v>86</v>
      </c>
      <c r="Z77" s="3">
        <v>45112</v>
      </c>
      <c r="AA77" s="3">
        <v>45112</v>
      </c>
      <c r="AB77" s="4" t="s">
        <v>97</v>
      </c>
    </row>
    <row r="78" spans="1:28" ht="30" customHeight="1" x14ac:dyDescent="0.25">
      <c r="A78" s="2">
        <v>2023</v>
      </c>
      <c r="B78" s="3">
        <v>45017</v>
      </c>
      <c r="C78" s="3">
        <v>45107</v>
      </c>
      <c r="D78" s="4" t="s">
        <v>72</v>
      </c>
      <c r="E78" s="5" t="s">
        <v>1817</v>
      </c>
      <c r="F78" s="2" t="s">
        <v>83</v>
      </c>
      <c r="G78" s="2" t="s">
        <v>84</v>
      </c>
      <c r="H78" s="2" t="s">
        <v>85</v>
      </c>
      <c r="I78" s="2" t="s">
        <v>80</v>
      </c>
      <c r="J78" s="6" t="s">
        <v>1814</v>
      </c>
      <c r="K78" s="6" t="s">
        <v>1617</v>
      </c>
      <c r="L78" s="6" t="s">
        <v>471</v>
      </c>
      <c r="M78" s="2" t="s">
        <v>97</v>
      </c>
      <c r="N78" s="3">
        <v>45043</v>
      </c>
      <c r="O78" s="3">
        <f>N78</f>
        <v>45043</v>
      </c>
      <c r="P78" s="2" t="s">
        <v>97</v>
      </c>
      <c r="Q78" s="12" t="s">
        <v>1818</v>
      </c>
      <c r="R78" s="7">
        <f>100+43.6</f>
        <v>143.6</v>
      </c>
      <c r="S78" s="7">
        <f>R78</f>
        <v>143.6</v>
      </c>
      <c r="T78" s="12" t="s">
        <v>1816</v>
      </c>
      <c r="U78" s="12" t="s">
        <v>137</v>
      </c>
      <c r="V78" s="12" t="s">
        <v>139</v>
      </c>
      <c r="W78" s="2" t="s">
        <v>82</v>
      </c>
      <c r="X78" s="12" t="s">
        <v>139</v>
      </c>
      <c r="Y78" s="2" t="s">
        <v>86</v>
      </c>
      <c r="Z78" s="3">
        <v>45112</v>
      </c>
      <c r="AA78" s="3">
        <v>45112</v>
      </c>
      <c r="AB78" s="4" t="s">
        <v>97</v>
      </c>
    </row>
    <row r="79" spans="1:28" ht="30" customHeight="1" x14ac:dyDescent="0.25">
      <c r="A79" s="2">
        <v>2023</v>
      </c>
      <c r="B79" s="3">
        <v>45017</v>
      </c>
      <c r="C79" s="3">
        <v>45107</v>
      </c>
      <c r="D79" s="4" t="s">
        <v>72</v>
      </c>
      <c r="E79" s="5" t="s">
        <v>1589</v>
      </c>
      <c r="F79" s="2" t="s">
        <v>83</v>
      </c>
      <c r="G79" s="2" t="s">
        <v>84</v>
      </c>
      <c r="H79" s="2" t="s">
        <v>85</v>
      </c>
      <c r="I79" s="2" t="s">
        <v>80</v>
      </c>
      <c r="J79" s="6" t="s">
        <v>1585</v>
      </c>
      <c r="K79" s="6" t="s">
        <v>154</v>
      </c>
      <c r="L79" s="6" t="s">
        <v>1586</v>
      </c>
      <c r="M79" s="2" t="s">
        <v>97</v>
      </c>
      <c r="N79" s="3">
        <v>45040</v>
      </c>
      <c r="O79" s="3">
        <f>N79</f>
        <v>45040</v>
      </c>
      <c r="P79" s="2" t="s">
        <v>97</v>
      </c>
      <c r="Q79" s="12" t="s">
        <v>1590</v>
      </c>
      <c r="R79" s="7">
        <f>100+1.5</f>
        <v>101.5</v>
      </c>
      <c r="S79" s="7">
        <f>R79</f>
        <v>101.5</v>
      </c>
      <c r="T79" s="12" t="s">
        <v>162</v>
      </c>
      <c r="U79" s="12" t="s">
        <v>137</v>
      </c>
      <c r="V79" s="12" t="s">
        <v>139</v>
      </c>
      <c r="W79" s="2" t="s">
        <v>82</v>
      </c>
      <c r="X79" s="12" t="s">
        <v>139</v>
      </c>
      <c r="Y79" s="2" t="s">
        <v>86</v>
      </c>
      <c r="Z79" s="3">
        <v>45112</v>
      </c>
      <c r="AA79" s="3">
        <v>45112</v>
      </c>
      <c r="AB79" s="4" t="s">
        <v>97</v>
      </c>
    </row>
    <row r="80" spans="1:28" ht="30" customHeight="1" x14ac:dyDescent="0.25">
      <c r="A80" s="2">
        <v>2023</v>
      </c>
      <c r="B80" s="3">
        <v>45017</v>
      </c>
      <c r="C80" s="3">
        <v>45107</v>
      </c>
      <c r="D80" s="4" t="s">
        <v>72</v>
      </c>
      <c r="E80" s="5" t="s">
        <v>1001</v>
      </c>
      <c r="F80" s="2" t="s">
        <v>83</v>
      </c>
      <c r="G80" s="2" t="s">
        <v>84</v>
      </c>
      <c r="H80" s="2" t="s">
        <v>85</v>
      </c>
      <c r="I80" s="2" t="s">
        <v>80</v>
      </c>
      <c r="J80" s="6" t="s">
        <v>1002</v>
      </c>
      <c r="K80" s="6" t="s">
        <v>130</v>
      </c>
      <c r="L80" s="6" t="s">
        <v>1003</v>
      </c>
      <c r="M80" s="2" t="s">
        <v>97</v>
      </c>
      <c r="N80" s="3">
        <v>45043</v>
      </c>
      <c r="O80" s="3">
        <f t="shared" si="10"/>
        <v>45043</v>
      </c>
      <c r="P80" s="2" t="s">
        <v>97</v>
      </c>
      <c r="Q80" s="12" t="s">
        <v>1004</v>
      </c>
      <c r="R80" s="7">
        <v>100</v>
      </c>
      <c r="S80" s="7">
        <f t="shared" si="22"/>
        <v>100</v>
      </c>
      <c r="T80" s="12" t="s">
        <v>1005</v>
      </c>
      <c r="U80" s="12" t="s">
        <v>137</v>
      </c>
      <c r="V80" s="12" t="s">
        <v>139</v>
      </c>
      <c r="W80" s="2" t="s">
        <v>82</v>
      </c>
      <c r="X80" s="12" t="s">
        <v>139</v>
      </c>
      <c r="Y80" s="2" t="s">
        <v>86</v>
      </c>
      <c r="Z80" s="3">
        <v>45112</v>
      </c>
      <c r="AA80" s="3">
        <v>45112</v>
      </c>
      <c r="AB80" s="4" t="s">
        <v>97</v>
      </c>
    </row>
    <row r="81" spans="1:28" ht="30" customHeight="1" x14ac:dyDescent="0.25">
      <c r="A81" s="2">
        <v>2023</v>
      </c>
      <c r="B81" s="3">
        <v>45017</v>
      </c>
      <c r="C81" s="3">
        <v>45107</v>
      </c>
      <c r="D81" s="4" t="s">
        <v>72</v>
      </c>
      <c r="E81" s="5" t="s">
        <v>1798</v>
      </c>
      <c r="F81" s="2" t="s">
        <v>83</v>
      </c>
      <c r="G81" s="2" t="s">
        <v>84</v>
      </c>
      <c r="H81" s="2" t="s">
        <v>85</v>
      </c>
      <c r="I81" s="2" t="s">
        <v>80</v>
      </c>
      <c r="J81" s="6" t="s">
        <v>1799</v>
      </c>
      <c r="K81" s="6" t="s">
        <v>126</v>
      </c>
      <c r="L81" s="6" t="s">
        <v>120</v>
      </c>
      <c r="M81" s="2" t="s">
        <v>97</v>
      </c>
      <c r="N81" s="3">
        <v>45044</v>
      </c>
      <c r="O81" s="3">
        <f t="shared" ref="O81:O89" si="24">N81</f>
        <v>45044</v>
      </c>
      <c r="P81" s="2" t="s">
        <v>97</v>
      </c>
      <c r="Q81" s="12" t="s">
        <v>1800</v>
      </c>
      <c r="R81" s="7">
        <f>300+150</f>
        <v>450</v>
      </c>
      <c r="S81" s="7">
        <f t="shared" ref="S81:S94" si="25">R81</f>
        <v>450</v>
      </c>
      <c r="T81" s="12" t="s">
        <v>1801</v>
      </c>
      <c r="U81" s="12" t="s">
        <v>137</v>
      </c>
      <c r="V81" s="12" t="s">
        <v>139</v>
      </c>
      <c r="W81" s="2" t="s">
        <v>82</v>
      </c>
      <c r="X81" s="12" t="s">
        <v>139</v>
      </c>
      <c r="Y81" s="2" t="s">
        <v>86</v>
      </c>
      <c r="Z81" s="3">
        <v>45112</v>
      </c>
      <c r="AA81" s="3">
        <v>45112</v>
      </c>
      <c r="AB81" s="4" t="s">
        <v>97</v>
      </c>
    </row>
    <row r="82" spans="1:28" ht="30" customHeight="1" x14ac:dyDescent="0.25">
      <c r="A82" s="2">
        <v>2023</v>
      </c>
      <c r="B82" s="3">
        <v>45017</v>
      </c>
      <c r="C82" s="3">
        <v>45107</v>
      </c>
      <c r="D82" s="4" t="s">
        <v>72</v>
      </c>
      <c r="E82" s="5" t="s">
        <v>2088</v>
      </c>
      <c r="F82" s="2" t="s">
        <v>83</v>
      </c>
      <c r="G82" s="2" t="s">
        <v>84</v>
      </c>
      <c r="H82" s="2" t="s">
        <v>85</v>
      </c>
      <c r="I82" s="2" t="s">
        <v>80</v>
      </c>
      <c r="J82" s="6" t="s">
        <v>2084</v>
      </c>
      <c r="K82" s="6" t="s">
        <v>2085</v>
      </c>
      <c r="L82" s="6" t="s">
        <v>126</v>
      </c>
      <c r="M82" s="2" t="s">
        <v>97</v>
      </c>
      <c r="N82" s="3">
        <v>45049</v>
      </c>
      <c r="O82" s="3">
        <f>N82</f>
        <v>45049</v>
      </c>
      <c r="P82" s="2" t="s">
        <v>97</v>
      </c>
      <c r="Q82" s="12" t="s">
        <v>2089</v>
      </c>
      <c r="R82" s="7">
        <f>100+50</f>
        <v>150</v>
      </c>
      <c r="S82" s="7">
        <f>R82</f>
        <v>150</v>
      </c>
      <c r="T82" s="12" t="s">
        <v>2087</v>
      </c>
      <c r="U82" s="12" t="s">
        <v>137</v>
      </c>
      <c r="V82" s="12" t="s">
        <v>139</v>
      </c>
      <c r="W82" s="2" t="s">
        <v>82</v>
      </c>
      <c r="X82" s="12" t="s">
        <v>139</v>
      </c>
      <c r="Y82" s="2" t="s">
        <v>86</v>
      </c>
      <c r="Z82" s="3">
        <v>45112</v>
      </c>
      <c r="AA82" s="3">
        <v>45112</v>
      </c>
      <c r="AB82" s="4" t="s">
        <v>97</v>
      </c>
    </row>
    <row r="83" spans="1:28" ht="30" customHeight="1" x14ac:dyDescent="0.25">
      <c r="A83" s="2">
        <v>2023</v>
      </c>
      <c r="B83" s="3">
        <v>45017</v>
      </c>
      <c r="C83" s="3">
        <v>45107</v>
      </c>
      <c r="D83" s="4" t="s">
        <v>72</v>
      </c>
      <c r="E83" s="5" t="s">
        <v>2297</v>
      </c>
      <c r="F83" s="2" t="s">
        <v>83</v>
      </c>
      <c r="G83" s="2" t="s">
        <v>84</v>
      </c>
      <c r="H83" s="2" t="s">
        <v>85</v>
      </c>
      <c r="I83" s="2" t="s">
        <v>80</v>
      </c>
      <c r="J83" s="6" t="s">
        <v>2298</v>
      </c>
      <c r="K83" s="6" t="s">
        <v>1513</v>
      </c>
      <c r="L83" s="6" t="s">
        <v>169</v>
      </c>
      <c r="M83" s="2" t="s">
        <v>97</v>
      </c>
      <c r="N83" s="3">
        <v>45051</v>
      </c>
      <c r="O83" s="3">
        <f>N83</f>
        <v>45051</v>
      </c>
      <c r="P83" s="2" t="s">
        <v>97</v>
      </c>
      <c r="Q83" s="12" t="s">
        <v>2299</v>
      </c>
      <c r="R83" s="7">
        <f>100+65</f>
        <v>165</v>
      </c>
      <c r="S83" s="7">
        <f>R83</f>
        <v>165</v>
      </c>
      <c r="T83" s="12" t="s">
        <v>2300</v>
      </c>
      <c r="U83" s="12" t="s">
        <v>137</v>
      </c>
      <c r="V83" s="12" t="s">
        <v>139</v>
      </c>
      <c r="W83" s="2" t="s">
        <v>82</v>
      </c>
      <c r="X83" s="12" t="s">
        <v>139</v>
      </c>
      <c r="Y83" s="2" t="s">
        <v>86</v>
      </c>
      <c r="Z83" s="3">
        <v>45112</v>
      </c>
      <c r="AA83" s="3">
        <v>45112</v>
      </c>
      <c r="AB83" s="4" t="s">
        <v>97</v>
      </c>
    </row>
    <row r="84" spans="1:28" ht="30" customHeight="1" x14ac:dyDescent="0.25">
      <c r="A84" s="2">
        <v>2023</v>
      </c>
      <c r="B84" s="3">
        <v>45017</v>
      </c>
      <c r="C84" s="3">
        <v>45107</v>
      </c>
      <c r="D84" s="4" t="s">
        <v>72</v>
      </c>
      <c r="E84" s="5" t="s">
        <v>1551</v>
      </c>
      <c r="F84" s="2" t="s">
        <v>83</v>
      </c>
      <c r="G84" s="2" t="s">
        <v>84</v>
      </c>
      <c r="H84" s="2" t="s">
        <v>85</v>
      </c>
      <c r="I84" s="2" t="s">
        <v>80</v>
      </c>
      <c r="J84" s="6" t="s">
        <v>1548</v>
      </c>
      <c r="K84" s="6" t="s">
        <v>118</v>
      </c>
      <c r="L84" s="6" t="s">
        <v>178</v>
      </c>
      <c r="M84" s="2" t="s">
        <v>97</v>
      </c>
      <c r="N84" s="3">
        <v>45051</v>
      </c>
      <c r="O84" s="3">
        <f t="shared" si="24"/>
        <v>45051</v>
      </c>
      <c r="P84" s="2" t="s">
        <v>97</v>
      </c>
      <c r="Q84" s="12" t="s">
        <v>1552</v>
      </c>
      <c r="R84" s="7">
        <f>100+35</f>
        <v>135</v>
      </c>
      <c r="S84" s="7">
        <f t="shared" si="25"/>
        <v>135</v>
      </c>
      <c r="T84" s="12" t="s">
        <v>1553</v>
      </c>
      <c r="U84" s="12" t="s">
        <v>137</v>
      </c>
      <c r="V84" s="12" t="s">
        <v>139</v>
      </c>
      <c r="W84" s="2" t="s">
        <v>82</v>
      </c>
      <c r="X84" s="12" t="s">
        <v>139</v>
      </c>
      <c r="Y84" s="2" t="s">
        <v>86</v>
      </c>
      <c r="Z84" s="3">
        <v>45112</v>
      </c>
      <c r="AA84" s="3">
        <v>45112</v>
      </c>
      <c r="AB84" s="4" t="s">
        <v>97</v>
      </c>
    </row>
    <row r="85" spans="1:28" ht="30" customHeight="1" x14ac:dyDescent="0.25">
      <c r="A85" s="2">
        <v>2023</v>
      </c>
      <c r="B85" s="3">
        <v>45017</v>
      </c>
      <c r="C85" s="3">
        <v>45107</v>
      </c>
      <c r="D85" s="4" t="s">
        <v>72</v>
      </c>
      <c r="E85" s="5" t="s">
        <v>2638</v>
      </c>
      <c r="F85" s="2" t="s">
        <v>83</v>
      </c>
      <c r="G85" s="2" t="s">
        <v>84</v>
      </c>
      <c r="H85" s="2" t="s">
        <v>85</v>
      </c>
      <c r="I85" s="2" t="s">
        <v>80</v>
      </c>
      <c r="J85" s="6" t="s">
        <v>1710</v>
      </c>
      <c r="K85" s="6" t="s">
        <v>2635</v>
      </c>
      <c r="L85" s="6" t="s">
        <v>680</v>
      </c>
      <c r="M85" s="2" t="s">
        <v>97</v>
      </c>
      <c r="N85" s="3">
        <v>45061</v>
      </c>
      <c r="O85" s="3">
        <f>N85</f>
        <v>45061</v>
      </c>
      <c r="P85" s="2" t="s">
        <v>97</v>
      </c>
      <c r="Q85" s="12" t="s">
        <v>2639</v>
      </c>
      <c r="R85" s="7">
        <v>100</v>
      </c>
      <c r="S85" s="7">
        <f>R85</f>
        <v>100</v>
      </c>
      <c r="T85" s="12" t="s">
        <v>2640</v>
      </c>
      <c r="U85" s="12" t="s">
        <v>137</v>
      </c>
      <c r="V85" s="12" t="s">
        <v>139</v>
      </c>
      <c r="W85" s="2" t="s">
        <v>82</v>
      </c>
      <c r="X85" s="12" t="s">
        <v>139</v>
      </c>
      <c r="Y85" s="2" t="s">
        <v>86</v>
      </c>
      <c r="Z85" s="3">
        <v>45112</v>
      </c>
      <c r="AA85" s="3">
        <v>45112</v>
      </c>
      <c r="AB85" s="4" t="s">
        <v>97</v>
      </c>
    </row>
    <row r="86" spans="1:28" ht="30" customHeight="1" x14ac:dyDescent="0.25">
      <c r="A86" s="2">
        <v>2023</v>
      </c>
      <c r="B86" s="3">
        <v>45017</v>
      </c>
      <c r="C86" s="3">
        <v>45107</v>
      </c>
      <c r="D86" s="4" t="s">
        <v>72</v>
      </c>
      <c r="E86" s="5" t="s">
        <v>1493</v>
      </c>
      <c r="F86" s="2" t="s">
        <v>83</v>
      </c>
      <c r="G86" s="2" t="s">
        <v>84</v>
      </c>
      <c r="H86" s="2" t="s">
        <v>85</v>
      </c>
      <c r="I86" s="2" t="s">
        <v>80</v>
      </c>
      <c r="J86" s="6" t="s">
        <v>1494</v>
      </c>
      <c r="K86" s="6" t="s">
        <v>1495</v>
      </c>
      <c r="L86" s="6" t="s">
        <v>1496</v>
      </c>
      <c r="M86" s="2" t="s">
        <v>97</v>
      </c>
      <c r="N86" s="3">
        <v>45062</v>
      </c>
      <c r="O86" s="3">
        <f t="shared" si="24"/>
        <v>45062</v>
      </c>
      <c r="P86" s="2" t="s">
        <v>97</v>
      </c>
      <c r="Q86" s="12" t="s">
        <v>1497</v>
      </c>
      <c r="R86" s="7">
        <v>100</v>
      </c>
      <c r="S86" s="7">
        <f t="shared" si="25"/>
        <v>100</v>
      </c>
      <c r="T86" s="12" t="s">
        <v>1498</v>
      </c>
      <c r="U86" s="12" t="s">
        <v>137</v>
      </c>
      <c r="V86" s="12" t="s">
        <v>139</v>
      </c>
      <c r="W86" s="2" t="s">
        <v>82</v>
      </c>
      <c r="X86" s="12" t="s">
        <v>139</v>
      </c>
      <c r="Y86" s="2" t="s">
        <v>86</v>
      </c>
      <c r="Z86" s="3">
        <v>45112</v>
      </c>
      <c r="AA86" s="3">
        <v>45112</v>
      </c>
      <c r="AB86" s="4" t="s">
        <v>97</v>
      </c>
    </row>
    <row r="87" spans="1:28" ht="30" customHeight="1" x14ac:dyDescent="0.25">
      <c r="A87" s="2">
        <v>2023</v>
      </c>
      <c r="B87" s="3">
        <v>45017</v>
      </c>
      <c r="C87" s="3">
        <v>45107</v>
      </c>
      <c r="D87" s="4" t="s">
        <v>72</v>
      </c>
      <c r="E87" s="5" t="s">
        <v>1740</v>
      </c>
      <c r="F87" s="2" t="s">
        <v>83</v>
      </c>
      <c r="G87" s="2" t="s">
        <v>84</v>
      </c>
      <c r="H87" s="2" t="s">
        <v>85</v>
      </c>
      <c r="I87" s="2" t="s">
        <v>80</v>
      </c>
      <c r="J87" s="6" t="s">
        <v>1741</v>
      </c>
      <c r="K87" s="6" t="s">
        <v>126</v>
      </c>
      <c r="L87" s="6" t="s">
        <v>116</v>
      </c>
      <c r="M87" s="2" t="s">
        <v>97</v>
      </c>
      <c r="N87" s="3">
        <v>45061</v>
      </c>
      <c r="O87" s="3">
        <f t="shared" si="24"/>
        <v>45061</v>
      </c>
      <c r="P87" s="2" t="s">
        <v>97</v>
      </c>
      <c r="Q87" s="12" t="s">
        <v>1742</v>
      </c>
      <c r="R87" s="7">
        <v>150</v>
      </c>
      <c r="S87" s="7">
        <f t="shared" si="25"/>
        <v>150</v>
      </c>
      <c r="T87" s="12" t="s">
        <v>1743</v>
      </c>
      <c r="U87" s="12" t="s">
        <v>137</v>
      </c>
      <c r="V87" s="12" t="s">
        <v>139</v>
      </c>
      <c r="W87" s="2" t="s">
        <v>82</v>
      </c>
      <c r="X87" s="12" t="s">
        <v>139</v>
      </c>
      <c r="Y87" s="2" t="s">
        <v>86</v>
      </c>
      <c r="Z87" s="3">
        <v>45112</v>
      </c>
      <c r="AA87" s="3">
        <v>45112</v>
      </c>
      <c r="AB87" s="4" t="s">
        <v>97</v>
      </c>
    </row>
    <row r="88" spans="1:28" ht="30" customHeight="1" x14ac:dyDescent="0.25">
      <c r="A88" s="2">
        <v>2023</v>
      </c>
      <c r="B88" s="3">
        <v>45017</v>
      </c>
      <c r="C88" s="3">
        <v>45107</v>
      </c>
      <c r="D88" s="4" t="s">
        <v>72</v>
      </c>
      <c r="E88" s="5" t="s">
        <v>1744</v>
      </c>
      <c r="F88" s="2" t="s">
        <v>83</v>
      </c>
      <c r="G88" s="2" t="s">
        <v>84</v>
      </c>
      <c r="H88" s="2" t="s">
        <v>85</v>
      </c>
      <c r="I88" s="2" t="s">
        <v>80</v>
      </c>
      <c r="J88" s="6" t="s">
        <v>1745</v>
      </c>
      <c r="K88" s="6" t="s">
        <v>117</v>
      </c>
      <c r="L88" s="6" t="s">
        <v>125</v>
      </c>
      <c r="M88" s="2" t="s">
        <v>97</v>
      </c>
      <c r="N88" s="3">
        <v>45061</v>
      </c>
      <c r="O88" s="3">
        <f t="shared" si="24"/>
        <v>45061</v>
      </c>
      <c r="P88" s="2" t="s">
        <v>97</v>
      </c>
      <c r="Q88" s="12" t="s">
        <v>1746</v>
      </c>
      <c r="R88" s="7">
        <v>150</v>
      </c>
      <c r="S88" s="7">
        <f t="shared" si="25"/>
        <v>150</v>
      </c>
      <c r="T88" s="12" t="s">
        <v>1747</v>
      </c>
      <c r="U88" s="12" t="s">
        <v>137</v>
      </c>
      <c r="V88" s="12" t="s">
        <v>139</v>
      </c>
      <c r="W88" s="2" t="s">
        <v>82</v>
      </c>
      <c r="X88" s="12" t="s">
        <v>139</v>
      </c>
      <c r="Y88" s="2" t="s">
        <v>86</v>
      </c>
      <c r="Z88" s="3">
        <v>45112</v>
      </c>
      <c r="AA88" s="3">
        <v>45112</v>
      </c>
      <c r="AB88" s="4" t="s">
        <v>97</v>
      </c>
    </row>
    <row r="89" spans="1:28" ht="30" customHeight="1" x14ac:dyDescent="0.25">
      <c r="A89" s="2">
        <v>2023</v>
      </c>
      <c r="B89" s="3">
        <v>45017</v>
      </c>
      <c r="C89" s="3">
        <v>45107</v>
      </c>
      <c r="D89" s="4" t="s">
        <v>72</v>
      </c>
      <c r="E89" s="5" t="s">
        <v>1748</v>
      </c>
      <c r="F89" s="2" t="s">
        <v>83</v>
      </c>
      <c r="G89" s="2" t="s">
        <v>84</v>
      </c>
      <c r="H89" s="2" t="s">
        <v>85</v>
      </c>
      <c r="I89" s="2" t="s">
        <v>80</v>
      </c>
      <c r="J89" s="6" t="s">
        <v>1749</v>
      </c>
      <c r="K89" s="6" t="s">
        <v>1750</v>
      </c>
      <c r="L89" s="6" t="s">
        <v>122</v>
      </c>
      <c r="M89" s="2" t="s">
        <v>97</v>
      </c>
      <c r="N89" s="3">
        <v>45062</v>
      </c>
      <c r="O89" s="3">
        <f t="shared" si="24"/>
        <v>45062</v>
      </c>
      <c r="P89" s="2" t="s">
        <v>97</v>
      </c>
      <c r="Q89" s="12" t="s">
        <v>1751</v>
      </c>
      <c r="R89" s="7">
        <v>150</v>
      </c>
      <c r="S89" s="7">
        <f t="shared" si="25"/>
        <v>150</v>
      </c>
      <c r="T89" s="12" t="s">
        <v>1752</v>
      </c>
      <c r="U89" s="12" t="s">
        <v>137</v>
      </c>
      <c r="V89" s="12" t="s">
        <v>139</v>
      </c>
      <c r="W89" s="2" t="s">
        <v>82</v>
      </c>
      <c r="X89" s="12" t="s">
        <v>139</v>
      </c>
      <c r="Y89" s="2" t="s">
        <v>86</v>
      </c>
      <c r="Z89" s="3">
        <v>45112</v>
      </c>
      <c r="AA89" s="3">
        <v>45112</v>
      </c>
      <c r="AB89" s="4" t="s">
        <v>97</v>
      </c>
    </row>
    <row r="90" spans="1:28" ht="30" customHeight="1" x14ac:dyDescent="0.25">
      <c r="A90" s="2">
        <v>2023</v>
      </c>
      <c r="B90" s="3">
        <v>45017</v>
      </c>
      <c r="C90" s="3">
        <v>45107</v>
      </c>
      <c r="D90" s="4" t="s">
        <v>72</v>
      </c>
      <c r="E90" s="5" t="s">
        <v>2284</v>
      </c>
      <c r="F90" s="2" t="s">
        <v>83</v>
      </c>
      <c r="G90" s="2" t="s">
        <v>84</v>
      </c>
      <c r="H90" s="2" t="s">
        <v>85</v>
      </c>
      <c r="I90" s="2" t="s">
        <v>80</v>
      </c>
      <c r="J90" s="6" t="s">
        <v>2285</v>
      </c>
      <c r="K90" s="6" t="s">
        <v>2286</v>
      </c>
      <c r="L90" s="6" t="s">
        <v>2287</v>
      </c>
      <c r="M90" s="2" t="s">
        <v>97</v>
      </c>
      <c r="N90" s="3">
        <v>45083</v>
      </c>
      <c r="O90" s="3">
        <f>N90</f>
        <v>45083</v>
      </c>
      <c r="P90" s="2" t="s">
        <v>97</v>
      </c>
      <c r="Q90" s="12" t="s">
        <v>2288</v>
      </c>
      <c r="R90" s="7">
        <v>150</v>
      </c>
      <c r="S90" s="7">
        <f>R90</f>
        <v>150</v>
      </c>
      <c r="T90" s="12" t="s">
        <v>2289</v>
      </c>
      <c r="U90" s="12" t="s">
        <v>137</v>
      </c>
      <c r="V90" s="12" t="s">
        <v>139</v>
      </c>
      <c r="W90" s="2" t="s">
        <v>82</v>
      </c>
      <c r="X90" s="12" t="s">
        <v>139</v>
      </c>
      <c r="Y90" s="2" t="s">
        <v>86</v>
      </c>
      <c r="Z90" s="3">
        <v>45112</v>
      </c>
      <c r="AA90" s="3">
        <v>45112</v>
      </c>
      <c r="AB90" s="4" t="s">
        <v>97</v>
      </c>
    </row>
    <row r="91" spans="1:28" ht="30" customHeight="1" x14ac:dyDescent="0.25">
      <c r="A91" s="2">
        <v>2023</v>
      </c>
      <c r="B91" s="3">
        <v>45017</v>
      </c>
      <c r="C91" s="3">
        <v>45107</v>
      </c>
      <c r="D91" s="4" t="s">
        <v>72</v>
      </c>
      <c r="E91" s="5" t="s">
        <v>2386</v>
      </c>
      <c r="F91" s="2" t="s">
        <v>83</v>
      </c>
      <c r="G91" s="2" t="s">
        <v>84</v>
      </c>
      <c r="H91" s="2" t="s">
        <v>85</v>
      </c>
      <c r="I91" s="2" t="s">
        <v>80</v>
      </c>
      <c r="J91" s="6" t="s">
        <v>132</v>
      </c>
      <c r="K91" s="6" t="s">
        <v>1671</v>
      </c>
      <c r="L91" s="6" t="s">
        <v>2387</v>
      </c>
      <c r="M91" s="2" t="s">
        <v>97</v>
      </c>
      <c r="N91" s="3">
        <v>45083</v>
      </c>
      <c r="O91" s="3">
        <f>N91</f>
        <v>45083</v>
      </c>
      <c r="P91" s="2" t="s">
        <v>97</v>
      </c>
      <c r="Q91" s="12" t="s">
        <v>2388</v>
      </c>
      <c r="R91" s="7">
        <v>100</v>
      </c>
      <c r="S91" s="7">
        <f>R91</f>
        <v>100</v>
      </c>
      <c r="T91" s="12" t="s">
        <v>2389</v>
      </c>
      <c r="U91" s="12" t="s">
        <v>137</v>
      </c>
      <c r="V91" s="12" t="s">
        <v>139</v>
      </c>
      <c r="W91" s="2" t="s">
        <v>82</v>
      </c>
      <c r="X91" s="12" t="s">
        <v>139</v>
      </c>
      <c r="Y91" s="2" t="s">
        <v>86</v>
      </c>
      <c r="Z91" s="3">
        <v>45112</v>
      </c>
      <c r="AA91" s="3">
        <v>45112</v>
      </c>
      <c r="AB91" s="4" t="s">
        <v>97</v>
      </c>
    </row>
    <row r="92" spans="1:28" ht="30" customHeight="1" x14ac:dyDescent="0.25">
      <c r="A92" s="2">
        <v>2023</v>
      </c>
      <c r="B92" s="3">
        <v>45017</v>
      </c>
      <c r="C92" s="3">
        <v>45107</v>
      </c>
      <c r="D92" s="4" t="s">
        <v>72</v>
      </c>
      <c r="E92" s="5" t="s">
        <v>2012</v>
      </c>
      <c r="F92" s="2" t="s">
        <v>83</v>
      </c>
      <c r="G92" s="2" t="s">
        <v>84</v>
      </c>
      <c r="H92" s="2" t="s">
        <v>85</v>
      </c>
      <c r="I92" s="2" t="s">
        <v>80</v>
      </c>
      <c r="J92" s="6" t="s">
        <v>479</v>
      </c>
      <c r="K92" s="6" t="s">
        <v>2009</v>
      </c>
      <c r="L92" s="6" t="s">
        <v>131</v>
      </c>
      <c r="M92" s="2" t="s">
        <v>97</v>
      </c>
      <c r="N92" s="3">
        <v>45063</v>
      </c>
      <c r="O92" s="3">
        <f>N92</f>
        <v>45063</v>
      </c>
      <c r="P92" s="2" t="s">
        <v>97</v>
      </c>
      <c r="Q92" s="12" t="s">
        <v>2013</v>
      </c>
      <c r="R92" s="7">
        <v>100</v>
      </c>
      <c r="S92" s="7">
        <f>R92</f>
        <v>100</v>
      </c>
      <c r="T92" s="12" t="s">
        <v>2011</v>
      </c>
      <c r="U92" s="12" t="s">
        <v>137</v>
      </c>
      <c r="V92" s="12" t="s">
        <v>139</v>
      </c>
      <c r="W92" s="2" t="s">
        <v>82</v>
      </c>
      <c r="X92" s="12" t="s">
        <v>139</v>
      </c>
      <c r="Y92" s="2" t="s">
        <v>86</v>
      </c>
      <c r="Z92" s="3">
        <v>45112</v>
      </c>
      <c r="AA92" s="3">
        <v>45112</v>
      </c>
      <c r="AB92" s="4" t="s">
        <v>97</v>
      </c>
    </row>
    <row r="93" spans="1:28" ht="30" customHeight="1" x14ac:dyDescent="0.25">
      <c r="A93" s="2">
        <v>2023</v>
      </c>
      <c r="B93" s="3">
        <v>45017</v>
      </c>
      <c r="C93" s="3">
        <v>45107</v>
      </c>
      <c r="D93" s="4" t="s">
        <v>72</v>
      </c>
      <c r="E93" s="5" t="s">
        <v>1796</v>
      </c>
      <c r="F93" s="2" t="s">
        <v>83</v>
      </c>
      <c r="G93" s="2" t="s">
        <v>84</v>
      </c>
      <c r="H93" s="2" t="s">
        <v>85</v>
      </c>
      <c r="I93" s="2" t="s">
        <v>80</v>
      </c>
      <c r="J93" s="6" t="s">
        <v>382</v>
      </c>
      <c r="K93" s="6" t="s">
        <v>117</v>
      </c>
      <c r="L93" s="6" t="s">
        <v>126</v>
      </c>
      <c r="M93" s="2" t="s">
        <v>97</v>
      </c>
      <c r="N93" s="3">
        <v>45064</v>
      </c>
      <c r="O93" s="3">
        <f t="shared" ref="O93" si="26">N93</f>
        <v>45064</v>
      </c>
      <c r="P93" s="2" t="s">
        <v>97</v>
      </c>
      <c r="Q93" s="12" t="s">
        <v>1797</v>
      </c>
      <c r="R93" s="7">
        <v>120</v>
      </c>
      <c r="S93" s="7">
        <f t="shared" si="25"/>
        <v>120</v>
      </c>
      <c r="T93" s="12" t="s">
        <v>1795</v>
      </c>
      <c r="U93" s="12" t="s">
        <v>137</v>
      </c>
      <c r="V93" s="12" t="s">
        <v>139</v>
      </c>
      <c r="W93" s="2" t="s">
        <v>82</v>
      </c>
      <c r="X93" s="12" t="s">
        <v>139</v>
      </c>
      <c r="Y93" s="2" t="s">
        <v>86</v>
      </c>
      <c r="Z93" s="3">
        <v>45112</v>
      </c>
      <c r="AA93" s="3">
        <v>45112</v>
      </c>
      <c r="AB93" s="4" t="s">
        <v>97</v>
      </c>
    </row>
    <row r="94" spans="1:28" ht="30" customHeight="1" x14ac:dyDescent="0.25">
      <c r="A94" s="2">
        <v>2023</v>
      </c>
      <c r="B94" s="3">
        <v>45017</v>
      </c>
      <c r="C94" s="3">
        <v>45107</v>
      </c>
      <c r="D94" s="4" t="s">
        <v>72</v>
      </c>
      <c r="E94" s="5" t="s">
        <v>1441</v>
      </c>
      <c r="F94" s="2" t="s">
        <v>83</v>
      </c>
      <c r="G94" s="2" t="s">
        <v>84</v>
      </c>
      <c r="H94" s="2" t="s">
        <v>85</v>
      </c>
      <c r="I94" s="2" t="s">
        <v>80</v>
      </c>
      <c r="J94" s="6" t="s">
        <v>1442</v>
      </c>
      <c r="K94" s="6" t="s">
        <v>97</v>
      </c>
      <c r="L94" s="6" t="s">
        <v>97</v>
      </c>
      <c r="M94" s="2" t="s">
        <v>97</v>
      </c>
      <c r="N94" s="3">
        <v>45065</v>
      </c>
      <c r="O94" s="3">
        <f t="shared" ref="O94:O102" si="27">N94</f>
        <v>45065</v>
      </c>
      <c r="P94" s="2" t="s">
        <v>97</v>
      </c>
      <c r="Q94" s="12" t="s">
        <v>1443</v>
      </c>
      <c r="R94" s="7">
        <v>0</v>
      </c>
      <c r="S94" s="7">
        <f t="shared" si="25"/>
        <v>0</v>
      </c>
      <c r="T94" s="12" t="s">
        <v>198</v>
      </c>
      <c r="U94" s="12" t="s">
        <v>137</v>
      </c>
      <c r="V94" s="12" t="s">
        <v>139</v>
      </c>
      <c r="W94" s="2" t="s">
        <v>82</v>
      </c>
      <c r="X94" s="12" t="s">
        <v>139</v>
      </c>
      <c r="Y94" s="2" t="s">
        <v>86</v>
      </c>
      <c r="Z94" s="3">
        <v>45112</v>
      </c>
      <c r="AA94" s="3">
        <v>45112</v>
      </c>
      <c r="AB94" s="4" t="s">
        <v>97</v>
      </c>
    </row>
    <row r="95" spans="1:28" ht="30" customHeight="1" x14ac:dyDescent="0.25">
      <c r="A95" s="2">
        <v>2023</v>
      </c>
      <c r="B95" s="3">
        <v>45017</v>
      </c>
      <c r="C95" s="3">
        <v>45107</v>
      </c>
      <c r="D95" s="4" t="s">
        <v>72</v>
      </c>
      <c r="E95" s="5" t="s">
        <v>2529</v>
      </c>
      <c r="F95" s="2" t="s">
        <v>83</v>
      </c>
      <c r="G95" s="2" t="s">
        <v>84</v>
      </c>
      <c r="H95" s="2" t="s">
        <v>85</v>
      </c>
      <c r="I95" s="2" t="s">
        <v>80</v>
      </c>
      <c r="J95" s="6" t="s">
        <v>2522</v>
      </c>
      <c r="K95" s="6" t="s">
        <v>2523</v>
      </c>
      <c r="L95" s="6" t="s">
        <v>122</v>
      </c>
      <c r="M95" s="2" t="s">
        <v>97</v>
      </c>
      <c r="N95" s="3">
        <v>45070</v>
      </c>
      <c r="O95" s="3">
        <f>N95</f>
        <v>45070</v>
      </c>
      <c r="P95" s="2" t="s">
        <v>97</v>
      </c>
      <c r="Q95" s="12" t="s">
        <v>2530</v>
      </c>
      <c r="R95" s="7">
        <v>100</v>
      </c>
      <c r="S95" s="7">
        <f>R95</f>
        <v>100</v>
      </c>
      <c r="T95" s="12" t="s">
        <v>2528</v>
      </c>
      <c r="U95" s="12" t="s">
        <v>137</v>
      </c>
      <c r="V95" s="12" t="s">
        <v>139</v>
      </c>
      <c r="W95" s="2" t="s">
        <v>82</v>
      </c>
      <c r="X95" s="12" t="s">
        <v>139</v>
      </c>
      <c r="Y95" s="2" t="s">
        <v>86</v>
      </c>
      <c r="Z95" s="3">
        <v>45112</v>
      </c>
      <c r="AA95" s="3">
        <v>45112</v>
      </c>
      <c r="AB95" s="4" t="s">
        <v>97</v>
      </c>
    </row>
    <row r="96" spans="1:28" ht="30" customHeight="1" x14ac:dyDescent="0.25">
      <c r="A96" s="2">
        <v>2023</v>
      </c>
      <c r="B96" s="3">
        <v>45017</v>
      </c>
      <c r="C96" s="3">
        <v>45107</v>
      </c>
      <c r="D96" s="4" t="s">
        <v>72</v>
      </c>
      <c r="E96" s="5" t="s">
        <v>2651</v>
      </c>
      <c r="F96" s="2" t="s">
        <v>83</v>
      </c>
      <c r="G96" s="2" t="s">
        <v>84</v>
      </c>
      <c r="H96" s="2" t="s">
        <v>85</v>
      </c>
      <c r="I96" s="2" t="s">
        <v>80</v>
      </c>
      <c r="J96" s="6" t="s">
        <v>2652</v>
      </c>
      <c r="K96" s="6" t="s">
        <v>166</v>
      </c>
      <c r="L96" s="6" t="s">
        <v>530</v>
      </c>
      <c r="M96" s="2" t="s">
        <v>97</v>
      </c>
      <c r="N96" s="3">
        <v>45078</v>
      </c>
      <c r="O96" s="3">
        <f>N96</f>
        <v>45078</v>
      </c>
      <c r="P96" s="2" t="s">
        <v>97</v>
      </c>
      <c r="Q96" s="12" t="s">
        <v>2653</v>
      </c>
      <c r="R96" s="7">
        <v>100</v>
      </c>
      <c r="S96" s="7">
        <f>R96</f>
        <v>100</v>
      </c>
      <c r="T96" s="12" t="s">
        <v>2654</v>
      </c>
      <c r="U96" s="12" t="s">
        <v>137</v>
      </c>
      <c r="V96" s="12" t="s">
        <v>139</v>
      </c>
      <c r="W96" s="2" t="s">
        <v>82</v>
      </c>
      <c r="X96" s="12" t="s">
        <v>139</v>
      </c>
      <c r="Y96" s="2" t="s">
        <v>86</v>
      </c>
      <c r="Z96" s="3">
        <v>45112</v>
      </c>
      <c r="AA96" s="3">
        <v>45112</v>
      </c>
      <c r="AB96" s="4" t="s">
        <v>97</v>
      </c>
    </row>
    <row r="97" spans="1:28" ht="30" customHeight="1" x14ac:dyDescent="0.25">
      <c r="A97" s="2">
        <v>2023</v>
      </c>
      <c r="B97" s="3">
        <v>45017</v>
      </c>
      <c r="C97" s="3">
        <v>45107</v>
      </c>
      <c r="D97" s="4" t="s">
        <v>72</v>
      </c>
      <c r="E97" s="5" t="s">
        <v>2168</v>
      </c>
      <c r="F97" s="2" t="s">
        <v>83</v>
      </c>
      <c r="G97" s="2" t="s">
        <v>84</v>
      </c>
      <c r="H97" s="2" t="s">
        <v>85</v>
      </c>
      <c r="I97" s="2" t="s">
        <v>80</v>
      </c>
      <c r="J97" s="6" t="s">
        <v>2165</v>
      </c>
      <c r="K97" s="6" t="s">
        <v>97</v>
      </c>
      <c r="L97" s="6" t="s">
        <v>97</v>
      </c>
      <c r="M97" s="2" t="s">
        <v>97</v>
      </c>
      <c r="N97" s="3">
        <v>45052</v>
      </c>
      <c r="O97" s="3">
        <f t="shared" si="27"/>
        <v>45052</v>
      </c>
      <c r="P97" s="2" t="s">
        <v>97</v>
      </c>
      <c r="Q97" s="12" t="s">
        <v>2169</v>
      </c>
      <c r="R97" s="7">
        <v>100</v>
      </c>
      <c r="S97" s="7">
        <f t="shared" ref="S97:S106" si="28">R97</f>
        <v>100</v>
      </c>
      <c r="T97" s="12" t="s">
        <v>2167</v>
      </c>
      <c r="U97" s="12" t="s">
        <v>137</v>
      </c>
      <c r="V97" s="12" t="s">
        <v>139</v>
      </c>
      <c r="W97" s="2" t="s">
        <v>82</v>
      </c>
      <c r="X97" s="12" t="s">
        <v>139</v>
      </c>
      <c r="Y97" s="2" t="s">
        <v>86</v>
      </c>
      <c r="Z97" s="3">
        <v>45112</v>
      </c>
      <c r="AA97" s="3">
        <v>45112</v>
      </c>
      <c r="AB97" s="4" t="s">
        <v>97</v>
      </c>
    </row>
    <row r="98" spans="1:28" ht="30" customHeight="1" x14ac:dyDescent="0.25">
      <c r="A98" s="2">
        <v>2023</v>
      </c>
      <c r="B98" s="3">
        <v>45017</v>
      </c>
      <c r="C98" s="3">
        <v>45107</v>
      </c>
      <c r="D98" s="4" t="s">
        <v>72</v>
      </c>
      <c r="E98" s="5" t="s">
        <v>2290</v>
      </c>
      <c r="F98" s="2" t="s">
        <v>83</v>
      </c>
      <c r="G98" s="2" t="s">
        <v>84</v>
      </c>
      <c r="H98" s="2" t="s">
        <v>85</v>
      </c>
      <c r="I98" s="2" t="s">
        <v>80</v>
      </c>
      <c r="J98" s="6" t="s">
        <v>803</v>
      </c>
      <c r="K98" s="6" t="s">
        <v>530</v>
      </c>
      <c r="L98" s="6" t="s">
        <v>1504</v>
      </c>
      <c r="M98" s="2" t="s">
        <v>97</v>
      </c>
      <c r="N98" s="3">
        <v>45084</v>
      </c>
      <c r="O98" s="3">
        <f t="shared" si="27"/>
        <v>45084</v>
      </c>
      <c r="P98" s="2" t="s">
        <v>97</v>
      </c>
      <c r="Q98" s="12" t="s">
        <v>2291</v>
      </c>
      <c r="R98" s="7">
        <f>100+216</f>
        <v>316</v>
      </c>
      <c r="S98" s="7">
        <f t="shared" si="28"/>
        <v>316</v>
      </c>
      <c r="T98" s="12" t="s">
        <v>2292</v>
      </c>
      <c r="U98" s="12" t="s">
        <v>137</v>
      </c>
      <c r="V98" s="12" t="s">
        <v>139</v>
      </c>
      <c r="W98" s="2" t="s">
        <v>82</v>
      </c>
      <c r="X98" s="12" t="s">
        <v>139</v>
      </c>
      <c r="Y98" s="2" t="s">
        <v>86</v>
      </c>
      <c r="Z98" s="3">
        <v>45112</v>
      </c>
      <c r="AA98" s="3">
        <v>45112</v>
      </c>
      <c r="AB98" s="4" t="s">
        <v>97</v>
      </c>
    </row>
    <row r="99" spans="1:28" ht="30" customHeight="1" x14ac:dyDescent="0.25">
      <c r="A99" s="2">
        <v>2023</v>
      </c>
      <c r="B99" s="3">
        <v>45017</v>
      </c>
      <c r="C99" s="3">
        <v>45107</v>
      </c>
      <c r="D99" s="4" t="s">
        <v>72</v>
      </c>
      <c r="E99" s="5" t="s">
        <v>2170</v>
      </c>
      <c r="F99" s="2" t="s">
        <v>83</v>
      </c>
      <c r="G99" s="2" t="s">
        <v>84</v>
      </c>
      <c r="H99" s="2" t="s">
        <v>85</v>
      </c>
      <c r="I99" s="2" t="s">
        <v>80</v>
      </c>
      <c r="J99" s="6" t="s">
        <v>132</v>
      </c>
      <c r="K99" s="6" t="s">
        <v>199</v>
      </c>
      <c r="L99" s="6" t="s">
        <v>128</v>
      </c>
      <c r="M99" s="2" t="s">
        <v>97</v>
      </c>
      <c r="N99" s="3">
        <v>45047</v>
      </c>
      <c r="O99" s="3">
        <f t="shared" si="27"/>
        <v>45047</v>
      </c>
      <c r="P99" s="2" t="s">
        <v>97</v>
      </c>
      <c r="Q99" s="12" t="s">
        <v>2171</v>
      </c>
      <c r="R99" s="7">
        <f>100+4005.2</f>
        <v>4105.2</v>
      </c>
      <c r="S99" s="7">
        <f t="shared" si="28"/>
        <v>4105.2</v>
      </c>
      <c r="T99" s="12" t="s">
        <v>2172</v>
      </c>
      <c r="U99" s="12" t="s">
        <v>137</v>
      </c>
      <c r="V99" s="12" t="s">
        <v>139</v>
      </c>
      <c r="W99" s="2" t="s">
        <v>82</v>
      </c>
      <c r="X99" s="12" t="s">
        <v>139</v>
      </c>
      <c r="Y99" s="2" t="s">
        <v>86</v>
      </c>
      <c r="Z99" s="3">
        <v>45112</v>
      </c>
      <c r="AA99" s="3">
        <v>45112</v>
      </c>
      <c r="AB99" s="4" t="s">
        <v>97</v>
      </c>
    </row>
    <row r="100" spans="1:28" ht="30" customHeight="1" x14ac:dyDescent="0.25">
      <c r="A100" s="2">
        <v>2023</v>
      </c>
      <c r="B100" s="3">
        <v>45017</v>
      </c>
      <c r="C100" s="3">
        <v>45107</v>
      </c>
      <c r="D100" s="4" t="s">
        <v>72</v>
      </c>
      <c r="E100" s="5" t="s">
        <v>2293</v>
      </c>
      <c r="F100" s="2" t="s">
        <v>83</v>
      </c>
      <c r="G100" s="2" t="s">
        <v>84</v>
      </c>
      <c r="H100" s="2" t="s">
        <v>85</v>
      </c>
      <c r="I100" s="2" t="s">
        <v>80</v>
      </c>
      <c r="J100" s="6" t="s">
        <v>1883</v>
      </c>
      <c r="K100" s="6" t="s">
        <v>121</v>
      </c>
      <c r="L100" s="6" t="s">
        <v>2294</v>
      </c>
      <c r="M100" s="2" t="s">
        <v>97</v>
      </c>
      <c r="N100" s="3">
        <v>45079</v>
      </c>
      <c r="O100" s="3">
        <f t="shared" si="27"/>
        <v>45079</v>
      </c>
      <c r="P100" s="2" t="s">
        <v>97</v>
      </c>
      <c r="Q100" s="12" t="s">
        <v>2295</v>
      </c>
      <c r="R100" s="7">
        <f>100+450</f>
        <v>550</v>
      </c>
      <c r="S100" s="7">
        <f t="shared" si="28"/>
        <v>550</v>
      </c>
      <c r="T100" s="12" t="s">
        <v>2296</v>
      </c>
      <c r="U100" s="12" t="s">
        <v>137</v>
      </c>
      <c r="V100" s="12" t="s">
        <v>139</v>
      </c>
      <c r="W100" s="2" t="s">
        <v>82</v>
      </c>
      <c r="X100" s="12" t="s">
        <v>139</v>
      </c>
      <c r="Y100" s="2" t="s">
        <v>86</v>
      </c>
      <c r="Z100" s="3">
        <v>45112</v>
      </c>
      <c r="AA100" s="3">
        <v>45112</v>
      </c>
      <c r="AB100" s="4" t="s">
        <v>97</v>
      </c>
    </row>
    <row r="101" spans="1:28" ht="30" customHeight="1" x14ac:dyDescent="0.25">
      <c r="A101" s="2">
        <v>2023</v>
      </c>
      <c r="B101" s="3">
        <v>45017</v>
      </c>
      <c r="C101" s="3">
        <v>45107</v>
      </c>
      <c r="D101" s="4" t="s">
        <v>72</v>
      </c>
      <c r="E101" s="5" t="s">
        <v>2383</v>
      </c>
      <c r="F101" s="2" t="s">
        <v>83</v>
      </c>
      <c r="G101" s="2" t="s">
        <v>84</v>
      </c>
      <c r="H101" s="2" t="s">
        <v>85</v>
      </c>
      <c r="I101" s="2" t="s">
        <v>80</v>
      </c>
      <c r="J101" s="6" t="s">
        <v>1648</v>
      </c>
      <c r="K101" s="6" t="s">
        <v>173</v>
      </c>
      <c r="L101" s="6" t="s">
        <v>122</v>
      </c>
      <c r="M101" s="2" t="s">
        <v>97</v>
      </c>
      <c r="N101" s="3">
        <v>45089</v>
      </c>
      <c r="O101" s="3">
        <f>N101</f>
        <v>45089</v>
      </c>
      <c r="P101" s="2" t="s">
        <v>97</v>
      </c>
      <c r="Q101" s="12" t="s">
        <v>2384</v>
      </c>
      <c r="R101" s="7">
        <f>100+50</f>
        <v>150</v>
      </c>
      <c r="S101" s="7">
        <f t="shared" si="28"/>
        <v>150</v>
      </c>
      <c r="T101" s="12" t="s">
        <v>2385</v>
      </c>
      <c r="U101" s="12" t="s">
        <v>137</v>
      </c>
      <c r="V101" s="12" t="s">
        <v>139</v>
      </c>
      <c r="W101" s="2" t="s">
        <v>82</v>
      </c>
      <c r="X101" s="12" t="s">
        <v>139</v>
      </c>
      <c r="Y101" s="2" t="s">
        <v>86</v>
      </c>
      <c r="Z101" s="3">
        <v>45112</v>
      </c>
      <c r="AA101" s="3">
        <v>45112</v>
      </c>
      <c r="AB101" s="4" t="s">
        <v>97</v>
      </c>
    </row>
    <row r="102" spans="1:28" ht="30" customHeight="1" x14ac:dyDescent="0.25">
      <c r="A102" s="2">
        <v>2023</v>
      </c>
      <c r="B102" s="3">
        <v>45017</v>
      </c>
      <c r="C102" s="3">
        <v>45107</v>
      </c>
      <c r="D102" s="4" t="s">
        <v>72</v>
      </c>
      <c r="E102" s="5" t="s">
        <v>2312</v>
      </c>
      <c r="F102" s="2" t="s">
        <v>83</v>
      </c>
      <c r="G102" s="2" t="s">
        <v>84</v>
      </c>
      <c r="H102" s="2" t="s">
        <v>85</v>
      </c>
      <c r="I102" s="2" t="s">
        <v>80</v>
      </c>
      <c r="J102" s="6" t="s">
        <v>2313</v>
      </c>
      <c r="K102" s="6" t="s">
        <v>2175</v>
      </c>
      <c r="L102" s="6" t="s">
        <v>117</v>
      </c>
      <c r="M102" s="2" t="s">
        <v>97</v>
      </c>
      <c r="N102" s="3">
        <v>45089</v>
      </c>
      <c r="O102" s="3">
        <f t="shared" si="27"/>
        <v>45089</v>
      </c>
      <c r="P102" s="2" t="s">
        <v>97</v>
      </c>
      <c r="Q102" s="12" t="s">
        <v>2314</v>
      </c>
      <c r="R102" s="7">
        <f>100+1</f>
        <v>101</v>
      </c>
      <c r="S102" s="7">
        <f t="shared" si="28"/>
        <v>101</v>
      </c>
      <c r="T102" s="12" t="s">
        <v>2315</v>
      </c>
      <c r="U102" s="12" t="s">
        <v>137</v>
      </c>
      <c r="V102" s="12" t="s">
        <v>139</v>
      </c>
      <c r="W102" s="2" t="s">
        <v>82</v>
      </c>
      <c r="X102" s="12" t="s">
        <v>139</v>
      </c>
      <c r="Y102" s="2" t="s">
        <v>86</v>
      </c>
      <c r="Z102" s="3">
        <v>45112</v>
      </c>
      <c r="AA102" s="3">
        <v>45112</v>
      </c>
      <c r="AB102" s="4" t="s">
        <v>97</v>
      </c>
    </row>
    <row r="103" spans="1:28" ht="30" customHeight="1" x14ac:dyDescent="0.25">
      <c r="A103" s="2">
        <v>2023</v>
      </c>
      <c r="B103" s="3">
        <v>45017</v>
      </c>
      <c r="C103" s="3">
        <v>45107</v>
      </c>
      <c r="D103" s="4" t="s">
        <v>72</v>
      </c>
      <c r="E103" s="5" t="s">
        <v>2677</v>
      </c>
      <c r="F103" s="2" t="s">
        <v>83</v>
      </c>
      <c r="G103" s="2" t="s">
        <v>84</v>
      </c>
      <c r="H103" s="2" t="s">
        <v>85</v>
      </c>
      <c r="I103" s="2" t="s">
        <v>80</v>
      </c>
      <c r="J103" s="6" t="s">
        <v>650</v>
      </c>
      <c r="K103" s="6" t="s">
        <v>122</v>
      </c>
      <c r="L103" s="6" t="s">
        <v>651</v>
      </c>
      <c r="M103" s="2" t="s">
        <v>97</v>
      </c>
      <c r="N103" s="3">
        <v>45086</v>
      </c>
      <c r="O103" s="3">
        <f t="shared" ref="O103:O110" si="29">N103</f>
        <v>45086</v>
      </c>
      <c r="P103" s="2" t="s">
        <v>97</v>
      </c>
      <c r="Q103" s="12" t="s">
        <v>2682</v>
      </c>
      <c r="R103" s="7">
        <f>100+96</f>
        <v>196</v>
      </c>
      <c r="S103" s="7">
        <f>R103</f>
        <v>196</v>
      </c>
      <c r="T103" s="12" t="s">
        <v>2683</v>
      </c>
      <c r="U103" s="12" t="s">
        <v>137</v>
      </c>
      <c r="V103" s="12" t="s">
        <v>139</v>
      </c>
      <c r="W103" s="2" t="s">
        <v>82</v>
      </c>
      <c r="X103" s="12" t="s">
        <v>139</v>
      </c>
      <c r="Y103" s="2" t="s">
        <v>86</v>
      </c>
      <c r="Z103" s="3">
        <v>45112</v>
      </c>
      <c r="AA103" s="3">
        <v>45112</v>
      </c>
      <c r="AB103" s="4" t="s">
        <v>97</v>
      </c>
    </row>
    <row r="104" spans="1:28" ht="30" customHeight="1" x14ac:dyDescent="0.25">
      <c r="A104" s="2">
        <v>2023</v>
      </c>
      <c r="B104" s="3">
        <v>45017</v>
      </c>
      <c r="C104" s="3">
        <v>45107</v>
      </c>
      <c r="D104" s="4" t="s">
        <v>72</v>
      </c>
      <c r="E104" s="5" t="s">
        <v>2678</v>
      </c>
      <c r="F104" s="2" t="s">
        <v>83</v>
      </c>
      <c r="G104" s="2" t="s">
        <v>84</v>
      </c>
      <c r="H104" s="2" t="s">
        <v>85</v>
      </c>
      <c r="I104" s="2" t="s">
        <v>80</v>
      </c>
      <c r="J104" s="6" t="s">
        <v>2679</v>
      </c>
      <c r="K104" s="6" t="s">
        <v>122</v>
      </c>
      <c r="L104" s="6" t="s">
        <v>663</v>
      </c>
      <c r="M104" s="2" t="s">
        <v>97</v>
      </c>
      <c r="N104" s="3">
        <v>45100</v>
      </c>
      <c r="O104" s="3">
        <f t="shared" si="29"/>
        <v>45100</v>
      </c>
      <c r="P104" s="2" t="s">
        <v>97</v>
      </c>
      <c r="Q104" s="12" t="s">
        <v>2680</v>
      </c>
      <c r="R104" s="7">
        <v>150</v>
      </c>
      <c r="S104" s="7">
        <f>R104</f>
        <v>150</v>
      </c>
      <c r="T104" s="12" t="s">
        <v>2681</v>
      </c>
      <c r="U104" s="12" t="s">
        <v>137</v>
      </c>
      <c r="V104" s="12" t="s">
        <v>139</v>
      </c>
      <c r="W104" s="2" t="s">
        <v>82</v>
      </c>
      <c r="X104" s="12" t="s">
        <v>139</v>
      </c>
      <c r="Y104" s="2" t="s">
        <v>86</v>
      </c>
      <c r="Z104" s="3">
        <v>45112</v>
      </c>
      <c r="AA104" s="3">
        <v>45112</v>
      </c>
      <c r="AB104" s="4" t="s">
        <v>97</v>
      </c>
    </row>
    <row r="105" spans="1:28" ht="30" customHeight="1" x14ac:dyDescent="0.25">
      <c r="A105" s="2">
        <v>2023</v>
      </c>
      <c r="B105" s="3">
        <v>45017</v>
      </c>
      <c r="C105" s="3">
        <v>45107</v>
      </c>
      <c r="D105" s="4" t="s">
        <v>72</v>
      </c>
      <c r="E105" s="5" t="s">
        <v>2684</v>
      </c>
      <c r="F105" s="2" t="s">
        <v>83</v>
      </c>
      <c r="G105" s="2" t="s">
        <v>84</v>
      </c>
      <c r="H105" s="2" t="s">
        <v>85</v>
      </c>
      <c r="I105" s="2" t="s">
        <v>80</v>
      </c>
      <c r="J105" s="6" t="s">
        <v>2685</v>
      </c>
      <c r="K105" s="6" t="s">
        <v>1042</v>
      </c>
      <c r="L105" s="6" t="s">
        <v>113</v>
      </c>
      <c r="M105" s="2" t="s">
        <v>97</v>
      </c>
      <c r="N105" s="3">
        <v>45096</v>
      </c>
      <c r="O105" s="3">
        <f t="shared" si="29"/>
        <v>45096</v>
      </c>
      <c r="P105" s="2" t="s">
        <v>97</v>
      </c>
      <c r="Q105" s="12" t="s">
        <v>2686</v>
      </c>
      <c r="R105" s="7">
        <f>100+42</f>
        <v>142</v>
      </c>
      <c r="S105" s="7">
        <f>R105</f>
        <v>142</v>
      </c>
      <c r="T105" s="12" t="s">
        <v>2687</v>
      </c>
      <c r="U105" s="12" t="s">
        <v>137</v>
      </c>
      <c r="V105" s="12" t="s">
        <v>139</v>
      </c>
      <c r="W105" s="2" t="s">
        <v>82</v>
      </c>
      <c r="X105" s="12" t="s">
        <v>139</v>
      </c>
      <c r="Y105" s="2" t="s">
        <v>86</v>
      </c>
      <c r="Z105" s="3">
        <v>45112</v>
      </c>
      <c r="AA105" s="3">
        <v>45112</v>
      </c>
      <c r="AB105" s="4" t="s">
        <v>97</v>
      </c>
    </row>
    <row r="106" spans="1:28" ht="30" customHeight="1" x14ac:dyDescent="0.25">
      <c r="A106" s="2">
        <v>2023</v>
      </c>
      <c r="B106" s="3">
        <v>45017</v>
      </c>
      <c r="C106" s="3">
        <v>45107</v>
      </c>
      <c r="D106" s="4" t="s">
        <v>72</v>
      </c>
      <c r="E106" s="5" t="s">
        <v>2390</v>
      </c>
      <c r="F106" s="2" t="s">
        <v>83</v>
      </c>
      <c r="G106" s="2" t="s">
        <v>84</v>
      </c>
      <c r="H106" s="2" t="s">
        <v>85</v>
      </c>
      <c r="I106" s="2" t="s">
        <v>80</v>
      </c>
      <c r="J106" s="6" t="s">
        <v>2391</v>
      </c>
      <c r="K106" s="6" t="s">
        <v>2392</v>
      </c>
      <c r="L106" s="6" t="s">
        <v>166</v>
      </c>
      <c r="M106" s="2" t="s">
        <v>97</v>
      </c>
      <c r="N106" s="3">
        <v>45086</v>
      </c>
      <c r="O106" s="3">
        <f t="shared" si="29"/>
        <v>45086</v>
      </c>
      <c r="P106" s="2" t="s">
        <v>97</v>
      </c>
      <c r="Q106" s="12" t="s">
        <v>2393</v>
      </c>
      <c r="R106" s="7">
        <f>100+60</f>
        <v>160</v>
      </c>
      <c r="S106" s="7">
        <f t="shared" si="28"/>
        <v>160</v>
      </c>
      <c r="T106" s="12" t="s">
        <v>2394</v>
      </c>
      <c r="U106" s="12" t="s">
        <v>137</v>
      </c>
      <c r="V106" s="12" t="s">
        <v>139</v>
      </c>
      <c r="W106" s="2" t="s">
        <v>82</v>
      </c>
      <c r="X106" s="12" t="s">
        <v>139</v>
      </c>
      <c r="Y106" s="2" t="s">
        <v>86</v>
      </c>
      <c r="Z106" s="3">
        <v>45112</v>
      </c>
      <c r="AA106" s="3">
        <v>45112</v>
      </c>
      <c r="AB106" s="4" t="s">
        <v>97</v>
      </c>
    </row>
    <row r="107" spans="1:28" ht="30" customHeight="1" x14ac:dyDescent="0.25">
      <c r="A107" s="2">
        <v>2023</v>
      </c>
      <c r="B107" s="3">
        <v>45017</v>
      </c>
      <c r="C107" s="3">
        <v>45107</v>
      </c>
      <c r="D107" s="4" t="s">
        <v>72</v>
      </c>
      <c r="E107" s="5" t="s">
        <v>2688</v>
      </c>
      <c r="F107" s="2" t="s">
        <v>83</v>
      </c>
      <c r="G107" s="2" t="s">
        <v>84</v>
      </c>
      <c r="H107" s="2" t="s">
        <v>85</v>
      </c>
      <c r="I107" s="2" t="s">
        <v>80</v>
      </c>
      <c r="J107" s="6" t="s">
        <v>2689</v>
      </c>
      <c r="K107" s="6" t="s">
        <v>1165</v>
      </c>
      <c r="L107" s="6" t="s">
        <v>172</v>
      </c>
      <c r="M107" s="2" t="s">
        <v>97</v>
      </c>
      <c r="N107" s="3">
        <v>45100</v>
      </c>
      <c r="O107" s="3">
        <f t="shared" si="29"/>
        <v>45100</v>
      </c>
      <c r="P107" s="2" t="s">
        <v>97</v>
      </c>
      <c r="Q107" s="12" t="s">
        <v>2690</v>
      </c>
      <c r="R107" s="7">
        <v>120</v>
      </c>
      <c r="S107" s="7">
        <f>R107</f>
        <v>120</v>
      </c>
      <c r="T107" s="12" t="s">
        <v>2691</v>
      </c>
      <c r="U107" s="12" t="s">
        <v>137</v>
      </c>
      <c r="V107" s="12" t="s">
        <v>139</v>
      </c>
      <c r="W107" s="2" t="s">
        <v>82</v>
      </c>
      <c r="X107" s="12" t="s">
        <v>139</v>
      </c>
      <c r="Y107" s="2" t="s">
        <v>86</v>
      </c>
      <c r="Z107" s="3">
        <v>45112</v>
      </c>
      <c r="AA107" s="3">
        <v>45112</v>
      </c>
      <c r="AB107" s="4" t="s">
        <v>97</v>
      </c>
    </row>
    <row r="108" spans="1:28" ht="30" customHeight="1" x14ac:dyDescent="0.25">
      <c r="A108" s="2">
        <v>2023</v>
      </c>
      <c r="B108" s="3">
        <v>45017</v>
      </c>
      <c r="C108" s="3">
        <v>45107</v>
      </c>
      <c r="D108" s="4" t="s">
        <v>72</v>
      </c>
      <c r="E108" s="5" t="s">
        <v>2703</v>
      </c>
      <c r="F108" s="2" t="s">
        <v>83</v>
      </c>
      <c r="G108" s="2" t="s">
        <v>84</v>
      </c>
      <c r="H108" s="2" t="s">
        <v>85</v>
      </c>
      <c r="I108" s="2" t="s">
        <v>80</v>
      </c>
      <c r="J108" s="6" t="s">
        <v>2700</v>
      </c>
      <c r="K108" s="6" t="s">
        <v>97</v>
      </c>
      <c r="L108" s="6" t="s">
        <v>97</v>
      </c>
      <c r="M108" s="2" t="s">
        <v>97</v>
      </c>
      <c r="N108" s="3">
        <v>45103</v>
      </c>
      <c r="O108" s="3">
        <f t="shared" si="29"/>
        <v>45103</v>
      </c>
      <c r="P108" s="2" t="s">
        <v>97</v>
      </c>
      <c r="Q108" s="12" t="s">
        <v>2706</v>
      </c>
      <c r="R108" s="7">
        <v>4650</v>
      </c>
      <c r="S108" s="7">
        <f>R108</f>
        <v>4650</v>
      </c>
      <c r="T108" s="12" t="s">
        <v>2707</v>
      </c>
      <c r="U108" s="12" t="s">
        <v>137</v>
      </c>
      <c r="V108" s="12" t="s">
        <v>139</v>
      </c>
      <c r="W108" s="2" t="s">
        <v>82</v>
      </c>
      <c r="X108" s="12" t="s">
        <v>139</v>
      </c>
      <c r="Y108" s="2" t="s">
        <v>86</v>
      </c>
      <c r="Z108" s="3">
        <v>45112</v>
      </c>
      <c r="AA108" s="3">
        <v>45112</v>
      </c>
      <c r="AB108" s="4" t="s">
        <v>97</v>
      </c>
    </row>
    <row r="109" spans="1:28" ht="30" customHeight="1" x14ac:dyDescent="0.25">
      <c r="A109" s="2">
        <v>2023</v>
      </c>
      <c r="B109" s="3">
        <v>45017</v>
      </c>
      <c r="C109" s="3">
        <v>45107</v>
      </c>
      <c r="D109" s="4" t="s">
        <v>72</v>
      </c>
      <c r="E109" s="5" t="s">
        <v>2704</v>
      </c>
      <c r="F109" s="2" t="s">
        <v>83</v>
      </c>
      <c r="G109" s="2" t="s">
        <v>84</v>
      </c>
      <c r="H109" s="2" t="s">
        <v>85</v>
      </c>
      <c r="I109" s="2" t="s">
        <v>80</v>
      </c>
      <c r="J109" s="6" t="s">
        <v>2700</v>
      </c>
      <c r="K109" s="6" t="s">
        <v>97</v>
      </c>
      <c r="L109" s="6" t="s">
        <v>97</v>
      </c>
      <c r="M109" s="2" t="s">
        <v>97</v>
      </c>
      <c r="N109" s="3">
        <v>45103</v>
      </c>
      <c r="O109" s="3">
        <f t="shared" si="29"/>
        <v>45103</v>
      </c>
      <c r="P109" s="2" t="s">
        <v>97</v>
      </c>
      <c r="Q109" s="12" t="s">
        <v>2705</v>
      </c>
      <c r="R109" s="7">
        <v>6300</v>
      </c>
      <c r="S109" s="7">
        <f>R109</f>
        <v>6300</v>
      </c>
      <c r="T109" s="12" t="s">
        <v>2702</v>
      </c>
      <c r="U109" s="12" t="s">
        <v>137</v>
      </c>
      <c r="V109" s="12" t="s">
        <v>139</v>
      </c>
      <c r="W109" s="2" t="s">
        <v>82</v>
      </c>
      <c r="X109" s="12" t="s">
        <v>139</v>
      </c>
      <c r="Y109" s="2" t="s">
        <v>86</v>
      </c>
      <c r="Z109" s="3">
        <v>45112</v>
      </c>
      <c r="AA109" s="3">
        <v>45112</v>
      </c>
      <c r="AB109" s="4" t="s">
        <v>97</v>
      </c>
    </row>
    <row r="110" spans="1:28" ht="30" customHeight="1" x14ac:dyDescent="0.25">
      <c r="A110" s="2">
        <v>2023</v>
      </c>
      <c r="B110" s="3">
        <v>45017</v>
      </c>
      <c r="C110" s="3">
        <v>45107</v>
      </c>
      <c r="D110" s="4" t="s">
        <v>72</v>
      </c>
      <c r="E110" s="5" t="s">
        <v>2711</v>
      </c>
      <c r="F110" s="2" t="s">
        <v>83</v>
      </c>
      <c r="G110" s="2" t="s">
        <v>84</v>
      </c>
      <c r="H110" s="2" t="s">
        <v>85</v>
      </c>
      <c r="I110" s="2" t="s">
        <v>80</v>
      </c>
      <c r="J110" s="6" t="s">
        <v>2700</v>
      </c>
      <c r="K110" s="6" t="s">
        <v>97</v>
      </c>
      <c r="L110" s="6" t="s">
        <v>97</v>
      </c>
      <c r="M110" s="2" t="s">
        <v>97</v>
      </c>
      <c r="N110" s="3">
        <v>45103</v>
      </c>
      <c r="O110" s="3">
        <f t="shared" si="29"/>
        <v>45103</v>
      </c>
      <c r="P110" s="2" t="s">
        <v>97</v>
      </c>
      <c r="Q110" s="12" t="s">
        <v>2712</v>
      </c>
      <c r="R110" s="7">
        <v>4980</v>
      </c>
      <c r="S110" s="7">
        <f>R110</f>
        <v>4980</v>
      </c>
      <c r="T110" s="12" t="s">
        <v>2710</v>
      </c>
      <c r="U110" s="12" t="s">
        <v>137</v>
      </c>
      <c r="V110" s="12" t="s">
        <v>139</v>
      </c>
      <c r="W110" s="2" t="s">
        <v>82</v>
      </c>
      <c r="X110" s="12" t="s">
        <v>139</v>
      </c>
      <c r="Y110" s="2" t="s">
        <v>86</v>
      </c>
      <c r="Z110" s="3">
        <v>45112</v>
      </c>
      <c r="AA110" s="3">
        <v>45112</v>
      </c>
      <c r="AB110" s="4" t="s">
        <v>97</v>
      </c>
    </row>
    <row r="111" spans="1:28" ht="30" customHeight="1" x14ac:dyDescent="0.25">
      <c r="A111" s="2">
        <v>2023</v>
      </c>
      <c r="B111" s="3">
        <v>45017</v>
      </c>
      <c r="C111" s="3">
        <v>45107</v>
      </c>
      <c r="D111" s="4" t="s">
        <v>72</v>
      </c>
      <c r="E111" s="5" t="s">
        <v>1274</v>
      </c>
      <c r="F111" s="2" t="s">
        <v>83</v>
      </c>
      <c r="G111" s="2" t="s">
        <v>84</v>
      </c>
      <c r="H111" s="2" t="s">
        <v>85</v>
      </c>
      <c r="I111" s="2" t="s">
        <v>80</v>
      </c>
      <c r="J111" s="6" t="s">
        <v>132</v>
      </c>
      <c r="K111" s="6" t="s">
        <v>199</v>
      </c>
      <c r="L111" s="6" t="s">
        <v>128</v>
      </c>
      <c r="M111" s="2" t="s">
        <v>97</v>
      </c>
      <c r="N111" s="3">
        <v>45044</v>
      </c>
      <c r="O111" s="3">
        <f t="shared" ref="O111:O115" si="30">N111</f>
        <v>45044</v>
      </c>
      <c r="P111" s="2" t="s">
        <v>97</v>
      </c>
      <c r="Q111" s="12" t="s">
        <v>1275</v>
      </c>
      <c r="R111" s="7">
        <f>100+100</f>
        <v>200</v>
      </c>
      <c r="S111" s="7">
        <f t="shared" ref="S111:S115" si="31">R111</f>
        <v>200</v>
      </c>
      <c r="T111" s="12" t="s">
        <v>1273</v>
      </c>
      <c r="U111" s="12" t="s">
        <v>137</v>
      </c>
      <c r="V111" s="12" t="s">
        <v>139</v>
      </c>
      <c r="W111" s="2" t="s">
        <v>82</v>
      </c>
      <c r="X111" s="12" t="s">
        <v>139</v>
      </c>
      <c r="Y111" s="2" t="s">
        <v>86</v>
      </c>
      <c r="Z111" s="3">
        <v>45112</v>
      </c>
      <c r="AA111" s="3">
        <v>45112</v>
      </c>
      <c r="AB111" s="4" t="s">
        <v>97</v>
      </c>
    </row>
    <row r="112" spans="1:28" ht="30" customHeight="1" x14ac:dyDescent="0.25">
      <c r="A112" s="2">
        <v>2023</v>
      </c>
      <c r="B112" s="3">
        <v>45017</v>
      </c>
      <c r="C112" s="3">
        <v>45107</v>
      </c>
      <c r="D112" s="4" t="s">
        <v>72</v>
      </c>
      <c r="E112" s="5" t="s">
        <v>1306</v>
      </c>
      <c r="F112" s="2" t="s">
        <v>83</v>
      </c>
      <c r="G112" s="2" t="s">
        <v>84</v>
      </c>
      <c r="H112" s="2" t="s">
        <v>85</v>
      </c>
      <c r="I112" s="2" t="s">
        <v>80</v>
      </c>
      <c r="J112" s="6" t="s">
        <v>1333</v>
      </c>
      <c r="K112" s="6" t="s">
        <v>125</v>
      </c>
      <c r="L112" s="6" t="s">
        <v>548</v>
      </c>
      <c r="M112" s="2" t="s">
        <v>97</v>
      </c>
      <c r="N112" s="3">
        <v>45049</v>
      </c>
      <c r="O112" s="3">
        <f>N112</f>
        <v>45049</v>
      </c>
      <c r="P112" s="2" t="s">
        <v>97</v>
      </c>
      <c r="Q112" s="12" t="s">
        <v>1335</v>
      </c>
      <c r="R112" s="7">
        <f>100+100</f>
        <v>200</v>
      </c>
      <c r="S112" s="7">
        <f>R112</f>
        <v>200</v>
      </c>
      <c r="T112" s="12" t="s">
        <v>1336</v>
      </c>
      <c r="U112" s="12" t="s">
        <v>137</v>
      </c>
      <c r="V112" s="12" t="s">
        <v>139</v>
      </c>
      <c r="W112" s="2" t="s">
        <v>82</v>
      </c>
      <c r="X112" s="12" t="s">
        <v>139</v>
      </c>
      <c r="Y112" s="2" t="s">
        <v>86</v>
      </c>
      <c r="Z112" s="3">
        <v>45112</v>
      </c>
      <c r="AA112" s="3">
        <v>45112</v>
      </c>
      <c r="AB112" s="4" t="s">
        <v>97</v>
      </c>
    </row>
    <row r="113" spans="1:28" ht="30" customHeight="1" x14ac:dyDescent="0.25">
      <c r="A113" s="2">
        <v>2023</v>
      </c>
      <c r="B113" s="3">
        <v>45017</v>
      </c>
      <c r="C113" s="3">
        <v>45107</v>
      </c>
      <c r="D113" s="4" t="s">
        <v>72</v>
      </c>
      <c r="E113" s="5" t="s">
        <v>1332</v>
      </c>
      <c r="F113" s="2" t="s">
        <v>83</v>
      </c>
      <c r="G113" s="2" t="s">
        <v>84</v>
      </c>
      <c r="H113" s="2" t="s">
        <v>85</v>
      </c>
      <c r="I113" s="2" t="s">
        <v>80</v>
      </c>
      <c r="J113" s="6" t="s">
        <v>1333</v>
      </c>
      <c r="K113" s="6" t="s">
        <v>125</v>
      </c>
      <c r="L113" s="6" t="s">
        <v>548</v>
      </c>
      <c r="M113" s="2" t="s">
        <v>97</v>
      </c>
      <c r="N113" s="3">
        <v>45049</v>
      </c>
      <c r="O113" s="3">
        <f>N113</f>
        <v>45049</v>
      </c>
      <c r="P113" s="2" t="s">
        <v>97</v>
      </c>
      <c r="Q113" s="12" t="s">
        <v>1334</v>
      </c>
      <c r="R113" s="7">
        <f>100+40</f>
        <v>140</v>
      </c>
      <c r="S113" s="7">
        <f>R113</f>
        <v>140</v>
      </c>
      <c r="T113" s="12" t="s">
        <v>1331</v>
      </c>
      <c r="U113" s="12" t="s">
        <v>137</v>
      </c>
      <c r="V113" s="12" t="s">
        <v>139</v>
      </c>
      <c r="W113" s="2" t="s">
        <v>82</v>
      </c>
      <c r="X113" s="12" t="s">
        <v>139</v>
      </c>
      <c r="Y113" s="2" t="s">
        <v>86</v>
      </c>
      <c r="Z113" s="3">
        <v>45112</v>
      </c>
      <c r="AA113" s="3">
        <v>45112</v>
      </c>
      <c r="AB113" s="4" t="s">
        <v>97</v>
      </c>
    </row>
    <row r="114" spans="1:28" ht="30" customHeight="1" x14ac:dyDescent="0.25">
      <c r="A114" s="2">
        <v>2023</v>
      </c>
      <c r="B114" s="3">
        <v>45017</v>
      </c>
      <c r="C114" s="3">
        <v>45107</v>
      </c>
      <c r="D114" s="4" t="s">
        <v>72</v>
      </c>
      <c r="E114" s="5" t="s">
        <v>1318</v>
      </c>
      <c r="F114" s="2" t="s">
        <v>83</v>
      </c>
      <c r="G114" s="2" t="s">
        <v>84</v>
      </c>
      <c r="H114" s="2" t="s">
        <v>85</v>
      </c>
      <c r="I114" s="2" t="s">
        <v>80</v>
      </c>
      <c r="J114" s="6" t="s">
        <v>1308</v>
      </c>
      <c r="K114" s="6" t="s">
        <v>123</v>
      </c>
      <c r="L114" s="6" t="s">
        <v>1309</v>
      </c>
      <c r="M114" s="2" t="s">
        <v>97</v>
      </c>
      <c r="N114" s="3">
        <v>45049</v>
      </c>
      <c r="O114" s="3">
        <f>N114</f>
        <v>45049</v>
      </c>
      <c r="P114" s="2" t="s">
        <v>97</v>
      </c>
      <c r="Q114" s="12" t="s">
        <v>1319</v>
      </c>
      <c r="R114" s="7">
        <v>100</v>
      </c>
      <c r="S114" s="7">
        <f>R114</f>
        <v>100</v>
      </c>
      <c r="T114" s="12" t="s">
        <v>1317</v>
      </c>
      <c r="U114" s="12" t="s">
        <v>137</v>
      </c>
      <c r="V114" s="12" t="s">
        <v>139</v>
      </c>
      <c r="W114" s="2" t="s">
        <v>82</v>
      </c>
      <c r="X114" s="12" t="s">
        <v>139</v>
      </c>
      <c r="Y114" s="2" t="s">
        <v>86</v>
      </c>
      <c r="Z114" s="3">
        <v>45112</v>
      </c>
      <c r="AA114" s="3">
        <v>45112</v>
      </c>
      <c r="AB114" s="4" t="s">
        <v>97</v>
      </c>
    </row>
    <row r="115" spans="1:28" ht="30" customHeight="1" x14ac:dyDescent="0.25">
      <c r="A115" s="2">
        <v>2023</v>
      </c>
      <c r="B115" s="3">
        <v>45017</v>
      </c>
      <c r="C115" s="3">
        <v>45107</v>
      </c>
      <c r="D115" s="4" t="s">
        <v>72</v>
      </c>
      <c r="E115" s="5" t="s">
        <v>1307</v>
      </c>
      <c r="F115" s="2" t="s">
        <v>83</v>
      </c>
      <c r="G115" s="2" t="s">
        <v>84</v>
      </c>
      <c r="H115" s="2" t="s">
        <v>85</v>
      </c>
      <c r="I115" s="2" t="s">
        <v>80</v>
      </c>
      <c r="J115" s="6" t="s">
        <v>1308</v>
      </c>
      <c r="K115" s="6" t="s">
        <v>123</v>
      </c>
      <c r="L115" s="6" t="s">
        <v>1309</v>
      </c>
      <c r="M115" s="2" t="s">
        <v>97</v>
      </c>
      <c r="N115" s="3">
        <v>45049</v>
      </c>
      <c r="O115" s="3">
        <f t="shared" si="30"/>
        <v>45049</v>
      </c>
      <c r="P115" s="2" t="s">
        <v>97</v>
      </c>
      <c r="Q115" s="12" t="s">
        <v>1310</v>
      </c>
      <c r="R115" s="7">
        <v>100</v>
      </c>
      <c r="S115" s="7">
        <f t="shared" si="31"/>
        <v>100</v>
      </c>
      <c r="T115" s="12" t="s">
        <v>1305</v>
      </c>
      <c r="U115" s="12" t="s">
        <v>137</v>
      </c>
      <c r="V115" s="12" t="s">
        <v>139</v>
      </c>
      <c r="W115" s="2" t="s">
        <v>82</v>
      </c>
      <c r="X115" s="12" t="s">
        <v>139</v>
      </c>
      <c r="Y115" s="2" t="s">
        <v>86</v>
      </c>
      <c r="Z115" s="3">
        <v>45112</v>
      </c>
      <c r="AA115" s="3">
        <v>45112</v>
      </c>
      <c r="AB115" s="4" t="s">
        <v>97</v>
      </c>
    </row>
    <row r="116" spans="1:28" ht="30" customHeight="1" x14ac:dyDescent="0.25">
      <c r="A116" s="2">
        <v>2023</v>
      </c>
      <c r="B116" s="3">
        <v>45017</v>
      </c>
      <c r="C116" s="3">
        <v>45107</v>
      </c>
      <c r="D116" s="4" t="s">
        <v>72</v>
      </c>
      <c r="E116" s="5" t="s">
        <v>1427</v>
      </c>
      <c r="F116" s="2" t="s">
        <v>83</v>
      </c>
      <c r="G116" s="2" t="s">
        <v>84</v>
      </c>
      <c r="H116" s="2" t="s">
        <v>85</v>
      </c>
      <c r="I116" s="2" t="s">
        <v>80</v>
      </c>
      <c r="J116" s="6" t="s">
        <v>1085</v>
      </c>
      <c r="K116" s="6" t="s">
        <v>117</v>
      </c>
      <c r="L116" s="6" t="s">
        <v>129</v>
      </c>
      <c r="M116" s="2" t="s">
        <v>97</v>
      </c>
      <c r="N116" s="3">
        <v>45051</v>
      </c>
      <c r="O116" s="3">
        <f t="shared" ref="O116:O117" si="32">N116</f>
        <v>45051</v>
      </c>
      <c r="P116" s="2" t="s">
        <v>97</v>
      </c>
      <c r="Q116" s="12" t="s">
        <v>1428</v>
      </c>
      <c r="R116" s="7">
        <v>100</v>
      </c>
      <c r="S116" s="7">
        <f t="shared" ref="S116" si="33">R116</f>
        <v>100</v>
      </c>
      <c r="T116" s="12" t="s">
        <v>1429</v>
      </c>
      <c r="U116" s="12" t="s">
        <v>137</v>
      </c>
      <c r="V116" s="12" t="s">
        <v>139</v>
      </c>
      <c r="W116" s="2" t="s">
        <v>82</v>
      </c>
      <c r="X116" s="12" t="s">
        <v>139</v>
      </c>
      <c r="Y116" s="2" t="s">
        <v>86</v>
      </c>
      <c r="Z116" s="3">
        <v>45112</v>
      </c>
      <c r="AA116" s="3">
        <v>45112</v>
      </c>
      <c r="AB116" s="4" t="s">
        <v>97</v>
      </c>
    </row>
    <row r="117" spans="1:28" ht="30" customHeight="1" x14ac:dyDescent="0.25">
      <c r="A117" s="2">
        <v>2023</v>
      </c>
      <c r="B117" s="3">
        <v>45017</v>
      </c>
      <c r="C117" s="3">
        <v>45107</v>
      </c>
      <c r="D117" s="4" t="s">
        <v>72</v>
      </c>
      <c r="E117" s="5" t="s">
        <v>1603</v>
      </c>
      <c r="F117" s="2" t="s">
        <v>83</v>
      </c>
      <c r="G117" s="2" t="s">
        <v>84</v>
      </c>
      <c r="H117" s="2" t="s">
        <v>85</v>
      </c>
      <c r="I117" s="2" t="s">
        <v>80</v>
      </c>
      <c r="J117" s="6" t="s">
        <v>1180</v>
      </c>
      <c r="K117" s="6" t="s">
        <v>112</v>
      </c>
      <c r="L117" s="6" t="s">
        <v>124</v>
      </c>
      <c r="M117" s="2" t="s">
        <v>97</v>
      </c>
      <c r="N117" s="3">
        <v>45055</v>
      </c>
      <c r="O117" s="3">
        <f t="shared" si="32"/>
        <v>45055</v>
      </c>
      <c r="P117" s="2" t="s">
        <v>97</v>
      </c>
      <c r="Q117" s="12" t="s">
        <v>1634</v>
      </c>
      <c r="R117" s="7">
        <v>100</v>
      </c>
      <c r="S117" s="7">
        <f>R117</f>
        <v>100</v>
      </c>
      <c r="T117" s="12" t="s">
        <v>1633</v>
      </c>
      <c r="U117" s="12" t="s">
        <v>137</v>
      </c>
      <c r="V117" s="12" t="s">
        <v>139</v>
      </c>
      <c r="W117" s="2" t="s">
        <v>82</v>
      </c>
      <c r="X117" s="12" t="s">
        <v>139</v>
      </c>
      <c r="Y117" s="2" t="s">
        <v>86</v>
      </c>
      <c r="Z117" s="3">
        <v>45112</v>
      </c>
      <c r="AA117" s="3">
        <v>45112</v>
      </c>
      <c r="AB117" s="4" t="s">
        <v>97</v>
      </c>
    </row>
    <row r="118" spans="1:28" ht="30" customHeight="1" x14ac:dyDescent="0.25">
      <c r="A118" s="2">
        <v>2023</v>
      </c>
      <c r="B118" s="3">
        <v>45017</v>
      </c>
      <c r="C118" s="3">
        <v>45107</v>
      </c>
      <c r="D118" s="4" t="s">
        <v>72</v>
      </c>
      <c r="E118" s="5" t="s">
        <v>1882</v>
      </c>
      <c r="F118" s="2" t="s">
        <v>83</v>
      </c>
      <c r="G118" s="2" t="s">
        <v>84</v>
      </c>
      <c r="H118" s="2" t="s">
        <v>85</v>
      </c>
      <c r="I118" s="2" t="s">
        <v>80</v>
      </c>
      <c r="J118" s="6" t="s">
        <v>1883</v>
      </c>
      <c r="K118" s="6" t="s">
        <v>121</v>
      </c>
      <c r="L118" s="6" t="s">
        <v>122</v>
      </c>
      <c r="M118" s="2" t="s">
        <v>97</v>
      </c>
      <c r="N118" s="3">
        <v>45055</v>
      </c>
      <c r="O118" s="3">
        <f t="shared" ref="O118" si="34">N118</f>
        <v>45055</v>
      </c>
      <c r="P118" s="2" t="s">
        <v>97</v>
      </c>
      <c r="Q118" s="12" t="s">
        <v>1884</v>
      </c>
      <c r="R118" s="7">
        <v>100</v>
      </c>
      <c r="S118" s="7">
        <f>R118</f>
        <v>100</v>
      </c>
      <c r="T118" s="12" t="s">
        <v>1881</v>
      </c>
      <c r="U118" s="12" t="s">
        <v>137</v>
      </c>
      <c r="V118" s="12" t="s">
        <v>139</v>
      </c>
      <c r="W118" s="2" t="s">
        <v>82</v>
      </c>
      <c r="X118" s="12" t="s">
        <v>139</v>
      </c>
      <c r="Y118" s="2" t="s">
        <v>86</v>
      </c>
      <c r="Z118" s="3">
        <v>45112</v>
      </c>
      <c r="AA118" s="3">
        <v>45112</v>
      </c>
      <c r="AB118" s="4" t="s">
        <v>97</v>
      </c>
    </row>
    <row r="119" spans="1:28" ht="30" customHeight="1" x14ac:dyDescent="0.25">
      <c r="A119" s="2">
        <v>2023</v>
      </c>
      <c r="B119" s="3">
        <v>45017</v>
      </c>
      <c r="C119" s="3">
        <v>45107</v>
      </c>
      <c r="D119" s="4" t="s">
        <v>72</v>
      </c>
      <c r="E119" s="5" t="s">
        <v>1635</v>
      </c>
      <c r="F119" s="2" t="s">
        <v>83</v>
      </c>
      <c r="G119" s="2" t="s">
        <v>84</v>
      </c>
      <c r="H119" s="2" t="s">
        <v>85</v>
      </c>
      <c r="I119" s="2" t="s">
        <v>80</v>
      </c>
      <c r="J119" s="6" t="s">
        <v>1503</v>
      </c>
      <c r="K119" s="6" t="s">
        <v>118</v>
      </c>
      <c r="L119" s="6" t="s">
        <v>172</v>
      </c>
      <c r="M119" s="2" t="s">
        <v>97</v>
      </c>
      <c r="N119" s="3">
        <v>45055</v>
      </c>
      <c r="O119" s="3">
        <f t="shared" ref="O119" si="35">N119</f>
        <v>45055</v>
      </c>
      <c r="P119" s="2" t="s">
        <v>97</v>
      </c>
      <c r="Q119" s="12" t="s">
        <v>1636</v>
      </c>
      <c r="R119" s="7">
        <v>100</v>
      </c>
      <c r="S119" s="7">
        <f>R119</f>
        <v>100</v>
      </c>
      <c r="T119" s="12" t="s">
        <v>1637</v>
      </c>
      <c r="U119" s="12" t="s">
        <v>137</v>
      </c>
      <c r="V119" s="12" t="s">
        <v>139</v>
      </c>
      <c r="W119" s="2" t="s">
        <v>82</v>
      </c>
      <c r="X119" s="12" t="s">
        <v>139</v>
      </c>
      <c r="Y119" s="2" t="s">
        <v>86</v>
      </c>
      <c r="Z119" s="3">
        <v>45112</v>
      </c>
      <c r="AA119" s="3">
        <v>45112</v>
      </c>
      <c r="AB119" s="4" t="s">
        <v>97</v>
      </c>
    </row>
    <row r="120" spans="1:28" ht="30" customHeight="1" x14ac:dyDescent="0.25">
      <c r="A120" s="2">
        <v>2023</v>
      </c>
      <c r="B120" s="3">
        <v>45017</v>
      </c>
      <c r="C120" s="3">
        <v>45107</v>
      </c>
      <c r="D120" s="4" t="s">
        <v>72</v>
      </c>
      <c r="E120" s="5" t="s">
        <v>1604</v>
      </c>
      <c r="F120" s="2" t="s">
        <v>83</v>
      </c>
      <c r="G120" s="2" t="s">
        <v>84</v>
      </c>
      <c r="H120" s="2" t="s">
        <v>85</v>
      </c>
      <c r="I120" s="2" t="s">
        <v>80</v>
      </c>
      <c r="J120" s="6" t="s">
        <v>1605</v>
      </c>
      <c r="K120" s="6" t="s">
        <v>1606</v>
      </c>
      <c r="L120" s="6" t="s">
        <v>1607</v>
      </c>
      <c r="M120" s="2" t="s">
        <v>97</v>
      </c>
      <c r="N120" s="3">
        <v>45055</v>
      </c>
      <c r="O120" s="3">
        <f t="shared" ref="O120" si="36">N120</f>
        <v>45055</v>
      </c>
      <c r="P120" s="2" t="s">
        <v>97</v>
      </c>
      <c r="Q120" s="12" t="s">
        <v>1608</v>
      </c>
      <c r="R120" s="7">
        <v>200</v>
      </c>
      <c r="S120" s="7">
        <f t="shared" ref="S120:S123" si="37">R120</f>
        <v>200</v>
      </c>
      <c r="T120" s="12" t="s">
        <v>1609</v>
      </c>
      <c r="U120" s="12" t="s">
        <v>137</v>
      </c>
      <c r="V120" s="12" t="s">
        <v>139</v>
      </c>
      <c r="W120" s="2" t="s">
        <v>82</v>
      </c>
      <c r="X120" s="12" t="s">
        <v>139</v>
      </c>
      <c r="Y120" s="2" t="s">
        <v>86</v>
      </c>
      <c r="Z120" s="3">
        <v>45112</v>
      </c>
      <c r="AA120" s="3">
        <v>45112</v>
      </c>
      <c r="AB120" s="4" t="s">
        <v>97</v>
      </c>
    </row>
    <row r="121" spans="1:28" ht="30" customHeight="1" x14ac:dyDescent="0.25">
      <c r="A121" s="2">
        <v>2023</v>
      </c>
      <c r="B121" s="3">
        <v>45017</v>
      </c>
      <c r="C121" s="3">
        <v>45107</v>
      </c>
      <c r="D121" s="4" t="s">
        <v>72</v>
      </c>
      <c r="E121" s="5" t="s">
        <v>1645</v>
      </c>
      <c r="F121" s="2" t="s">
        <v>83</v>
      </c>
      <c r="G121" s="2" t="s">
        <v>84</v>
      </c>
      <c r="H121" s="2" t="s">
        <v>85</v>
      </c>
      <c r="I121" s="2" t="s">
        <v>80</v>
      </c>
      <c r="J121" s="6" t="s">
        <v>1642</v>
      </c>
      <c r="K121" s="6" t="s">
        <v>1110</v>
      </c>
      <c r="L121" s="6" t="s">
        <v>146</v>
      </c>
      <c r="M121" s="2" t="s">
        <v>97</v>
      </c>
      <c r="N121" s="3">
        <v>45057</v>
      </c>
      <c r="O121" s="3">
        <f t="shared" ref="O121" si="38">N121</f>
        <v>45057</v>
      </c>
      <c r="P121" s="2" t="s">
        <v>97</v>
      </c>
      <c r="Q121" s="12" t="s">
        <v>1646</v>
      </c>
      <c r="R121" s="7">
        <v>350</v>
      </c>
      <c r="S121" s="7">
        <f>R121</f>
        <v>350</v>
      </c>
      <c r="T121" s="12" t="s">
        <v>1644</v>
      </c>
      <c r="U121" s="12" t="s">
        <v>137</v>
      </c>
      <c r="V121" s="12" t="s">
        <v>139</v>
      </c>
      <c r="W121" s="2" t="s">
        <v>82</v>
      </c>
      <c r="X121" s="12" t="s">
        <v>139</v>
      </c>
      <c r="Y121" s="2" t="s">
        <v>86</v>
      </c>
      <c r="Z121" s="3">
        <v>45112</v>
      </c>
      <c r="AA121" s="3">
        <v>45112</v>
      </c>
      <c r="AB121" s="4" t="s">
        <v>97</v>
      </c>
    </row>
    <row r="122" spans="1:28" ht="30" customHeight="1" x14ac:dyDescent="0.25">
      <c r="A122" s="2">
        <v>2023</v>
      </c>
      <c r="B122" s="3">
        <v>45017</v>
      </c>
      <c r="C122" s="3">
        <v>45107</v>
      </c>
      <c r="D122" s="4" t="s">
        <v>72</v>
      </c>
      <c r="E122" s="5" t="s">
        <v>1647</v>
      </c>
      <c r="F122" s="2" t="s">
        <v>83</v>
      </c>
      <c r="G122" s="2" t="s">
        <v>84</v>
      </c>
      <c r="H122" s="2" t="s">
        <v>85</v>
      </c>
      <c r="I122" s="2" t="s">
        <v>80</v>
      </c>
      <c r="J122" s="6" t="s">
        <v>1648</v>
      </c>
      <c r="K122" s="6" t="s">
        <v>123</v>
      </c>
      <c r="L122" s="6" t="s">
        <v>120</v>
      </c>
      <c r="M122" s="2" t="s">
        <v>97</v>
      </c>
      <c r="N122" s="3">
        <v>45061</v>
      </c>
      <c r="O122" s="3">
        <f t="shared" ref="O122" si="39">N122</f>
        <v>45061</v>
      </c>
      <c r="P122" s="2" t="s">
        <v>97</v>
      </c>
      <c r="Q122" s="12" t="s">
        <v>1649</v>
      </c>
      <c r="R122" s="7">
        <v>100</v>
      </c>
      <c r="S122" s="7">
        <f t="shared" si="37"/>
        <v>100</v>
      </c>
      <c r="T122" s="12" t="s">
        <v>1650</v>
      </c>
      <c r="U122" s="12" t="s">
        <v>137</v>
      </c>
      <c r="V122" s="12" t="s">
        <v>139</v>
      </c>
      <c r="W122" s="2" t="s">
        <v>82</v>
      </c>
      <c r="X122" s="12" t="s">
        <v>139</v>
      </c>
      <c r="Y122" s="2" t="s">
        <v>86</v>
      </c>
      <c r="Z122" s="3">
        <v>45112</v>
      </c>
      <c r="AA122" s="3">
        <v>45112</v>
      </c>
      <c r="AB122" s="4" t="s">
        <v>97</v>
      </c>
    </row>
    <row r="123" spans="1:28" ht="30" customHeight="1" x14ac:dyDescent="0.25">
      <c r="A123" s="2">
        <v>2023</v>
      </c>
      <c r="B123" s="3">
        <v>45017</v>
      </c>
      <c r="C123" s="3">
        <v>45107</v>
      </c>
      <c r="D123" s="4" t="s">
        <v>72</v>
      </c>
      <c r="E123" s="5" t="s">
        <v>1667</v>
      </c>
      <c r="F123" s="2" t="s">
        <v>83</v>
      </c>
      <c r="G123" s="2" t="s">
        <v>84</v>
      </c>
      <c r="H123" s="2" t="s">
        <v>85</v>
      </c>
      <c r="I123" s="2" t="s">
        <v>80</v>
      </c>
      <c r="J123" s="6" t="s">
        <v>1663</v>
      </c>
      <c r="K123" s="6" t="s">
        <v>1664</v>
      </c>
      <c r="L123" s="6" t="s">
        <v>120</v>
      </c>
      <c r="M123" s="2" t="s">
        <v>97</v>
      </c>
      <c r="N123" s="3">
        <v>45061</v>
      </c>
      <c r="O123" s="3">
        <f t="shared" ref="O123" si="40">N123</f>
        <v>45061</v>
      </c>
      <c r="P123" s="2" t="s">
        <v>97</v>
      </c>
      <c r="Q123" s="12" t="s">
        <v>1668</v>
      </c>
      <c r="R123" s="7">
        <v>100</v>
      </c>
      <c r="S123" s="7">
        <f t="shared" si="37"/>
        <v>100</v>
      </c>
      <c r="T123" s="12" t="s">
        <v>1666</v>
      </c>
      <c r="U123" s="12" t="s">
        <v>137</v>
      </c>
      <c r="V123" s="12" t="s">
        <v>139</v>
      </c>
      <c r="W123" s="2" t="s">
        <v>82</v>
      </c>
      <c r="X123" s="12" t="s">
        <v>139</v>
      </c>
      <c r="Y123" s="2" t="s">
        <v>86</v>
      </c>
      <c r="Z123" s="3">
        <v>45112</v>
      </c>
      <c r="AA123" s="3">
        <v>45112</v>
      </c>
      <c r="AB123" s="4" t="s">
        <v>97</v>
      </c>
    </row>
    <row r="124" spans="1:28" ht="30" customHeight="1" x14ac:dyDescent="0.25">
      <c r="A124" s="2">
        <v>2023</v>
      </c>
      <c r="B124" s="3">
        <v>45017</v>
      </c>
      <c r="C124" s="3">
        <v>45107</v>
      </c>
      <c r="D124" s="4" t="s">
        <v>72</v>
      </c>
      <c r="E124" s="5" t="s">
        <v>1674</v>
      </c>
      <c r="F124" s="2" t="s">
        <v>83</v>
      </c>
      <c r="G124" s="2" t="s">
        <v>84</v>
      </c>
      <c r="H124" s="2" t="s">
        <v>85</v>
      </c>
      <c r="I124" s="2" t="s">
        <v>80</v>
      </c>
      <c r="J124" s="6" t="s">
        <v>1675</v>
      </c>
      <c r="K124" s="6" t="s">
        <v>123</v>
      </c>
      <c r="L124" s="6" t="s">
        <v>587</v>
      </c>
      <c r="M124" s="2" t="s">
        <v>97</v>
      </c>
      <c r="N124" s="3">
        <v>45061</v>
      </c>
      <c r="O124" s="3">
        <f t="shared" ref="O124" si="41">N124</f>
        <v>45061</v>
      </c>
      <c r="P124" s="2" t="s">
        <v>97</v>
      </c>
      <c r="Q124" s="12" t="s">
        <v>1676</v>
      </c>
      <c r="R124" s="7">
        <v>100</v>
      </c>
      <c r="S124" s="7">
        <f t="shared" ref="S124:S127" si="42">R124</f>
        <v>100</v>
      </c>
      <c r="T124" s="12" t="s">
        <v>1673</v>
      </c>
      <c r="U124" s="12" t="s">
        <v>137</v>
      </c>
      <c r="V124" s="12" t="s">
        <v>139</v>
      </c>
      <c r="W124" s="2" t="s">
        <v>82</v>
      </c>
      <c r="X124" s="12" t="s">
        <v>139</v>
      </c>
      <c r="Y124" s="2" t="s">
        <v>86</v>
      </c>
      <c r="Z124" s="3">
        <v>45112</v>
      </c>
      <c r="AA124" s="3">
        <v>45112</v>
      </c>
      <c r="AB124" s="4" t="s">
        <v>97</v>
      </c>
    </row>
    <row r="125" spans="1:28" ht="30" customHeight="1" x14ac:dyDescent="0.25">
      <c r="A125" s="2">
        <v>2023</v>
      </c>
      <c r="B125" s="3">
        <v>45017</v>
      </c>
      <c r="C125" s="3">
        <v>45107</v>
      </c>
      <c r="D125" s="4" t="s">
        <v>72</v>
      </c>
      <c r="E125" s="5" t="s">
        <v>1677</v>
      </c>
      <c r="F125" s="2" t="s">
        <v>83</v>
      </c>
      <c r="G125" s="2" t="s">
        <v>84</v>
      </c>
      <c r="H125" s="2" t="s">
        <v>85</v>
      </c>
      <c r="I125" s="2" t="s">
        <v>80</v>
      </c>
      <c r="J125" s="6" t="s">
        <v>1678</v>
      </c>
      <c r="K125" s="6" t="s">
        <v>121</v>
      </c>
      <c r="L125" s="6" t="s">
        <v>147</v>
      </c>
      <c r="M125" s="2" t="s">
        <v>97</v>
      </c>
      <c r="N125" s="3">
        <v>45061</v>
      </c>
      <c r="O125" s="3">
        <f t="shared" ref="O125" si="43">N125</f>
        <v>45061</v>
      </c>
      <c r="P125" s="2" t="s">
        <v>97</v>
      </c>
      <c r="Q125" s="12" t="s">
        <v>1679</v>
      </c>
      <c r="R125" s="7">
        <v>100</v>
      </c>
      <c r="S125" s="7">
        <f>R125</f>
        <v>100</v>
      </c>
      <c r="T125" s="12" t="s">
        <v>1680</v>
      </c>
      <c r="U125" s="12" t="s">
        <v>137</v>
      </c>
      <c r="V125" s="12" t="s">
        <v>139</v>
      </c>
      <c r="W125" s="2" t="s">
        <v>82</v>
      </c>
      <c r="X125" s="12" t="s">
        <v>139</v>
      </c>
      <c r="Y125" s="2" t="s">
        <v>86</v>
      </c>
      <c r="Z125" s="3">
        <v>45112</v>
      </c>
      <c r="AA125" s="3">
        <v>45112</v>
      </c>
      <c r="AB125" s="4" t="s">
        <v>97</v>
      </c>
    </row>
    <row r="126" spans="1:28" ht="30" customHeight="1" x14ac:dyDescent="0.25">
      <c r="A126" s="2">
        <v>2023</v>
      </c>
      <c r="B126" s="3">
        <v>45017</v>
      </c>
      <c r="C126" s="3">
        <v>45107</v>
      </c>
      <c r="D126" s="4" t="s">
        <v>72</v>
      </c>
      <c r="E126" s="5" t="s">
        <v>1696</v>
      </c>
      <c r="F126" s="2" t="s">
        <v>83</v>
      </c>
      <c r="G126" s="2" t="s">
        <v>84</v>
      </c>
      <c r="H126" s="2" t="s">
        <v>85</v>
      </c>
      <c r="I126" s="2" t="s">
        <v>80</v>
      </c>
      <c r="J126" s="6" t="s">
        <v>1064</v>
      </c>
      <c r="K126" s="6" t="s">
        <v>146</v>
      </c>
      <c r="L126" s="6" t="s">
        <v>120</v>
      </c>
      <c r="M126" s="2" t="s">
        <v>97</v>
      </c>
      <c r="N126" s="3">
        <v>45061</v>
      </c>
      <c r="O126" s="3">
        <f t="shared" ref="O126" si="44">N126</f>
        <v>45061</v>
      </c>
      <c r="P126" s="2" t="s">
        <v>97</v>
      </c>
      <c r="Q126" s="12" t="s">
        <v>1697</v>
      </c>
      <c r="R126" s="7">
        <v>100</v>
      </c>
      <c r="S126" s="7">
        <f t="shared" si="42"/>
        <v>100</v>
      </c>
      <c r="T126" s="12" t="s">
        <v>1695</v>
      </c>
      <c r="U126" s="12" t="s">
        <v>137</v>
      </c>
      <c r="V126" s="12" t="s">
        <v>139</v>
      </c>
      <c r="W126" s="2" t="s">
        <v>82</v>
      </c>
      <c r="X126" s="12" t="s">
        <v>139</v>
      </c>
      <c r="Y126" s="2" t="s">
        <v>86</v>
      </c>
      <c r="Z126" s="3">
        <v>45112</v>
      </c>
      <c r="AA126" s="3">
        <v>45112</v>
      </c>
      <c r="AB126" s="4" t="s">
        <v>97</v>
      </c>
    </row>
    <row r="127" spans="1:28" ht="30" customHeight="1" x14ac:dyDescent="0.25">
      <c r="A127" s="2">
        <v>2023</v>
      </c>
      <c r="B127" s="3">
        <v>45017</v>
      </c>
      <c r="C127" s="3">
        <v>45107</v>
      </c>
      <c r="D127" s="4" t="s">
        <v>72</v>
      </c>
      <c r="E127" s="5" t="s">
        <v>1698</v>
      </c>
      <c r="F127" s="2" t="s">
        <v>83</v>
      </c>
      <c r="G127" s="2" t="s">
        <v>84</v>
      </c>
      <c r="H127" s="2" t="s">
        <v>85</v>
      </c>
      <c r="I127" s="2" t="s">
        <v>80</v>
      </c>
      <c r="J127" s="6" t="s">
        <v>1699</v>
      </c>
      <c r="K127" s="6" t="s">
        <v>119</v>
      </c>
      <c r="L127" s="6" t="s">
        <v>548</v>
      </c>
      <c r="M127" s="2" t="s">
        <v>97</v>
      </c>
      <c r="N127" s="3">
        <v>45061</v>
      </c>
      <c r="O127" s="3">
        <f t="shared" ref="O127" si="45">N127</f>
        <v>45061</v>
      </c>
      <c r="P127" s="2" t="s">
        <v>97</v>
      </c>
      <c r="Q127" s="12" t="s">
        <v>1700</v>
      </c>
      <c r="R127" s="7">
        <v>100</v>
      </c>
      <c r="S127" s="7">
        <f t="shared" si="42"/>
        <v>100</v>
      </c>
      <c r="T127" s="12" t="s">
        <v>1701</v>
      </c>
      <c r="U127" s="12" t="s">
        <v>137</v>
      </c>
      <c r="V127" s="12" t="s">
        <v>139</v>
      </c>
      <c r="W127" s="2" t="s">
        <v>82</v>
      </c>
      <c r="X127" s="12" t="s">
        <v>139</v>
      </c>
      <c r="Y127" s="2" t="s">
        <v>86</v>
      </c>
      <c r="Z127" s="3">
        <v>45112</v>
      </c>
      <c r="AA127" s="3">
        <v>45112</v>
      </c>
      <c r="AB127" s="4" t="s">
        <v>97</v>
      </c>
    </row>
    <row r="128" spans="1:28" ht="30" customHeight="1" x14ac:dyDescent="0.25">
      <c r="A128" s="2">
        <v>2023</v>
      </c>
      <c r="B128" s="3">
        <v>45017</v>
      </c>
      <c r="C128" s="3">
        <v>45107</v>
      </c>
      <c r="D128" s="4" t="s">
        <v>72</v>
      </c>
      <c r="E128" s="5" t="s">
        <v>1725</v>
      </c>
      <c r="F128" s="2" t="s">
        <v>83</v>
      </c>
      <c r="G128" s="2" t="s">
        <v>84</v>
      </c>
      <c r="H128" s="2" t="s">
        <v>85</v>
      </c>
      <c r="I128" s="2" t="s">
        <v>80</v>
      </c>
      <c r="J128" s="6" t="s">
        <v>1726</v>
      </c>
      <c r="K128" s="6" t="s">
        <v>117</v>
      </c>
      <c r="L128" s="6" t="s">
        <v>117</v>
      </c>
      <c r="M128" s="2" t="s">
        <v>97</v>
      </c>
      <c r="N128" s="3">
        <v>45064</v>
      </c>
      <c r="O128" s="3">
        <f t="shared" ref="O128:O133" si="46">N128</f>
        <v>45064</v>
      </c>
      <c r="P128" s="2" t="s">
        <v>97</v>
      </c>
      <c r="Q128" s="12" t="s">
        <v>1727</v>
      </c>
      <c r="R128" s="7">
        <v>100</v>
      </c>
      <c r="S128" s="7">
        <f>R128</f>
        <v>100</v>
      </c>
      <c r="T128" s="12" t="s">
        <v>1724</v>
      </c>
      <c r="U128" s="12" t="s">
        <v>137</v>
      </c>
      <c r="V128" s="12" t="s">
        <v>139</v>
      </c>
      <c r="W128" s="2" t="s">
        <v>82</v>
      </c>
      <c r="X128" s="12" t="s">
        <v>139</v>
      </c>
      <c r="Y128" s="2" t="s">
        <v>86</v>
      </c>
      <c r="Z128" s="3">
        <v>45112</v>
      </c>
      <c r="AA128" s="3">
        <v>45112</v>
      </c>
      <c r="AB128" s="4" t="s">
        <v>97</v>
      </c>
    </row>
    <row r="129" spans="1:28" ht="30" customHeight="1" x14ac:dyDescent="0.25">
      <c r="A129" s="2">
        <v>2023</v>
      </c>
      <c r="B129" s="3">
        <v>45017</v>
      </c>
      <c r="C129" s="3">
        <v>45107</v>
      </c>
      <c r="D129" s="4" t="s">
        <v>72</v>
      </c>
      <c r="E129" s="5" t="s">
        <v>1728</v>
      </c>
      <c r="F129" s="2" t="s">
        <v>83</v>
      </c>
      <c r="G129" s="2" t="s">
        <v>84</v>
      </c>
      <c r="H129" s="2" t="s">
        <v>85</v>
      </c>
      <c r="I129" s="2" t="s">
        <v>80</v>
      </c>
      <c r="J129" s="6" t="s">
        <v>1729</v>
      </c>
      <c r="K129" s="6" t="s">
        <v>120</v>
      </c>
      <c r="L129" s="6" t="s">
        <v>1730</v>
      </c>
      <c r="M129" s="2" t="s">
        <v>97</v>
      </c>
      <c r="N129" s="3">
        <v>45064</v>
      </c>
      <c r="O129" s="3">
        <f t="shared" si="46"/>
        <v>45064</v>
      </c>
      <c r="P129" s="2" t="s">
        <v>97</v>
      </c>
      <c r="Q129" s="12" t="s">
        <v>1731</v>
      </c>
      <c r="R129" s="7">
        <f>100+270</f>
        <v>370</v>
      </c>
      <c r="S129" s="7">
        <f>R129</f>
        <v>370</v>
      </c>
      <c r="T129" s="12" t="s">
        <v>1732</v>
      </c>
      <c r="U129" s="12" t="s">
        <v>137</v>
      </c>
      <c r="V129" s="12" t="s">
        <v>139</v>
      </c>
      <c r="W129" s="2" t="s">
        <v>82</v>
      </c>
      <c r="X129" s="12" t="s">
        <v>139</v>
      </c>
      <c r="Y129" s="2" t="s">
        <v>86</v>
      </c>
      <c r="Z129" s="3">
        <v>45112</v>
      </c>
      <c r="AA129" s="3">
        <v>45112</v>
      </c>
      <c r="AB129" s="4" t="s">
        <v>97</v>
      </c>
    </row>
    <row r="130" spans="1:28" ht="30" customHeight="1" x14ac:dyDescent="0.25">
      <c r="A130" s="2">
        <v>2023</v>
      </c>
      <c r="B130" s="3">
        <v>45017</v>
      </c>
      <c r="C130" s="3">
        <v>45107</v>
      </c>
      <c r="D130" s="4" t="s">
        <v>72</v>
      </c>
      <c r="E130" s="5" t="s">
        <v>1885</v>
      </c>
      <c r="F130" s="2" t="s">
        <v>83</v>
      </c>
      <c r="G130" s="2" t="s">
        <v>84</v>
      </c>
      <c r="H130" s="2" t="s">
        <v>85</v>
      </c>
      <c r="I130" s="2" t="s">
        <v>80</v>
      </c>
      <c r="J130" s="6" t="s">
        <v>1886</v>
      </c>
      <c r="K130" s="6" t="s">
        <v>1887</v>
      </c>
      <c r="L130" s="6" t="s">
        <v>1888</v>
      </c>
      <c r="M130" s="2" t="s">
        <v>97</v>
      </c>
      <c r="N130" s="3">
        <v>45064</v>
      </c>
      <c r="O130" s="3">
        <f t="shared" si="46"/>
        <v>45064</v>
      </c>
      <c r="P130" s="2" t="s">
        <v>97</v>
      </c>
      <c r="Q130" s="12" t="s">
        <v>1889</v>
      </c>
      <c r="R130" s="7">
        <v>100</v>
      </c>
      <c r="S130" s="7">
        <f>R130</f>
        <v>100</v>
      </c>
      <c r="T130" s="12" t="s">
        <v>1890</v>
      </c>
      <c r="U130" s="12" t="s">
        <v>137</v>
      </c>
      <c r="V130" s="12" t="s">
        <v>139</v>
      </c>
      <c r="W130" s="2" t="s">
        <v>82</v>
      </c>
      <c r="X130" s="12" t="s">
        <v>139</v>
      </c>
      <c r="Y130" s="2" t="s">
        <v>86</v>
      </c>
      <c r="Z130" s="3">
        <v>45112</v>
      </c>
      <c r="AA130" s="3">
        <v>45112</v>
      </c>
      <c r="AB130" s="4" t="s">
        <v>97</v>
      </c>
    </row>
    <row r="131" spans="1:28" ht="30" customHeight="1" x14ac:dyDescent="0.25">
      <c r="A131" s="2">
        <v>2023</v>
      </c>
      <c r="B131" s="3">
        <v>45017</v>
      </c>
      <c r="C131" s="3">
        <v>45107</v>
      </c>
      <c r="D131" s="4" t="s">
        <v>72</v>
      </c>
      <c r="E131" s="5" t="s">
        <v>1924</v>
      </c>
      <c r="F131" s="2" t="s">
        <v>83</v>
      </c>
      <c r="G131" s="2" t="s">
        <v>84</v>
      </c>
      <c r="H131" s="2" t="s">
        <v>85</v>
      </c>
      <c r="I131" s="2" t="s">
        <v>80</v>
      </c>
      <c r="J131" s="6" t="s">
        <v>1925</v>
      </c>
      <c r="K131" s="6" t="s">
        <v>114</v>
      </c>
      <c r="L131" s="6" t="s">
        <v>145</v>
      </c>
      <c r="M131" s="2" t="s">
        <v>97</v>
      </c>
      <c r="N131" s="3">
        <v>45064</v>
      </c>
      <c r="O131" s="3">
        <f t="shared" si="46"/>
        <v>45064</v>
      </c>
      <c r="P131" s="2" t="s">
        <v>97</v>
      </c>
      <c r="Q131" s="12" t="s">
        <v>1926</v>
      </c>
      <c r="R131" s="7">
        <f>100+270</f>
        <v>370</v>
      </c>
      <c r="S131" s="7">
        <f>R131</f>
        <v>370</v>
      </c>
      <c r="T131" s="12" t="s">
        <v>1923</v>
      </c>
      <c r="U131" s="12" t="s">
        <v>137</v>
      </c>
      <c r="V131" s="12" t="s">
        <v>139</v>
      </c>
      <c r="W131" s="2" t="s">
        <v>82</v>
      </c>
      <c r="X131" s="12" t="s">
        <v>139</v>
      </c>
      <c r="Y131" s="2" t="s">
        <v>86</v>
      </c>
      <c r="Z131" s="3">
        <v>45112</v>
      </c>
      <c r="AA131" s="3">
        <v>45112</v>
      </c>
      <c r="AB131" s="4" t="s">
        <v>97</v>
      </c>
    </row>
    <row r="132" spans="1:28" ht="30" customHeight="1" x14ac:dyDescent="0.25">
      <c r="A132" s="2">
        <v>2023</v>
      </c>
      <c r="B132" s="3">
        <v>45017</v>
      </c>
      <c r="C132" s="3">
        <v>45107</v>
      </c>
      <c r="D132" s="4" t="s">
        <v>72</v>
      </c>
      <c r="E132" s="5" t="s">
        <v>1950</v>
      </c>
      <c r="F132" s="2" t="s">
        <v>83</v>
      </c>
      <c r="G132" s="2" t="s">
        <v>84</v>
      </c>
      <c r="H132" s="2" t="s">
        <v>85</v>
      </c>
      <c r="I132" s="2" t="s">
        <v>80</v>
      </c>
      <c r="J132" s="6" t="s">
        <v>1951</v>
      </c>
      <c r="K132" s="6" t="s">
        <v>1952</v>
      </c>
      <c r="L132" s="6" t="s">
        <v>166</v>
      </c>
      <c r="M132" s="2" t="s">
        <v>97</v>
      </c>
      <c r="N132" s="3">
        <v>45070</v>
      </c>
      <c r="O132" s="3">
        <f t="shared" si="46"/>
        <v>45070</v>
      </c>
      <c r="P132" s="2" t="s">
        <v>97</v>
      </c>
      <c r="Q132" s="12" t="s">
        <v>1953</v>
      </c>
      <c r="R132" s="7">
        <v>150</v>
      </c>
      <c r="S132" s="7">
        <f>R132</f>
        <v>150</v>
      </c>
      <c r="T132" s="12" t="s">
        <v>1949</v>
      </c>
      <c r="U132" s="12" t="s">
        <v>137</v>
      </c>
      <c r="V132" s="12" t="s">
        <v>139</v>
      </c>
      <c r="W132" s="2" t="s">
        <v>82</v>
      </c>
      <c r="X132" s="12" t="s">
        <v>139</v>
      </c>
      <c r="Y132" s="2" t="s">
        <v>86</v>
      </c>
      <c r="Z132" s="3">
        <v>45112</v>
      </c>
      <c r="AA132" s="3">
        <v>45112</v>
      </c>
      <c r="AB132" s="4" t="s">
        <v>97</v>
      </c>
    </row>
    <row r="133" spans="1:28" ht="30" customHeight="1" x14ac:dyDescent="0.25">
      <c r="A133" s="2">
        <v>2023</v>
      </c>
      <c r="B133" s="3">
        <v>45017</v>
      </c>
      <c r="C133" s="3">
        <v>45107</v>
      </c>
      <c r="D133" s="4" t="s">
        <v>72</v>
      </c>
      <c r="E133" s="5" t="s">
        <v>1850</v>
      </c>
      <c r="F133" s="2" t="s">
        <v>83</v>
      </c>
      <c r="G133" s="2" t="s">
        <v>84</v>
      </c>
      <c r="H133" s="2" t="s">
        <v>85</v>
      </c>
      <c r="I133" s="2" t="s">
        <v>80</v>
      </c>
      <c r="J133" s="6" t="s">
        <v>1847</v>
      </c>
      <c r="K133" s="6" t="s">
        <v>1191</v>
      </c>
      <c r="L133" s="6" t="s">
        <v>129</v>
      </c>
      <c r="M133" s="2" t="s">
        <v>97</v>
      </c>
      <c r="N133" s="3">
        <v>45065</v>
      </c>
      <c r="O133" s="3">
        <f t="shared" si="46"/>
        <v>45065</v>
      </c>
      <c r="P133" s="2" t="s">
        <v>97</v>
      </c>
      <c r="Q133" s="12" t="s">
        <v>1851</v>
      </c>
      <c r="R133" s="7">
        <f>100+330</f>
        <v>430</v>
      </c>
      <c r="S133" s="7">
        <f t="shared" ref="S133:S137" si="47">R133</f>
        <v>430</v>
      </c>
      <c r="T133" s="12" t="s">
        <v>1849</v>
      </c>
      <c r="U133" s="12" t="s">
        <v>137</v>
      </c>
      <c r="V133" s="12" t="s">
        <v>139</v>
      </c>
      <c r="W133" s="2" t="s">
        <v>82</v>
      </c>
      <c r="X133" s="12" t="s">
        <v>139</v>
      </c>
      <c r="Y133" s="2" t="s">
        <v>86</v>
      </c>
      <c r="Z133" s="3">
        <v>45112</v>
      </c>
      <c r="AA133" s="3">
        <v>45112</v>
      </c>
      <c r="AB133" s="4" t="s">
        <v>97</v>
      </c>
    </row>
    <row r="134" spans="1:28" ht="30" customHeight="1" x14ac:dyDescent="0.25">
      <c r="A134" s="2">
        <v>2023</v>
      </c>
      <c r="B134" s="3">
        <v>45017</v>
      </c>
      <c r="C134" s="3">
        <v>45107</v>
      </c>
      <c r="D134" s="4" t="s">
        <v>72</v>
      </c>
      <c r="E134" s="5" t="s">
        <v>2105</v>
      </c>
      <c r="F134" s="2" t="s">
        <v>83</v>
      </c>
      <c r="G134" s="2" t="s">
        <v>84</v>
      </c>
      <c r="H134" s="2" t="s">
        <v>85</v>
      </c>
      <c r="I134" s="2" t="s">
        <v>80</v>
      </c>
      <c r="J134" s="6" t="s">
        <v>205</v>
      </c>
      <c r="K134" s="6" t="s">
        <v>2106</v>
      </c>
      <c r="L134" s="6" t="s">
        <v>117</v>
      </c>
      <c r="M134" s="2" t="s">
        <v>97</v>
      </c>
      <c r="N134" s="3">
        <v>45072</v>
      </c>
      <c r="O134" s="3">
        <f>N134</f>
        <v>45072</v>
      </c>
      <c r="P134" s="2" t="s">
        <v>97</v>
      </c>
      <c r="Q134" s="12" t="s">
        <v>2107</v>
      </c>
      <c r="R134" s="7">
        <f>100+70</f>
        <v>170</v>
      </c>
      <c r="S134" s="7">
        <f>R134</f>
        <v>170</v>
      </c>
      <c r="T134" s="12" t="s">
        <v>2104</v>
      </c>
      <c r="U134" s="12" t="s">
        <v>137</v>
      </c>
      <c r="V134" s="12" t="s">
        <v>139</v>
      </c>
      <c r="W134" s="2" t="s">
        <v>82</v>
      </c>
      <c r="X134" s="12" t="s">
        <v>139</v>
      </c>
      <c r="Y134" s="2" t="s">
        <v>86</v>
      </c>
      <c r="Z134" s="3">
        <v>45112</v>
      </c>
      <c r="AA134" s="3">
        <v>45112</v>
      </c>
      <c r="AB134" s="4" t="s">
        <v>97</v>
      </c>
    </row>
    <row r="135" spans="1:28" ht="30" customHeight="1" x14ac:dyDescent="0.25">
      <c r="A135" s="2">
        <v>2023</v>
      </c>
      <c r="B135" s="3">
        <v>45017</v>
      </c>
      <c r="C135" s="3">
        <v>45107</v>
      </c>
      <c r="D135" s="4" t="s">
        <v>72</v>
      </c>
      <c r="E135" s="5" t="s">
        <v>2196</v>
      </c>
      <c r="F135" s="2" t="s">
        <v>83</v>
      </c>
      <c r="G135" s="2" t="s">
        <v>84</v>
      </c>
      <c r="H135" s="2" t="s">
        <v>85</v>
      </c>
      <c r="I135" s="2" t="s">
        <v>80</v>
      </c>
      <c r="J135" s="6" t="s">
        <v>2197</v>
      </c>
      <c r="K135" s="6" t="s">
        <v>140</v>
      </c>
      <c r="L135" s="6" t="s">
        <v>2198</v>
      </c>
      <c r="M135" s="2" t="s">
        <v>97</v>
      </c>
      <c r="N135" s="3">
        <v>45072</v>
      </c>
      <c r="O135" s="3">
        <f>N135</f>
        <v>45072</v>
      </c>
      <c r="P135" s="2" t="s">
        <v>97</v>
      </c>
      <c r="Q135" s="12" t="s">
        <v>2199</v>
      </c>
      <c r="R135" s="7">
        <v>100</v>
      </c>
      <c r="S135" s="7">
        <f>R135</f>
        <v>100</v>
      </c>
      <c r="T135" s="12" t="s">
        <v>2200</v>
      </c>
      <c r="U135" s="12" t="s">
        <v>137</v>
      </c>
      <c r="V135" s="12" t="s">
        <v>139</v>
      </c>
      <c r="W135" s="2" t="s">
        <v>82</v>
      </c>
      <c r="X135" s="12" t="s">
        <v>139</v>
      </c>
      <c r="Y135" s="2" t="s">
        <v>86</v>
      </c>
      <c r="Z135" s="3">
        <v>45112</v>
      </c>
      <c r="AA135" s="3">
        <v>45112</v>
      </c>
      <c r="AB135" s="4" t="s">
        <v>97</v>
      </c>
    </row>
    <row r="136" spans="1:28" ht="30" customHeight="1" x14ac:dyDescent="0.25">
      <c r="A136" s="2">
        <v>2023</v>
      </c>
      <c r="B136" s="3">
        <v>45017</v>
      </c>
      <c r="C136" s="3">
        <v>45107</v>
      </c>
      <c r="D136" s="4" t="s">
        <v>72</v>
      </c>
      <c r="E136" s="5" t="s">
        <v>2121</v>
      </c>
      <c r="F136" s="2" t="s">
        <v>83</v>
      </c>
      <c r="G136" s="2" t="s">
        <v>84</v>
      </c>
      <c r="H136" s="2" t="s">
        <v>85</v>
      </c>
      <c r="I136" s="2" t="s">
        <v>80</v>
      </c>
      <c r="J136" s="6" t="s">
        <v>2122</v>
      </c>
      <c r="K136" s="6" t="s">
        <v>130</v>
      </c>
      <c r="L136" s="6" t="s">
        <v>174</v>
      </c>
      <c r="M136" s="2" t="s">
        <v>97</v>
      </c>
      <c r="N136" s="3">
        <v>45068</v>
      </c>
      <c r="O136" s="3">
        <f>N136</f>
        <v>45068</v>
      </c>
      <c r="P136" s="2" t="s">
        <v>97</v>
      </c>
      <c r="Q136" s="12" t="s">
        <v>2123</v>
      </c>
      <c r="R136" s="7">
        <f>100+11</f>
        <v>111</v>
      </c>
      <c r="S136" s="7">
        <f>R136</f>
        <v>111</v>
      </c>
      <c r="T136" s="12" t="s">
        <v>2120</v>
      </c>
      <c r="U136" s="12" t="s">
        <v>137</v>
      </c>
      <c r="V136" s="12" t="s">
        <v>139</v>
      </c>
      <c r="W136" s="2" t="s">
        <v>82</v>
      </c>
      <c r="X136" s="12" t="s">
        <v>139</v>
      </c>
      <c r="Y136" s="2" t="s">
        <v>86</v>
      </c>
      <c r="Z136" s="3">
        <v>45112</v>
      </c>
      <c r="AA136" s="3">
        <v>45112</v>
      </c>
      <c r="AB136" s="4" t="s">
        <v>97</v>
      </c>
    </row>
    <row r="137" spans="1:28" ht="30" customHeight="1" x14ac:dyDescent="0.25">
      <c r="A137" s="2">
        <v>2023</v>
      </c>
      <c r="B137" s="3">
        <v>45017</v>
      </c>
      <c r="C137" s="3">
        <v>45107</v>
      </c>
      <c r="D137" s="4" t="s">
        <v>72</v>
      </c>
      <c r="E137" s="5" t="s">
        <v>1975</v>
      </c>
      <c r="F137" s="2" t="s">
        <v>83</v>
      </c>
      <c r="G137" s="2" t="s">
        <v>84</v>
      </c>
      <c r="H137" s="2" t="s">
        <v>85</v>
      </c>
      <c r="I137" s="2" t="s">
        <v>80</v>
      </c>
      <c r="J137" s="6" t="s">
        <v>1977</v>
      </c>
      <c r="K137" s="6" t="s">
        <v>835</v>
      </c>
      <c r="L137" s="6" t="s">
        <v>1972</v>
      </c>
      <c r="M137" s="2" t="s">
        <v>97</v>
      </c>
      <c r="N137" s="3">
        <v>45076</v>
      </c>
      <c r="O137" s="3">
        <f t="shared" ref="O137" si="48">N137</f>
        <v>45076</v>
      </c>
      <c r="P137" s="2" t="s">
        <v>97</v>
      </c>
      <c r="Q137" s="12" t="s">
        <v>1978</v>
      </c>
      <c r="R137" s="7">
        <v>100</v>
      </c>
      <c r="S137" s="7">
        <f t="shared" si="47"/>
        <v>100</v>
      </c>
      <c r="T137" s="12" t="s">
        <v>1974</v>
      </c>
      <c r="U137" s="12" t="s">
        <v>137</v>
      </c>
      <c r="V137" s="12" t="s">
        <v>139</v>
      </c>
      <c r="W137" s="2" t="s">
        <v>82</v>
      </c>
      <c r="X137" s="12" t="s">
        <v>139</v>
      </c>
      <c r="Y137" s="2" t="s">
        <v>86</v>
      </c>
      <c r="Z137" s="3">
        <v>45112</v>
      </c>
      <c r="AA137" s="3">
        <v>45112</v>
      </c>
      <c r="AB137" s="4" t="s">
        <v>97</v>
      </c>
    </row>
    <row r="138" spans="1:28" ht="30" customHeight="1" x14ac:dyDescent="0.25">
      <c r="A138" s="2">
        <v>2023</v>
      </c>
      <c r="B138" s="3">
        <v>45017</v>
      </c>
      <c r="C138" s="3">
        <v>45107</v>
      </c>
      <c r="D138" s="4" t="s">
        <v>72</v>
      </c>
      <c r="E138" s="5" t="s">
        <v>1976</v>
      </c>
      <c r="F138" s="2" t="s">
        <v>83</v>
      </c>
      <c r="G138" s="2" t="s">
        <v>84</v>
      </c>
      <c r="H138" s="2" t="s">
        <v>85</v>
      </c>
      <c r="I138" s="2" t="s">
        <v>80</v>
      </c>
      <c r="J138" s="6" t="s">
        <v>1977</v>
      </c>
      <c r="K138" s="6" t="s">
        <v>835</v>
      </c>
      <c r="L138" s="6" t="s">
        <v>1972</v>
      </c>
      <c r="M138" s="2" t="s">
        <v>97</v>
      </c>
      <c r="N138" s="3">
        <v>45076</v>
      </c>
      <c r="O138" s="3">
        <f t="shared" ref="O138" si="49">N138</f>
        <v>45076</v>
      </c>
      <c r="P138" s="2" t="s">
        <v>97</v>
      </c>
      <c r="Q138" s="12" t="s">
        <v>1986</v>
      </c>
      <c r="R138" s="7">
        <v>100</v>
      </c>
      <c r="S138" s="7">
        <f t="shared" ref="S138" si="50">R138</f>
        <v>100</v>
      </c>
      <c r="T138" s="12" t="s">
        <v>1985</v>
      </c>
      <c r="U138" s="12" t="s">
        <v>137</v>
      </c>
      <c r="V138" s="12" t="s">
        <v>139</v>
      </c>
      <c r="W138" s="2" t="s">
        <v>82</v>
      </c>
      <c r="X138" s="12" t="s">
        <v>139</v>
      </c>
      <c r="Y138" s="2" t="s">
        <v>86</v>
      </c>
      <c r="Z138" s="3">
        <v>45112</v>
      </c>
      <c r="AA138" s="3">
        <v>45112</v>
      </c>
      <c r="AB138" s="4" t="s">
        <v>97</v>
      </c>
    </row>
    <row r="139" spans="1:28" ht="30" customHeight="1" x14ac:dyDescent="0.25">
      <c r="A139" s="2">
        <v>2023</v>
      </c>
      <c r="B139" s="3">
        <v>45017</v>
      </c>
      <c r="C139" s="3">
        <v>45107</v>
      </c>
      <c r="D139" s="4" t="s">
        <v>72</v>
      </c>
      <c r="E139" s="5" t="s">
        <v>2234</v>
      </c>
      <c r="F139" s="2" t="s">
        <v>83</v>
      </c>
      <c r="G139" s="2" t="s">
        <v>84</v>
      </c>
      <c r="H139" s="2" t="s">
        <v>85</v>
      </c>
      <c r="I139" s="2" t="s">
        <v>80</v>
      </c>
      <c r="J139" s="6" t="s">
        <v>1503</v>
      </c>
      <c r="K139" s="6" t="s">
        <v>2235</v>
      </c>
      <c r="L139" s="6" t="s">
        <v>116</v>
      </c>
      <c r="M139" s="2" t="s">
        <v>97</v>
      </c>
      <c r="N139" s="3">
        <v>45076</v>
      </c>
      <c r="O139" s="3">
        <f t="shared" ref="O139" si="51">N139</f>
        <v>45076</v>
      </c>
      <c r="P139" s="2" t="s">
        <v>97</v>
      </c>
      <c r="Q139" s="12" t="s">
        <v>2236</v>
      </c>
      <c r="R139" s="7">
        <f>100+50</f>
        <v>150</v>
      </c>
      <c r="S139" s="7">
        <f t="shared" ref="S139:S143" si="52">R139</f>
        <v>150</v>
      </c>
      <c r="T139" s="12" t="s">
        <v>2237</v>
      </c>
      <c r="U139" s="12" t="s">
        <v>137</v>
      </c>
      <c r="V139" s="12" t="s">
        <v>139</v>
      </c>
      <c r="W139" s="2" t="s">
        <v>82</v>
      </c>
      <c r="X139" s="12" t="s">
        <v>139</v>
      </c>
      <c r="Y139" s="2" t="s">
        <v>86</v>
      </c>
      <c r="Z139" s="3">
        <v>45112</v>
      </c>
      <c r="AA139" s="3">
        <v>45112</v>
      </c>
      <c r="AB139" s="4" t="s">
        <v>97</v>
      </c>
    </row>
    <row r="140" spans="1:28" ht="30" customHeight="1" x14ac:dyDescent="0.25">
      <c r="A140" s="2">
        <v>2023</v>
      </c>
      <c r="B140" s="3">
        <v>45017</v>
      </c>
      <c r="C140" s="3">
        <v>45107</v>
      </c>
      <c r="D140" s="4" t="s">
        <v>72</v>
      </c>
      <c r="E140" s="5" t="s">
        <v>2246</v>
      </c>
      <c r="F140" s="2" t="s">
        <v>83</v>
      </c>
      <c r="G140" s="2" t="s">
        <v>84</v>
      </c>
      <c r="H140" s="2" t="s">
        <v>85</v>
      </c>
      <c r="I140" s="2" t="s">
        <v>80</v>
      </c>
      <c r="J140" s="6" t="s">
        <v>607</v>
      </c>
      <c r="K140" s="6" t="s">
        <v>97</v>
      </c>
      <c r="L140" s="6" t="s">
        <v>97</v>
      </c>
      <c r="M140" s="2" t="s">
        <v>97</v>
      </c>
      <c r="N140" s="3">
        <v>45084</v>
      </c>
      <c r="O140" s="3">
        <f t="shared" ref="O140:O143" si="53">N140</f>
        <v>45084</v>
      </c>
      <c r="P140" s="2" t="s">
        <v>97</v>
      </c>
      <c r="Q140" s="12" t="s">
        <v>2247</v>
      </c>
      <c r="R140" s="7">
        <f>150+225</f>
        <v>375</v>
      </c>
      <c r="S140" s="7">
        <f t="shared" si="52"/>
        <v>375</v>
      </c>
      <c r="T140" s="12" t="s">
        <v>2248</v>
      </c>
      <c r="U140" s="12" t="s">
        <v>137</v>
      </c>
      <c r="V140" s="12" t="s">
        <v>139</v>
      </c>
      <c r="W140" s="2" t="s">
        <v>82</v>
      </c>
      <c r="X140" s="12" t="s">
        <v>139</v>
      </c>
      <c r="Y140" s="2" t="s">
        <v>86</v>
      </c>
      <c r="Z140" s="3">
        <v>45112</v>
      </c>
      <c r="AA140" s="3">
        <v>45112</v>
      </c>
      <c r="AB140" s="4" t="s">
        <v>97</v>
      </c>
    </row>
    <row r="141" spans="1:28" ht="30" customHeight="1" x14ac:dyDescent="0.25">
      <c r="A141" s="2">
        <v>2023</v>
      </c>
      <c r="B141" s="3">
        <v>45017</v>
      </c>
      <c r="C141" s="3">
        <v>45107</v>
      </c>
      <c r="D141" s="4" t="s">
        <v>72</v>
      </c>
      <c r="E141" s="5" t="s">
        <v>2252</v>
      </c>
      <c r="F141" s="2" t="s">
        <v>83</v>
      </c>
      <c r="G141" s="2" t="s">
        <v>84</v>
      </c>
      <c r="H141" s="2" t="s">
        <v>85</v>
      </c>
      <c r="I141" s="2" t="s">
        <v>80</v>
      </c>
      <c r="J141" s="6" t="s">
        <v>2253</v>
      </c>
      <c r="K141" s="6" t="s">
        <v>778</v>
      </c>
      <c r="L141" s="6" t="s">
        <v>2254</v>
      </c>
      <c r="M141" s="2" t="s">
        <v>97</v>
      </c>
      <c r="N141" s="3">
        <v>45086</v>
      </c>
      <c r="O141" s="3">
        <f>N141</f>
        <v>45086</v>
      </c>
      <c r="P141" s="2" t="s">
        <v>97</v>
      </c>
      <c r="Q141" s="12" t="s">
        <v>2255</v>
      </c>
      <c r="R141" s="7">
        <f>100+100</f>
        <v>200</v>
      </c>
      <c r="S141" s="7">
        <f>R141</f>
        <v>200</v>
      </c>
      <c r="T141" s="12" t="s">
        <v>2256</v>
      </c>
      <c r="U141" s="12" t="s">
        <v>137</v>
      </c>
      <c r="V141" s="12" t="s">
        <v>139</v>
      </c>
      <c r="W141" s="2" t="s">
        <v>82</v>
      </c>
      <c r="X141" s="12" t="s">
        <v>139</v>
      </c>
      <c r="Y141" s="2" t="s">
        <v>86</v>
      </c>
      <c r="Z141" s="3">
        <v>45112</v>
      </c>
      <c r="AA141" s="3">
        <v>45112</v>
      </c>
      <c r="AB141" s="4" t="s">
        <v>97</v>
      </c>
    </row>
    <row r="142" spans="1:28" ht="30" customHeight="1" x14ac:dyDescent="0.25">
      <c r="A142" s="2">
        <v>2023</v>
      </c>
      <c r="B142" s="3">
        <v>45017</v>
      </c>
      <c r="C142" s="3">
        <v>45107</v>
      </c>
      <c r="D142" s="4" t="s">
        <v>72</v>
      </c>
      <c r="E142" s="5" t="s">
        <v>2260</v>
      </c>
      <c r="F142" s="2" t="s">
        <v>83</v>
      </c>
      <c r="G142" s="2" t="s">
        <v>84</v>
      </c>
      <c r="H142" s="2" t="s">
        <v>85</v>
      </c>
      <c r="I142" s="2" t="s">
        <v>80</v>
      </c>
      <c r="J142" s="6" t="s">
        <v>2261</v>
      </c>
      <c r="K142" s="6" t="s">
        <v>573</v>
      </c>
      <c r="L142" s="6" t="s">
        <v>172</v>
      </c>
      <c r="M142" s="2" t="s">
        <v>97</v>
      </c>
      <c r="N142" s="3">
        <v>45086</v>
      </c>
      <c r="O142" s="3">
        <f>N142</f>
        <v>45086</v>
      </c>
      <c r="P142" s="2" t="s">
        <v>97</v>
      </c>
      <c r="Q142" s="12" t="s">
        <v>2262</v>
      </c>
      <c r="R142" s="7">
        <v>100</v>
      </c>
      <c r="S142" s="7">
        <f>R142</f>
        <v>100</v>
      </c>
      <c r="T142" s="12" t="s">
        <v>2263</v>
      </c>
      <c r="U142" s="12" t="s">
        <v>137</v>
      </c>
      <c r="V142" s="12" t="s">
        <v>139</v>
      </c>
      <c r="W142" s="2" t="s">
        <v>82</v>
      </c>
      <c r="X142" s="12" t="s">
        <v>139</v>
      </c>
      <c r="Y142" s="2" t="s">
        <v>86</v>
      </c>
      <c r="Z142" s="3">
        <v>45112</v>
      </c>
      <c r="AA142" s="3">
        <v>45112</v>
      </c>
      <c r="AB142" s="4" t="s">
        <v>97</v>
      </c>
    </row>
    <row r="143" spans="1:28" ht="30" customHeight="1" x14ac:dyDescent="0.25">
      <c r="A143" s="2">
        <v>2023</v>
      </c>
      <c r="B143" s="3">
        <v>45017</v>
      </c>
      <c r="C143" s="3">
        <v>45107</v>
      </c>
      <c r="D143" s="4" t="s">
        <v>72</v>
      </c>
      <c r="E143" s="5" t="s">
        <v>2271</v>
      </c>
      <c r="F143" s="2" t="s">
        <v>83</v>
      </c>
      <c r="G143" s="2" t="s">
        <v>84</v>
      </c>
      <c r="H143" s="2" t="s">
        <v>85</v>
      </c>
      <c r="I143" s="2" t="s">
        <v>80</v>
      </c>
      <c r="J143" s="6" t="s">
        <v>303</v>
      </c>
      <c r="K143" s="6" t="s">
        <v>97</v>
      </c>
      <c r="L143" s="6" t="s">
        <v>97</v>
      </c>
      <c r="M143" s="2" t="s">
        <v>97</v>
      </c>
      <c r="N143" s="3">
        <v>45090</v>
      </c>
      <c r="O143" s="3">
        <f t="shared" si="53"/>
        <v>45090</v>
      </c>
      <c r="P143" s="2" t="s">
        <v>97</v>
      </c>
      <c r="Q143" s="12" t="s">
        <v>2272</v>
      </c>
      <c r="R143" s="7">
        <v>100</v>
      </c>
      <c r="S143" s="7">
        <f t="shared" si="52"/>
        <v>100</v>
      </c>
      <c r="T143" s="12" t="s">
        <v>2270</v>
      </c>
      <c r="U143" s="12" t="s">
        <v>137</v>
      </c>
      <c r="V143" s="12" t="s">
        <v>139</v>
      </c>
      <c r="W143" s="2" t="s">
        <v>82</v>
      </c>
      <c r="X143" s="12" t="s">
        <v>139</v>
      </c>
      <c r="Y143" s="2" t="s">
        <v>86</v>
      </c>
      <c r="Z143" s="3">
        <v>45112</v>
      </c>
      <c r="AA143" s="3">
        <v>45112</v>
      </c>
      <c r="AB143" s="4" t="s">
        <v>97</v>
      </c>
    </row>
    <row r="144" spans="1:28" ht="30" customHeight="1" x14ac:dyDescent="0.25">
      <c r="A144" s="2">
        <v>2023</v>
      </c>
      <c r="B144" s="3">
        <v>45017</v>
      </c>
      <c r="C144" s="3">
        <v>45107</v>
      </c>
      <c r="D144" s="4" t="s">
        <v>72</v>
      </c>
      <c r="E144" s="5" t="s">
        <v>2458</v>
      </c>
      <c r="F144" s="2" t="s">
        <v>83</v>
      </c>
      <c r="G144" s="2" t="s">
        <v>84</v>
      </c>
      <c r="H144" s="2" t="s">
        <v>85</v>
      </c>
      <c r="I144" s="2" t="s">
        <v>80</v>
      </c>
      <c r="J144" s="6" t="s">
        <v>2501</v>
      </c>
      <c r="K144" s="6" t="s">
        <v>663</v>
      </c>
      <c r="L144" s="6" t="s">
        <v>2502</v>
      </c>
      <c r="M144" s="2" t="s">
        <v>97</v>
      </c>
      <c r="N144" s="3">
        <v>45092</v>
      </c>
      <c r="O144" s="3">
        <f>N144</f>
        <v>45092</v>
      </c>
      <c r="P144" s="2" t="s">
        <v>97</v>
      </c>
      <c r="Q144" s="12" t="s">
        <v>2503</v>
      </c>
      <c r="R144" s="7">
        <v>100</v>
      </c>
      <c r="S144" s="7">
        <f>R144</f>
        <v>100</v>
      </c>
      <c r="T144" s="12" t="s">
        <v>2500</v>
      </c>
      <c r="U144" s="12" t="s">
        <v>137</v>
      </c>
      <c r="V144" s="12" t="s">
        <v>139</v>
      </c>
      <c r="W144" s="2" t="s">
        <v>82</v>
      </c>
      <c r="X144" s="12" t="s">
        <v>139</v>
      </c>
      <c r="Y144" s="2" t="s">
        <v>86</v>
      </c>
      <c r="Z144" s="3">
        <v>45112</v>
      </c>
      <c r="AA144" s="3">
        <v>45112</v>
      </c>
      <c r="AB144" s="4" t="s">
        <v>97</v>
      </c>
    </row>
    <row r="145" spans="1:28" ht="30" customHeight="1" x14ac:dyDescent="0.25">
      <c r="A145" s="2">
        <v>2023</v>
      </c>
      <c r="B145" s="3">
        <v>45017</v>
      </c>
      <c r="C145" s="3">
        <v>45107</v>
      </c>
      <c r="D145" s="4" t="s">
        <v>72</v>
      </c>
      <c r="E145" s="5" t="s">
        <v>2459</v>
      </c>
      <c r="F145" s="2" t="s">
        <v>83</v>
      </c>
      <c r="G145" s="2" t="s">
        <v>84</v>
      </c>
      <c r="H145" s="2" t="s">
        <v>85</v>
      </c>
      <c r="I145" s="2" t="s">
        <v>80</v>
      </c>
      <c r="J145" s="6" t="s">
        <v>2454</v>
      </c>
      <c r="K145" s="6" t="s">
        <v>121</v>
      </c>
      <c r="L145" s="6" t="s">
        <v>2455</v>
      </c>
      <c r="M145" s="2" t="s">
        <v>97</v>
      </c>
      <c r="N145" s="3">
        <v>45089</v>
      </c>
      <c r="O145" s="3">
        <f t="shared" ref="O145" si="54">N145</f>
        <v>45089</v>
      </c>
      <c r="P145" s="2" t="s">
        <v>97</v>
      </c>
      <c r="Q145" s="12" t="s">
        <v>2460</v>
      </c>
      <c r="R145" s="7">
        <v>100</v>
      </c>
      <c r="S145" s="7">
        <f t="shared" ref="S145:S150" si="55">R145</f>
        <v>100</v>
      </c>
      <c r="T145" s="12" t="s">
        <v>2457</v>
      </c>
      <c r="U145" s="12" t="s">
        <v>137</v>
      </c>
      <c r="V145" s="12" t="s">
        <v>139</v>
      </c>
      <c r="W145" s="2" t="s">
        <v>82</v>
      </c>
      <c r="X145" s="12" t="s">
        <v>139</v>
      </c>
      <c r="Y145" s="2" t="s">
        <v>86</v>
      </c>
      <c r="Z145" s="3">
        <v>45112</v>
      </c>
      <c r="AA145" s="3">
        <v>45112</v>
      </c>
      <c r="AB145" s="4" t="s">
        <v>97</v>
      </c>
    </row>
    <row r="146" spans="1:28" ht="30" customHeight="1" x14ac:dyDescent="0.25">
      <c r="A146" s="2">
        <v>2023</v>
      </c>
      <c r="B146" s="3">
        <v>45017</v>
      </c>
      <c r="C146" s="3">
        <v>45107</v>
      </c>
      <c r="D146" s="4" t="s">
        <v>72</v>
      </c>
      <c r="E146" s="5" t="s">
        <v>2539</v>
      </c>
      <c r="F146" s="2" t="s">
        <v>83</v>
      </c>
      <c r="G146" s="2" t="s">
        <v>84</v>
      </c>
      <c r="H146" s="2" t="s">
        <v>85</v>
      </c>
      <c r="I146" s="2" t="s">
        <v>80</v>
      </c>
      <c r="J146" s="6" t="s">
        <v>2540</v>
      </c>
      <c r="K146" s="6" t="s">
        <v>634</v>
      </c>
      <c r="L146" s="6" t="s">
        <v>635</v>
      </c>
      <c r="M146" s="2" t="s">
        <v>97</v>
      </c>
      <c r="N146" s="3">
        <v>45093</v>
      </c>
      <c r="O146" s="3">
        <f>N146</f>
        <v>45093</v>
      </c>
      <c r="P146" s="2" t="s">
        <v>97</v>
      </c>
      <c r="Q146" s="12" t="s">
        <v>2541</v>
      </c>
      <c r="R146" s="7">
        <f>100+700</f>
        <v>800</v>
      </c>
      <c r="S146" s="7">
        <f>R146</f>
        <v>800</v>
      </c>
      <c r="T146" s="12" t="s">
        <v>2538</v>
      </c>
      <c r="U146" s="12" t="s">
        <v>137</v>
      </c>
      <c r="V146" s="12" t="s">
        <v>139</v>
      </c>
      <c r="W146" s="2" t="s">
        <v>82</v>
      </c>
      <c r="X146" s="12" t="s">
        <v>139</v>
      </c>
      <c r="Y146" s="2" t="s">
        <v>86</v>
      </c>
      <c r="Z146" s="3">
        <v>45112</v>
      </c>
      <c r="AA146" s="3">
        <v>45112</v>
      </c>
      <c r="AB146" s="4" t="s">
        <v>97</v>
      </c>
    </row>
    <row r="147" spans="1:28" ht="30" customHeight="1" x14ac:dyDescent="0.25">
      <c r="A147" s="2">
        <v>2023</v>
      </c>
      <c r="B147" s="3">
        <v>45017</v>
      </c>
      <c r="C147" s="3">
        <v>45107</v>
      </c>
      <c r="D147" s="4" t="s">
        <v>72</v>
      </c>
      <c r="E147" s="5" t="s">
        <v>2474</v>
      </c>
      <c r="F147" s="2" t="s">
        <v>83</v>
      </c>
      <c r="G147" s="2" t="s">
        <v>84</v>
      </c>
      <c r="H147" s="2" t="s">
        <v>85</v>
      </c>
      <c r="I147" s="2" t="s">
        <v>80</v>
      </c>
      <c r="J147" s="6" t="s">
        <v>132</v>
      </c>
      <c r="K147" s="6" t="s">
        <v>154</v>
      </c>
      <c r="L147" s="6" t="s">
        <v>128</v>
      </c>
      <c r="M147" s="2" t="s">
        <v>97</v>
      </c>
      <c r="N147" s="3">
        <v>45096</v>
      </c>
      <c r="O147" s="3">
        <f t="shared" ref="O147" si="56">N147</f>
        <v>45096</v>
      </c>
      <c r="P147" s="2" t="s">
        <v>97</v>
      </c>
      <c r="Q147" s="12" t="s">
        <v>2475</v>
      </c>
      <c r="R147" s="7">
        <f>100+280</f>
        <v>380</v>
      </c>
      <c r="S147" s="7">
        <f t="shared" si="55"/>
        <v>380</v>
      </c>
      <c r="T147" s="12" t="s">
        <v>2473</v>
      </c>
      <c r="U147" s="12" t="s">
        <v>137</v>
      </c>
      <c r="V147" s="12" t="s">
        <v>139</v>
      </c>
      <c r="W147" s="2" t="s">
        <v>82</v>
      </c>
      <c r="X147" s="12" t="s">
        <v>139</v>
      </c>
      <c r="Y147" s="2" t="s">
        <v>86</v>
      </c>
      <c r="Z147" s="3">
        <v>45112</v>
      </c>
      <c r="AA147" s="3">
        <v>45112</v>
      </c>
      <c r="AB147" s="4" t="s">
        <v>97</v>
      </c>
    </row>
    <row r="148" spans="1:28" ht="30" customHeight="1" x14ac:dyDescent="0.25">
      <c r="A148" s="2">
        <v>2023</v>
      </c>
      <c r="B148" s="3">
        <v>45017</v>
      </c>
      <c r="C148" s="3">
        <v>45107</v>
      </c>
      <c r="D148" s="4" t="s">
        <v>72</v>
      </c>
      <c r="E148" s="5" t="s">
        <v>2476</v>
      </c>
      <c r="F148" s="2" t="s">
        <v>83</v>
      </c>
      <c r="G148" s="2" t="s">
        <v>84</v>
      </c>
      <c r="H148" s="2" t="s">
        <v>85</v>
      </c>
      <c r="I148" s="2" t="s">
        <v>80</v>
      </c>
      <c r="J148" s="6" t="s">
        <v>132</v>
      </c>
      <c r="K148" s="6" t="s">
        <v>154</v>
      </c>
      <c r="L148" s="6" t="s">
        <v>128</v>
      </c>
      <c r="M148" s="2" t="s">
        <v>97</v>
      </c>
      <c r="N148" s="3">
        <v>45096</v>
      </c>
      <c r="O148" s="3">
        <f t="shared" ref="O148" si="57">N148</f>
        <v>45096</v>
      </c>
      <c r="P148" s="2" t="s">
        <v>97</v>
      </c>
      <c r="Q148" s="12" t="s">
        <v>2486</v>
      </c>
      <c r="R148" s="7">
        <v>100</v>
      </c>
      <c r="S148" s="7">
        <f>R148</f>
        <v>100</v>
      </c>
      <c r="T148" s="12" t="s">
        <v>2485</v>
      </c>
      <c r="U148" s="12" t="s">
        <v>137</v>
      </c>
      <c r="V148" s="12" t="s">
        <v>139</v>
      </c>
      <c r="W148" s="2" t="s">
        <v>82</v>
      </c>
      <c r="X148" s="12" t="s">
        <v>139</v>
      </c>
      <c r="Y148" s="2" t="s">
        <v>86</v>
      </c>
      <c r="Z148" s="3">
        <v>45112</v>
      </c>
      <c r="AA148" s="3">
        <v>45112</v>
      </c>
      <c r="AB148" s="4" t="s">
        <v>97</v>
      </c>
    </row>
    <row r="149" spans="1:28" ht="30" customHeight="1" x14ac:dyDescent="0.25">
      <c r="A149" s="2">
        <v>2023</v>
      </c>
      <c r="B149" s="3">
        <v>45017</v>
      </c>
      <c r="C149" s="3">
        <v>45107</v>
      </c>
      <c r="D149" s="4" t="s">
        <v>72</v>
      </c>
      <c r="E149" s="5" t="s">
        <v>2477</v>
      </c>
      <c r="F149" s="2" t="s">
        <v>83</v>
      </c>
      <c r="G149" s="2" t="s">
        <v>84</v>
      </c>
      <c r="H149" s="2" t="s">
        <v>85</v>
      </c>
      <c r="I149" s="2" t="s">
        <v>80</v>
      </c>
      <c r="J149" s="6" t="s">
        <v>132</v>
      </c>
      <c r="K149" s="6" t="s">
        <v>154</v>
      </c>
      <c r="L149" s="6" t="s">
        <v>128</v>
      </c>
      <c r="M149" s="2" t="s">
        <v>97</v>
      </c>
      <c r="N149" s="3">
        <v>45096</v>
      </c>
      <c r="O149" s="3">
        <f t="shared" ref="O149" si="58">N149</f>
        <v>45096</v>
      </c>
      <c r="P149" s="2" t="s">
        <v>97</v>
      </c>
      <c r="Q149" s="12" t="s">
        <v>2478</v>
      </c>
      <c r="R149" s="7">
        <v>100</v>
      </c>
      <c r="S149" s="7">
        <f t="shared" si="55"/>
        <v>100</v>
      </c>
      <c r="T149" s="12" t="s">
        <v>2479</v>
      </c>
      <c r="U149" s="12" t="s">
        <v>137</v>
      </c>
      <c r="V149" s="12" t="s">
        <v>139</v>
      </c>
      <c r="W149" s="2" t="s">
        <v>82</v>
      </c>
      <c r="X149" s="12" t="s">
        <v>139</v>
      </c>
      <c r="Y149" s="2" t="s">
        <v>86</v>
      </c>
      <c r="Z149" s="3">
        <v>45112</v>
      </c>
      <c r="AA149" s="3">
        <v>45112</v>
      </c>
      <c r="AB149" s="4" t="s">
        <v>97</v>
      </c>
    </row>
    <row r="150" spans="1:28" ht="30" customHeight="1" x14ac:dyDescent="0.25">
      <c r="A150" s="2">
        <v>2023</v>
      </c>
      <c r="B150" s="3">
        <v>45017</v>
      </c>
      <c r="C150" s="3">
        <v>45107</v>
      </c>
      <c r="D150" s="4" t="s">
        <v>72</v>
      </c>
      <c r="E150" s="5" t="s">
        <v>2487</v>
      </c>
      <c r="F150" s="2" t="s">
        <v>83</v>
      </c>
      <c r="G150" s="2" t="s">
        <v>84</v>
      </c>
      <c r="H150" s="2" t="s">
        <v>85</v>
      </c>
      <c r="I150" s="2" t="s">
        <v>80</v>
      </c>
      <c r="J150" s="6" t="s">
        <v>2488</v>
      </c>
      <c r="K150" s="6" t="s">
        <v>146</v>
      </c>
      <c r="L150" s="6" t="s">
        <v>147</v>
      </c>
      <c r="M150" s="2" t="s">
        <v>97</v>
      </c>
      <c r="N150" s="3">
        <v>45096</v>
      </c>
      <c r="O150" s="3">
        <f t="shared" ref="O150" si="59">N150</f>
        <v>45096</v>
      </c>
      <c r="P150" s="2" t="s">
        <v>97</v>
      </c>
      <c r="Q150" s="12" t="s">
        <v>2489</v>
      </c>
      <c r="R150" s="7">
        <v>100</v>
      </c>
      <c r="S150" s="7">
        <f t="shared" si="55"/>
        <v>100</v>
      </c>
      <c r="T150" s="12" t="s">
        <v>2490</v>
      </c>
      <c r="U150" s="12" t="s">
        <v>137</v>
      </c>
      <c r="V150" s="12" t="s">
        <v>139</v>
      </c>
      <c r="W150" s="2" t="s">
        <v>82</v>
      </c>
      <c r="X150" s="12" t="s">
        <v>139</v>
      </c>
      <c r="Y150" s="2" t="s">
        <v>86</v>
      </c>
      <c r="Z150" s="3">
        <v>45112</v>
      </c>
      <c r="AA150" s="3">
        <v>45112</v>
      </c>
      <c r="AB150" s="4" t="s">
        <v>97</v>
      </c>
    </row>
    <row r="151" spans="1:28" ht="30" customHeight="1" x14ac:dyDescent="0.25">
      <c r="A151" s="2">
        <v>2023</v>
      </c>
      <c r="B151" s="3">
        <v>45017</v>
      </c>
      <c r="C151" s="3">
        <v>45107</v>
      </c>
      <c r="D151" s="4" t="s">
        <v>72</v>
      </c>
      <c r="E151" s="5" t="s">
        <v>2552</v>
      </c>
      <c r="F151" s="2" t="s">
        <v>83</v>
      </c>
      <c r="G151" s="2" t="s">
        <v>84</v>
      </c>
      <c r="H151" s="2" t="s">
        <v>85</v>
      </c>
      <c r="I151" s="2" t="s">
        <v>80</v>
      </c>
      <c r="J151" s="6" t="s">
        <v>2553</v>
      </c>
      <c r="K151" s="6" t="s">
        <v>118</v>
      </c>
      <c r="L151" s="6" t="s">
        <v>548</v>
      </c>
      <c r="M151" s="2" t="s">
        <v>97</v>
      </c>
      <c r="N151" s="3">
        <v>45097</v>
      </c>
      <c r="O151" s="3">
        <f t="shared" ref="O151" si="60">N151</f>
        <v>45097</v>
      </c>
      <c r="P151" s="2" t="s">
        <v>97</v>
      </c>
      <c r="Q151" s="12" t="s">
        <v>2554</v>
      </c>
      <c r="R151" s="7">
        <f>100+50</f>
        <v>150</v>
      </c>
      <c r="S151" s="7">
        <f>R151</f>
        <v>150</v>
      </c>
      <c r="T151" s="12" t="s">
        <v>2551</v>
      </c>
      <c r="U151" s="12" t="s">
        <v>137</v>
      </c>
      <c r="V151" s="12" t="s">
        <v>139</v>
      </c>
      <c r="W151" s="2" t="s">
        <v>82</v>
      </c>
      <c r="X151" s="12" t="s">
        <v>139</v>
      </c>
      <c r="Y151" s="2" t="s">
        <v>86</v>
      </c>
      <c r="Z151" s="3">
        <v>45112</v>
      </c>
      <c r="AA151" s="3">
        <v>45112</v>
      </c>
      <c r="AB151" s="4" t="s">
        <v>97</v>
      </c>
    </row>
    <row r="152" spans="1:28" ht="30" customHeight="1" x14ac:dyDescent="0.25">
      <c r="A152" s="2">
        <v>2023</v>
      </c>
      <c r="B152" s="3">
        <v>45017</v>
      </c>
      <c r="C152" s="3">
        <v>45107</v>
      </c>
      <c r="D152" s="4" t="s">
        <v>72</v>
      </c>
      <c r="E152" s="5" t="s">
        <v>2555</v>
      </c>
      <c r="F152" s="2" t="s">
        <v>83</v>
      </c>
      <c r="G152" s="2" t="s">
        <v>84</v>
      </c>
      <c r="H152" s="2" t="s">
        <v>85</v>
      </c>
      <c r="I152" s="2" t="s">
        <v>80</v>
      </c>
      <c r="J152" s="6" t="s">
        <v>2556</v>
      </c>
      <c r="K152" s="6" t="s">
        <v>124</v>
      </c>
      <c r="L152" s="6" t="s">
        <v>1271</v>
      </c>
      <c r="M152" s="2" t="s">
        <v>97</v>
      </c>
      <c r="N152" s="3">
        <v>45097</v>
      </c>
      <c r="O152" s="3">
        <f t="shared" ref="O152" si="61">N152</f>
        <v>45097</v>
      </c>
      <c r="P152" s="2" t="s">
        <v>97</v>
      </c>
      <c r="Q152" s="12" t="s">
        <v>2557</v>
      </c>
      <c r="R152" s="7">
        <v>100</v>
      </c>
      <c r="S152" s="7">
        <f t="shared" ref="S152" si="62">R152</f>
        <v>100</v>
      </c>
      <c r="T152" s="12" t="s">
        <v>2558</v>
      </c>
      <c r="U152" s="12" t="s">
        <v>137</v>
      </c>
      <c r="V152" s="12" t="s">
        <v>139</v>
      </c>
      <c r="W152" s="2" t="s">
        <v>82</v>
      </c>
      <c r="X152" s="12" t="s">
        <v>139</v>
      </c>
      <c r="Y152" s="2" t="s">
        <v>86</v>
      </c>
      <c r="Z152" s="3">
        <v>45112</v>
      </c>
      <c r="AA152" s="3">
        <v>45112</v>
      </c>
      <c r="AB152" s="4" t="s">
        <v>97</v>
      </c>
    </row>
    <row r="153" spans="1:28" ht="75" customHeight="1" x14ac:dyDescent="0.25">
      <c r="A153" s="2">
        <v>2023</v>
      </c>
      <c r="B153" s="3">
        <v>45017</v>
      </c>
      <c r="C153" s="3">
        <v>45107</v>
      </c>
      <c r="D153" s="4" t="s">
        <v>72</v>
      </c>
      <c r="E153" s="5" t="s">
        <v>1736</v>
      </c>
      <c r="F153" s="10" t="s">
        <v>94</v>
      </c>
      <c r="G153" s="8" t="s">
        <v>95</v>
      </c>
      <c r="H153" s="10" t="s">
        <v>92</v>
      </c>
      <c r="I153" s="10" t="s">
        <v>80</v>
      </c>
      <c r="J153" s="6" t="s">
        <v>1737</v>
      </c>
      <c r="K153" s="6" t="s">
        <v>140</v>
      </c>
      <c r="L153" s="6" t="s">
        <v>125</v>
      </c>
      <c r="M153" s="2" t="s">
        <v>97</v>
      </c>
      <c r="N153" s="3">
        <v>45062</v>
      </c>
      <c r="O153" s="3">
        <f>N153+366</f>
        <v>45428</v>
      </c>
      <c r="P153" s="2" t="s">
        <v>97</v>
      </c>
      <c r="Q153" s="13" t="s">
        <v>1738</v>
      </c>
      <c r="R153" s="7">
        <v>100</v>
      </c>
      <c r="S153" s="7">
        <f>R153</f>
        <v>100</v>
      </c>
      <c r="T153" s="12" t="s">
        <v>1739</v>
      </c>
      <c r="U153" s="12" t="s">
        <v>137</v>
      </c>
      <c r="V153" s="12" t="s">
        <v>139</v>
      </c>
      <c r="W153" s="2" t="s">
        <v>82</v>
      </c>
      <c r="X153" s="12" t="s">
        <v>139</v>
      </c>
      <c r="Y153" s="2" t="s">
        <v>86</v>
      </c>
      <c r="Z153" s="3">
        <v>45112</v>
      </c>
      <c r="AA153" s="3">
        <v>45112</v>
      </c>
      <c r="AB153" s="4" t="s">
        <v>97</v>
      </c>
    </row>
    <row r="154" spans="1:28" ht="75" customHeight="1" x14ac:dyDescent="0.25">
      <c r="A154" s="2">
        <v>2023</v>
      </c>
      <c r="B154" s="3">
        <v>45017</v>
      </c>
      <c r="C154" s="3">
        <v>45107</v>
      </c>
      <c r="D154" s="4" t="s">
        <v>72</v>
      </c>
      <c r="E154" s="5" t="s">
        <v>1031</v>
      </c>
      <c r="F154" s="10" t="s">
        <v>94</v>
      </c>
      <c r="G154" s="8" t="s">
        <v>95</v>
      </c>
      <c r="H154" s="10" t="s">
        <v>92</v>
      </c>
      <c r="I154" s="10" t="s">
        <v>80</v>
      </c>
      <c r="J154" s="6" t="s">
        <v>848</v>
      </c>
      <c r="K154" s="6" t="s">
        <v>1032</v>
      </c>
      <c r="L154" s="6" t="s">
        <v>115</v>
      </c>
      <c r="M154" s="2" t="s">
        <v>97</v>
      </c>
      <c r="N154" s="3">
        <v>44932</v>
      </c>
      <c r="O154" s="3">
        <f>N154+365</f>
        <v>45297</v>
      </c>
      <c r="P154" s="2" t="s">
        <v>97</v>
      </c>
      <c r="Q154" s="13" t="s">
        <v>1033</v>
      </c>
      <c r="R154" s="7">
        <v>1733.92</v>
      </c>
      <c r="S154" s="7">
        <f>R154</f>
        <v>1733.92</v>
      </c>
      <c r="T154" s="12" t="s">
        <v>1034</v>
      </c>
      <c r="U154" s="12" t="s">
        <v>137</v>
      </c>
      <c r="V154" s="12" t="s">
        <v>139</v>
      </c>
      <c r="W154" s="2" t="s">
        <v>82</v>
      </c>
      <c r="X154" s="12" t="s">
        <v>139</v>
      </c>
      <c r="Y154" s="2" t="s">
        <v>86</v>
      </c>
      <c r="Z154" s="3">
        <v>45112</v>
      </c>
      <c r="AA154" s="3">
        <v>45112</v>
      </c>
      <c r="AB154" s="4" t="s">
        <v>97</v>
      </c>
    </row>
    <row r="155" spans="1:28" ht="75" customHeight="1" x14ac:dyDescent="0.25">
      <c r="A155" s="2">
        <v>2023</v>
      </c>
      <c r="B155" s="3">
        <v>45017</v>
      </c>
      <c r="C155" s="3">
        <v>45107</v>
      </c>
      <c r="D155" s="4" t="s">
        <v>72</v>
      </c>
      <c r="E155" s="5" t="s">
        <v>809</v>
      </c>
      <c r="F155" s="2" t="s">
        <v>94</v>
      </c>
      <c r="G155" s="8" t="s">
        <v>95</v>
      </c>
      <c r="H155" s="10" t="s">
        <v>92</v>
      </c>
      <c r="I155" s="2" t="s">
        <v>80</v>
      </c>
      <c r="J155" s="6" t="s">
        <v>810</v>
      </c>
      <c r="K155" s="6" t="s">
        <v>131</v>
      </c>
      <c r="L155" s="6" t="s">
        <v>125</v>
      </c>
      <c r="M155" s="2" t="s">
        <v>97</v>
      </c>
      <c r="N155" s="3">
        <v>44986</v>
      </c>
      <c r="O155" s="3">
        <f>N155+366</f>
        <v>45352</v>
      </c>
      <c r="P155" s="2" t="s">
        <v>97</v>
      </c>
      <c r="Q155" s="12" t="s">
        <v>811</v>
      </c>
      <c r="R155" s="7">
        <v>500</v>
      </c>
      <c r="S155" s="7">
        <f t="shared" ref="S155:S163" si="63">R155</f>
        <v>500</v>
      </c>
      <c r="T155" s="12" t="s">
        <v>808</v>
      </c>
      <c r="U155" s="12" t="s">
        <v>137</v>
      </c>
      <c r="V155" s="12" t="s">
        <v>139</v>
      </c>
      <c r="W155" s="2" t="s">
        <v>82</v>
      </c>
      <c r="X155" s="12" t="s">
        <v>139</v>
      </c>
      <c r="Y155" s="2" t="s">
        <v>86</v>
      </c>
      <c r="Z155" s="3">
        <v>45112</v>
      </c>
      <c r="AA155" s="3">
        <v>45112</v>
      </c>
      <c r="AB155" s="4" t="s">
        <v>97</v>
      </c>
    </row>
    <row r="156" spans="1:28" ht="75" customHeight="1" x14ac:dyDescent="0.25">
      <c r="A156" s="2">
        <v>2023</v>
      </c>
      <c r="B156" s="3">
        <v>45017</v>
      </c>
      <c r="C156" s="3">
        <v>45107</v>
      </c>
      <c r="D156" s="4" t="s">
        <v>72</v>
      </c>
      <c r="E156" s="5" t="s">
        <v>1899</v>
      </c>
      <c r="F156" s="10" t="s">
        <v>94</v>
      </c>
      <c r="G156" s="8" t="s">
        <v>95</v>
      </c>
      <c r="H156" s="10" t="s">
        <v>92</v>
      </c>
      <c r="I156" s="10" t="s">
        <v>80</v>
      </c>
      <c r="J156" s="6" t="s">
        <v>1900</v>
      </c>
      <c r="K156" s="6" t="s">
        <v>117</v>
      </c>
      <c r="L156" s="6" t="s">
        <v>737</v>
      </c>
      <c r="M156" s="2" t="s">
        <v>97</v>
      </c>
      <c r="N156" s="3">
        <v>44986</v>
      </c>
      <c r="O156" s="3">
        <f>N156+366</f>
        <v>45352</v>
      </c>
      <c r="P156" s="2" t="s">
        <v>97</v>
      </c>
      <c r="Q156" s="12" t="s">
        <v>1901</v>
      </c>
      <c r="R156" s="7">
        <v>754.27</v>
      </c>
      <c r="S156" s="7">
        <f>R156</f>
        <v>754.27</v>
      </c>
      <c r="T156" s="12" t="s">
        <v>1902</v>
      </c>
      <c r="U156" s="12" t="s">
        <v>137</v>
      </c>
      <c r="V156" s="12" t="s">
        <v>139</v>
      </c>
      <c r="W156" s="2" t="s">
        <v>82</v>
      </c>
      <c r="X156" s="12" t="s">
        <v>139</v>
      </c>
      <c r="Y156" s="2" t="s">
        <v>86</v>
      </c>
      <c r="Z156" s="3">
        <v>45112</v>
      </c>
      <c r="AA156" s="3">
        <v>45112</v>
      </c>
      <c r="AB156" s="4" t="s">
        <v>97</v>
      </c>
    </row>
    <row r="157" spans="1:28" ht="75" customHeight="1" x14ac:dyDescent="0.25">
      <c r="A157" s="2">
        <v>2023</v>
      </c>
      <c r="B157" s="3">
        <v>45017</v>
      </c>
      <c r="C157" s="3">
        <v>45107</v>
      </c>
      <c r="D157" s="4" t="s">
        <v>72</v>
      </c>
      <c r="E157" s="5" t="s">
        <v>1435</v>
      </c>
      <c r="F157" s="10" t="s">
        <v>94</v>
      </c>
      <c r="G157" s="8" t="s">
        <v>95</v>
      </c>
      <c r="H157" s="10" t="s">
        <v>92</v>
      </c>
      <c r="I157" s="10" t="s">
        <v>80</v>
      </c>
      <c r="J157" s="6" t="s">
        <v>1436</v>
      </c>
      <c r="K157" s="6" t="s">
        <v>118</v>
      </c>
      <c r="L157" s="6" t="s">
        <v>147</v>
      </c>
      <c r="M157" s="2" t="s">
        <v>97</v>
      </c>
      <c r="N157" s="3">
        <v>44987</v>
      </c>
      <c r="O157" s="3">
        <f>N157+366</f>
        <v>45353</v>
      </c>
      <c r="P157" s="2" t="s">
        <v>97</v>
      </c>
      <c r="Q157" s="12" t="s">
        <v>1437</v>
      </c>
      <c r="R157" s="7">
        <v>588.66999999999996</v>
      </c>
      <c r="S157" s="7">
        <f>R157</f>
        <v>588.66999999999996</v>
      </c>
      <c r="T157" s="12" t="s">
        <v>1438</v>
      </c>
      <c r="U157" s="12" t="s">
        <v>137</v>
      </c>
      <c r="V157" s="12" t="s">
        <v>139</v>
      </c>
      <c r="W157" s="2" t="s">
        <v>82</v>
      </c>
      <c r="X157" s="12" t="s">
        <v>139</v>
      </c>
      <c r="Y157" s="2" t="s">
        <v>86</v>
      </c>
      <c r="Z157" s="3">
        <v>45112</v>
      </c>
      <c r="AA157" s="3">
        <v>45112</v>
      </c>
      <c r="AB157" s="4" t="s">
        <v>97</v>
      </c>
    </row>
    <row r="158" spans="1:28" ht="75" customHeight="1" x14ac:dyDescent="0.25">
      <c r="A158" s="2">
        <v>2023</v>
      </c>
      <c r="B158" s="3">
        <v>45017</v>
      </c>
      <c r="C158" s="3">
        <v>45107</v>
      </c>
      <c r="D158" s="4" t="s">
        <v>72</v>
      </c>
      <c r="E158" s="5" t="s">
        <v>1035</v>
      </c>
      <c r="F158" s="2" t="s">
        <v>94</v>
      </c>
      <c r="G158" s="8" t="s">
        <v>95</v>
      </c>
      <c r="H158" s="10" t="s">
        <v>92</v>
      </c>
      <c r="I158" s="2" t="s">
        <v>80</v>
      </c>
      <c r="J158" s="6" t="s">
        <v>1036</v>
      </c>
      <c r="K158" s="6" t="s">
        <v>1037</v>
      </c>
      <c r="L158" s="6" t="s">
        <v>126</v>
      </c>
      <c r="M158" s="2" t="s">
        <v>97</v>
      </c>
      <c r="N158" s="3">
        <v>44999</v>
      </c>
      <c r="O158" s="3">
        <f>N158+366</f>
        <v>45365</v>
      </c>
      <c r="P158" s="2" t="s">
        <v>97</v>
      </c>
      <c r="Q158" s="12" t="s">
        <v>1038</v>
      </c>
      <c r="R158" s="7">
        <v>800</v>
      </c>
      <c r="S158" s="7">
        <f>R158</f>
        <v>800</v>
      </c>
      <c r="T158" s="12" t="s">
        <v>1039</v>
      </c>
      <c r="U158" s="12" t="s">
        <v>137</v>
      </c>
      <c r="V158" s="12" t="s">
        <v>139</v>
      </c>
      <c r="W158" s="2" t="s">
        <v>82</v>
      </c>
      <c r="X158" s="12" t="s">
        <v>139</v>
      </c>
      <c r="Y158" s="2" t="s">
        <v>86</v>
      </c>
      <c r="Z158" s="3">
        <v>45112</v>
      </c>
      <c r="AA158" s="3">
        <v>45112</v>
      </c>
      <c r="AB158" s="4" t="s">
        <v>97</v>
      </c>
    </row>
    <row r="159" spans="1:28" ht="75" customHeight="1" x14ac:dyDescent="0.25">
      <c r="A159" s="2">
        <v>2023</v>
      </c>
      <c r="B159" s="3">
        <v>45017</v>
      </c>
      <c r="C159" s="3">
        <v>45107</v>
      </c>
      <c r="D159" s="4" t="s">
        <v>72</v>
      </c>
      <c r="E159" s="5" t="s">
        <v>537</v>
      </c>
      <c r="F159" s="10" t="s">
        <v>94</v>
      </c>
      <c r="G159" s="8" t="s">
        <v>95</v>
      </c>
      <c r="H159" s="10" t="s">
        <v>92</v>
      </c>
      <c r="I159" s="10" t="s">
        <v>80</v>
      </c>
      <c r="J159" s="6" t="s">
        <v>538</v>
      </c>
      <c r="K159" s="6" t="s">
        <v>127</v>
      </c>
      <c r="L159" s="6" t="s">
        <v>113</v>
      </c>
      <c r="M159" s="2" t="s">
        <v>97</v>
      </c>
      <c r="N159" s="3">
        <v>45001</v>
      </c>
      <c r="O159" s="3">
        <f>N159+366</f>
        <v>45367</v>
      </c>
      <c r="P159" s="2" t="s">
        <v>97</v>
      </c>
      <c r="Q159" s="12" t="s">
        <v>539</v>
      </c>
      <c r="R159" s="7">
        <v>6026.87</v>
      </c>
      <c r="S159" s="7">
        <f t="shared" si="63"/>
        <v>6026.87</v>
      </c>
      <c r="T159" s="12" t="s">
        <v>540</v>
      </c>
      <c r="U159" s="12" t="s">
        <v>137</v>
      </c>
      <c r="V159" s="12" t="s">
        <v>139</v>
      </c>
      <c r="W159" s="2" t="s">
        <v>82</v>
      </c>
      <c r="X159" s="12" t="s">
        <v>139</v>
      </c>
      <c r="Y159" s="2" t="s">
        <v>86</v>
      </c>
      <c r="Z159" s="3">
        <v>45112</v>
      </c>
      <c r="AA159" s="3">
        <v>45112</v>
      </c>
      <c r="AB159" s="4" t="s">
        <v>97</v>
      </c>
    </row>
    <row r="160" spans="1:28" ht="75" customHeight="1" x14ac:dyDescent="0.25">
      <c r="A160" s="2">
        <v>2023</v>
      </c>
      <c r="B160" s="3">
        <v>45017</v>
      </c>
      <c r="C160" s="3">
        <v>45107</v>
      </c>
      <c r="D160" s="4" t="s">
        <v>72</v>
      </c>
      <c r="E160" s="5" t="s">
        <v>355</v>
      </c>
      <c r="F160" s="10" t="s">
        <v>94</v>
      </c>
      <c r="G160" s="8" t="s">
        <v>95</v>
      </c>
      <c r="H160" s="10" t="s">
        <v>92</v>
      </c>
      <c r="I160" s="10" t="s">
        <v>80</v>
      </c>
      <c r="J160" s="6" t="s">
        <v>157</v>
      </c>
      <c r="K160" s="6" t="s">
        <v>117</v>
      </c>
      <c r="L160" s="6" t="s">
        <v>196</v>
      </c>
      <c r="M160" s="2" t="s">
        <v>97</v>
      </c>
      <c r="N160" s="3">
        <v>45008</v>
      </c>
      <c r="O160" s="3">
        <f t="shared" ref="O160:O209" si="64">N160+366</f>
        <v>45374</v>
      </c>
      <c r="P160" s="2" t="s">
        <v>97</v>
      </c>
      <c r="Q160" s="12" t="s">
        <v>356</v>
      </c>
      <c r="R160" s="7">
        <v>180</v>
      </c>
      <c r="S160" s="7">
        <f t="shared" si="63"/>
        <v>180</v>
      </c>
      <c r="T160" s="13" t="s">
        <v>357</v>
      </c>
      <c r="U160" s="12" t="s">
        <v>137</v>
      </c>
      <c r="V160" s="12" t="s">
        <v>139</v>
      </c>
      <c r="W160" s="2" t="s">
        <v>82</v>
      </c>
      <c r="X160" s="12" t="s">
        <v>139</v>
      </c>
      <c r="Y160" s="2" t="s">
        <v>86</v>
      </c>
      <c r="Z160" s="3">
        <v>45112</v>
      </c>
      <c r="AA160" s="3">
        <v>45112</v>
      </c>
      <c r="AB160" s="4" t="s">
        <v>97</v>
      </c>
    </row>
    <row r="161" spans="1:28" ht="75" customHeight="1" x14ac:dyDescent="0.25">
      <c r="A161" s="2">
        <v>2023</v>
      </c>
      <c r="B161" s="3">
        <v>45017</v>
      </c>
      <c r="C161" s="3">
        <v>45107</v>
      </c>
      <c r="D161" s="4" t="s">
        <v>72</v>
      </c>
      <c r="E161" s="5" t="s">
        <v>354</v>
      </c>
      <c r="F161" s="10" t="s">
        <v>94</v>
      </c>
      <c r="G161" s="8" t="s">
        <v>95</v>
      </c>
      <c r="H161" s="10" t="s">
        <v>92</v>
      </c>
      <c r="I161" s="10" t="s">
        <v>80</v>
      </c>
      <c r="J161" s="6" t="s">
        <v>358</v>
      </c>
      <c r="K161" s="6" t="s">
        <v>126</v>
      </c>
      <c r="L161" s="6" t="s">
        <v>121</v>
      </c>
      <c r="M161" s="2" t="s">
        <v>97</v>
      </c>
      <c r="N161" s="3">
        <v>45012</v>
      </c>
      <c r="O161" s="3">
        <f t="shared" si="64"/>
        <v>45378</v>
      </c>
      <c r="P161" s="2" t="s">
        <v>97</v>
      </c>
      <c r="Q161" s="12" t="s">
        <v>359</v>
      </c>
      <c r="R161" s="7">
        <v>180</v>
      </c>
      <c r="S161" s="7">
        <f t="shared" si="63"/>
        <v>180</v>
      </c>
      <c r="T161" s="12" t="s">
        <v>360</v>
      </c>
      <c r="U161" s="12" t="s">
        <v>137</v>
      </c>
      <c r="V161" s="12" t="s">
        <v>139</v>
      </c>
      <c r="W161" s="2" t="s">
        <v>82</v>
      </c>
      <c r="X161" s="12" t="s">
        <v>139</v>
      </c>
      <c r="Y161" s="2" t="s">
        <v>86</v>
      </c>
      <c r="Z161" s="3">
        <v>45112</v>
      </c>
      <c r="AA161" s="3">
        <v>45112</v>
      </c>
      <c r="AB161" s="4" t="s">
        <v>97</v>
      </c>
    </row>
    <row r="162" spans="1:28" ht="75" customHeight="1" x14ac:dyDescent="0.25">
      <c r="A162" s="2">
        <v>2023</v>
      </c>
      <c r="B162" s="3">
        <v>45017</v>
      </c>
      <c r="C162" s="3">
        <v>45107</v>
      </c>
      <c r="D162" s="4" t="s">
        <v>72</v>
      </c>
      <c r="E162" s="5" t="s">
        <v>230</v>
      </c>
      <c r="F162" s="10" t="s">
        <v>94</v>
      </c>
      <c r="G162" s="8" t="s">
        <v>95</v>
      </c>
      <c r="H162" s="10" t="s">
        <v>92</v>
      </c>
      <c r="I162" s="10" t="s">
        <v>80</v>
      </c>
      <c r="J162" s="6" t="s">
        <v>227</v>
      </c>
      <c r="K162" s="6" t="s">
        <v>115</v>
      </c>
      <c r="L162" s="6" t="s">
        <v>124</v>
      </c>
      <c r="M162" s="2" t="s">
        <v>97</v>
      </c>
      <c r="N162" s="3">
        <v>45013</v>
      </c>
      <c r="O162" s="3">
        <f t="shared" si="64"/>
        <v>45379</v>
      </c>
      <c r="P162" s="2" t="s">
        <v>97</v>
      </c>
      <c r="Q162" s="12" t="s">
        <v>231</v>
      </c>
      <c r="R162" s="7">
        <v>799.37</v>
      </c>
      <c r="S162" s="7">
        <f t="shared" si="63"/>
        <v>799.37</v>
      </c>
      <c r="T162" s="12" t="s">
        <v>229</v>
      </c>
      <c r="U162" s="12" t="s">
        <v>137</v>
      </c>
      <c r="V162" s="12" t="s">
        <v>139</v>
      </c>
      <c r="W162" s="2" t="s">
        <v>82</v>
      </c>
      <c r="X162" s="12" t="s">
        <v>139</v>
      </c>
      <c r="Y162" s="2" t="s">
        <v>86</v>
      </c>
      <c r="Z162" s="3">
        <v>45112</v>
      </c>
      <c r="AA162" s="3">
        <v>45112</v>
      </c>
      <c r="AB162" s="4" t="s">
        <v>97</v>
      </c>
    </row>
    <row r="163" spans="1:28" ht="75" customHeight="1" x14ac:dyDescent="0.25">
      <c r="A163" s="2">
        <v>2023</v>
      </c>
      <c r="B163" s="3">
        <v>45017</v>
      </c>
      <c r="C163" s="3">
        <v>45107</v>
      </c>
      <c r="D163" s="4" t="s">
        <v>72</v>
      </c>
      <c r="E163" s="5" t="s">
        <v>334</v>
      </c>
      <c r="F163" s="10" t="s">
        <v>94</v>
      </c>
      <c r="G163" s="8" t="s">
        <v>95</v>
      </c>
      <c r="H163" s="10" t="s">
        <v>92</v>
      </c>
      <c r="I163" s="10" t="s">
        <v>80</v>
      </c>
      <c r="J163" s="6" t="s">
        <v>361</v>
      </c>
      <c r="K163" s="6" t="s">
        <v>224</v>
      </c>
      <c r="L163" s="6" t="s">
        <v>116</v>
      </c>
      <c r="M163" s="2" t="s">
        <v>97</v>
      </c>
      <c r="N163" s="3">
        <v>45014</v>
      </c>
      <c r="O163" s="3">
        <f t="shared" si="64"/>
        <v>45380</v>
      </c>
      <c r="P163" s="2" t="s">
        <v>97</v>
      </c>
      <c r="Q163" s="12" t="s">
        <v>362</v>
      </c>
      <c r="R163" s="7">
        <v>1000</v>
      </c>
      <c r="S163" s="7">
        <f t="shared" si="63"/>
        <v>1000</v>
      </c>
      <c r="T163" s="12" t="s">
        <v>363</v>
      </c>
      <c r="U163" s="12" t="s">
        <v>137</v>
      </c>
      <c r="V163" s="12" t="s">
        <v>139</v>
      </c>
      <c r="W163" s="2" t="s">
        <v>82</v>
      </c>
      <c r="X163" s="12" t="s">
        <v>139</v>
      </c>
      <c r="Y163" s="2" t="s">
        <v>86</v>
      </c>
      <c r="Z163" s="3">
        <v>45112</v>
      </c>
      <c r="AA163" s="3">
        <v>45112</v>
      </c>
      <c r="AB163" s="4" t="s">
        <v>97</v>
      </c>
    </row>
    <row r="164" spans="1:28" ht="75" customHeight="1" x14ac:dyDescent="0.25">
      <c r="A164" s="2">
        <v>2023</v>
      </c>
      <c r="B164" s="3">
        <v>45017</v>
      </c>
      <c r="C164" s="3">
        <v>45107</v>
      </c>
      <c r="D164" s="4" t="s">
        <v>72</v>
      </c>
      <c r="E164" s="5" t="s">
        <v>335</v>
      </c>
      <c r="F164" s="10" t="s">
        <v>94</v>
      </c>
      <c r="G164" s="8" t="s">
        <v>95</v>
      </c>
      <c r="H164" s="10" t="s">
        <v>92</v>
      </c>
      <c r="I164" s="10" t="s">
        <v>80</v>
      </c>
      <c r="J164" s="6" t="s">
        <v>192</v>
      </c>
      <c r="K164" s="6" t="s">
        <v>336</v>
      </c>
      <c r="L164" s="6" t="s">
        <v>336</v>
      </c>
      <c r="M164" s="2" t="s">
        <v>97</v>
      </c>
      <c r="N164" s="3">
        <v>45014</v>
      </c>
      <c r="O164" s="3">
        <f t="shared" si="64"/>
        <v>45380</v>
      </c>
      <c r="P164" s="2" t="s">
        <v>97</v>
      </c>
      <c r="Q164" s="12" t="s">
        <v>337</v>
      </c>
      <c r="R164" s="7">
        <v>999.22</v>
      </c>
      <c r="S164" s="7">
        <f t="shared" ref="S164:S182" si="65">R164</f>
        <v>999.22</v>
      </c>
      <c r="T164" s="12" t="s">
        <v>338</v>
      </c>
      <c r="U164" s="12" t="s">
        <v>137</v>
      </c>
      <c r="V164" s="12" t="s">
        <v>139</v>
      </c>
      <c r="W164" s="2" t="s">
        <v>82</v>
      </c>
      <c r="X164" s="12" t="s">
        <v>139</v>
      </c>
      <c r="Y164" s="2" t="s">
        <v>86</v>
      </c>
      <c r="Z164" s="3">
        <v>45112</v>
      </c>
      <c r="AA164" s="3">
        <v>45112</v>
      </c>
      <c r="AB164" s="4" t="s">
        <v>97</v>
      </c>
    </row>
    <row r="165" spans="1:28" ht="75" customHeight="1" x14ac:dyDescent="0.25">
      <c r="A165" s="2">
        <v>2023</v>
      </c>
      <c r="B165" s="3">
        <v>45017</v>
      </c>
      <c r="C165" s="3">
        <v>45107</v>
      </c>
      <c r="D165" s="4" t="s">
        <v>72</v>
      </c>
      <c r="E165" s="5" t="s">
        <v>367</v>
      </c>
      <c r="F165" s="10" t="s">
        <v>94</v>
      </c>
      <c r="G165" s="8" t="s">
        <v>95</v>
      </c>
      <c r="H165" s="10" t="s">
        <v>92</v>
      </c>
      <c r="I165" s="10" t="s">
        <v>80</v>
      </c>
      <c r="J165" s="6" t="s">
        <v>368</v>
      </c>
      <c r="K165" s="6" t="s">
        <v>118</v>
      </c>
      <c r="L165" s="6" t="s">
        <v>118</v>
      </c>
      <c r="M165" s="2" t="s">
        <v>97</v>
      </c>
      <c r="N165" s="3">
        <v>45014</v>
      </c>
      <c r="O165" s="3">
        <f t="shared" si="64"/>
        <v>45380</v>
      </c>
      <c r="P165" s="2" t="s">
        <v>97</v>
      </c>
      <c r="Q165" s="12" t="s">
        <v>369</v>
      </c>
      <c r="R165" s="7">
        <v>750</v>
      </c>
      <c r="S165" s="7">
        <f t="shared" si="65"/>
        <v>750</v>
      </c>
      <c r="T165" s="12" t="s">
        <v>366</v>
      </c>
      <c r="U165" s="12" t="s">
        <v>137</v>
      </c>
      <c r="V165" s="12" t="s">
        <v>139</v>
      </c>
      <c r="W165" s="2" t="s">
        <v>82</v>
      </c>
      <c r="X165" s="12" t="s">
        <v>139</v>
      </c>
      <c r="Y165" s="2" t="s">
        <v>86</v>
      </c>
      <c r="Z165" s="3">
        <v>45112</v>
      </c>
      <c r="AA165" s="3">
        <v>45112</v>
      </c>
      <c r="AB165" s="4" t="s">
        <v>97</v>
      </c>
    </row>
    <row r="166" spans="1:28" ht="75" customHeight="1" x14ac:dyDescent="0.25">
      <c r="A166" s="2">
        <v>2023</v>
      </c>
      <c r="B166" s="3">
        <v>45017</v>
      </c>
      <c r="C166" s="3">
        <v>45107</v>
      </c>
      <c r="D166" s="4" t="s">
        <v>72</v>
      </c>
      <c r="E166" s="5" t="s">
        <v>373</v>
      </c>
      <c r="F166" s="10" t="s">
        <v>94</v>
      </c>
      <c r="G166" s="8" t="s">
        <v>95</v>
      </c>
      <c r="H166" s="10" t="s">
        <v>92</v>
      </c>
      <c r="I166" s="10" t="s">
        <v>80</v>
      </c>
      <c r="J166" s="6" t="s">
        <v>374</v>
      </c>
      <c r="K166" s="6" t="s">
        <v>130</v>
      </c>
      <c r="L166" s="6" t="s">
        <v>375</v>
      </c>
      <c r="M166" s="2" t="s">
        <v>97</v>
      </c>
      <c r="N166" s="3">
        <v>45014</v>
      </c>
      <c r="O166" s="3">
        <f t="shared" si="64"/>
        <v>45380</v>
      </c>
      <c r="P166" s="2" t="s">
        <v>97</v>
      </c>
      <c r="Q166" s="12" t="s">
        <v>376</v>
      </c>
      <c r="R166" s="7">
        <v>500</v>
      </c>
      <c r="S166" s="7">
        <f t="shared" si="65"/>
        <v>500</v>
      </c>
      <c r="T166" s="12" t="s">
        <v>372</v>
      </c>
      <c r="U166" s="12" t="s">
        <v>137</v>
      </c>
      <c r="V166" s="12" t="s">
        <v>139</v>
      </c>
      <c r="W166" s="2" t="s">
        <v>82</v>
      </c>
      <c r="X166" s="12" t="s">
        <v>139</v>
      </c>
      <c r="Y166" s="2" t="s">
        <v>86</v>
      </c>
      <c r="Z166" s="3">
        <v>45112</v>
      </c>
      <c r="AA166" s="3">
        <v>45112</v>
      </c>
      <c r="AB166" s="4" t="s">
        <v>97</v>
      </c>
    </row>
    <row r="167" spans="1:28" ht="75" customHeight="1" x14ac:dyDescent="0.25">
      <c r="A167" s="2">
        <v>2023</v>
      </c>
      <c r="B167" s="3">
        <v>45017</v>
      </c>
      <c r="C167" s="3">
        <v>45107</v>
      </c>
      <c r="D167" s="4" t="s">
        <v>72</v>
      </c>
      <c r="E167" s="5" t="s">
        <v>395</v>
      </c>
      <c r="F167" s="10" t="s">
        <v>94</v>
      </c>
      <c r="G167" s="8" t="s">
        <v>95</v>
      </c>
      <c r="H167" s="10" t="s">
        <v>92</v>
      </c>
      <c r="I167" s="10" t="s">
        <v>80</v>
      </c>
      <c r="J167" s="6" t="s">
        <v>396</v>
      </c>
      <c r="K167" s="6" t="s">
        <v>151</v>
      </c>
      <c r="L167" s="6" t="s">
        <v>397</v>
      </c>
      <c r="M167" s="2" t="s">
        <v>97</v>
      </c>
      <c r="N167" s="3">
        <v>45014</v>
      </c>
      <c r="O167" s="3">
        <f t="shared" si="64"/>
        <v>45380</v>
      </c>
      <c r="P167" s="2" t="s">
        <v>97</v>
      </c>
      <c r="Q167" s="12" t="s">
        <v>398</v>
      </c>
      <c r="R167" s="7">
        <v>525</v>
      </c>
      <c r="S167" s="7">
        <f t="shared" si="65"/>
        <v>525</v>
      </c>
      <c r="T167" s="12" t="s">
        <v>394</v>
      </c>
      <c r="U167" s="12" t="s">
        <v>137</v>
      </c>
      <c r="V167" s="12" t="s">
        <v>139</v>
      </c>
      <c r="W167" s="2" t="s">
        <v>82</v>
      </c>
      <c r="X167" s="12" t="s">
        <v>139</v>
      </c>
      <c r="Y167" s="2" t="s">
        <v>86</v>
      </c>
      <c r="Z167" s="3">
        <v>45112</v>
      </c>
      <c r="AA167" s="3">
        <v>45112</v>
      </c>
      <c r="AB167" s="4" t="s">
        <v>97</v>
      </c>
    </row>
    <row r="168" spans="1:28" ht="75" customHeight="1" x14ac:dyDescent="0.25">
      <c r="A168" s="2">
        <v>2023</v>
      </c>
      <c r="B168" s="3">
        <v>45017</v>
      </c>
      <c r="C168" s="3">
        <v>45107</v>
      </c>
      <c r="D168" s="4" t="s">
        <v>72</v>
      </c>
      <c r="E168" s="5" t="s">
        <v>387</v>
      </c>
      <c r="F168" s="10" t="s">
        <v>94</v>
      </c>
      <c r="G168" s="8" t="s">
        <v>95</v>
      </c>
      <c r="H168" s="10" t="s">
        <v>92</v>
      </c>
      <c r="I168" s="10" t="s">
        <v>80</v>
      </c>
      <c r="J168" s="6" t="s">
        <v>388</v>
      </c>
      <c r="K168" s="6" t="s">
        <v>118</v>
      </c>
      <c r="L168" s="6" t="s">
        <v>389</v>
      </c>
      <c r="M168" s="2" t="s">
        <v>97</v>
      </c>
      <c r="N168" s="3">
        <v>45014</v>
      </c>
      <c r="O168" s="3">
        <f t="shared" si="64"/>
        <v>45380</v>
      </c>
      <c r="P168" s="2" t="s">
        <v>97</v>
      </c>
      <c r="Q168" s="12" t="s">
        <v>390</v>
      </c>
      <c r="R168" s="7">
        <v>180</v>
      </c>
      <c r="S168" s="7">
        <f t="shared" si="65"/>
        <v>180</v>
      </c>
      <c r="T168" s="12" t="s">
        <v>391</v>
      </c>
      <c r="U168" s="12" t="s">
        <v>137</v>
      </c>
      <c r="V168" s="12" t="s">
        <v>139</v>
      </c>
      <c r="W168" s="2" t="s">
        <v>82</v>
      </c>
      <c r="X168" s="12" t="s">
        <v>139</v>
      </c>
      <c r="Y168" s="2" t="s">
        <v>86</v>
      </c>
      <c r="Z168" s="3">
        <v>45112</v>
      </c>
      <c r="AA168" s="3">
        <v>45112</v>
      </c>
      <c r="AB168" s="4" t="s">
        <v>97</v>
      </c>
    </row>
    <row r="169" spans="1:28" ht="75" customHeight="1" x14ac:dyDescent="0.25">
      <c r="A169" s="2">
        <v>2023</v>
      </c>
      <c r="B169" s="3">
        <v>45017</v>
      </c>
      <c r="C169" s="3">
        <v>45107</v>
      </c>
      <c r="D169" s="4" t="s">
        <v>72</v>
      </c>
      <c r="E169" s="5" t="s">
        <v>343</v>
      </c>
      <c r="F169" s="10" t="s">
        <v>94</v>
      </c>
      <c r="G169" s="8" t="s">
        <v>95</v>
      </c>
      <c r="H169" s="10" t="s">
        <v>92</v>
      </c>
      <c r="I169" s="10" t="s">
        <v>80</v>
      </c>
      <c r="J169" s="6" t="s">
        <v>344</v>
      </c>
      <c r="K169" s="6" t="s">
        <v>114</v>
      </c>
      <c r="L169" s="6" t="s">
        <v>163</v>
      </c>
      <c r="M169" s="2" t="s">
        <v>97</v>
      </c>
      <c r="N169" s="3">
        <v>45014</v>
      </c>
      <c r="O169" s="3">
        <f t="shared" si="64"/>
        <v>45380</v>
      </c>
      <c r="P169" s="2" t="s">
        <v>97</v>
      </c>
      <c r="Q169" s="12" t="s">
        <v>345</v>
      </c>
      <c r="R169" s="7">
        <v>180</v>
      </c>
      <c r="S169" s="7">
        <f t="shared" si="65"/>
        <v>180</v>
      </c>
      <c r="T169" s="12" t="s">
        <v>346</v>
      </c>
      <c r="U169" s="12" t="s">
        <v>137</v>
      </c>
      <c r="V169" s="12" t="s">
        <v>139</v>
      </c>
      <c r="W169" s="2" t="s">
        <v>82</v>
      </c>
      <c r="X169" s="12" t="s">
        <v>139</v>
      </c>
      <c r="Y169" s="2" t="s">
        <v>86</v>
      </c>
      <c r="Z169" s="3">
        <v>45112</v>
      </c>
      <c r="AA169" s="3">
        <v>45112</v>
      </c>
      <c r="AB169" s="4" t="s">
        <v>97</v>
      </c>
    </row>
    <row r="170" spans="1:28" ht="75" customHeight="1" x14ac:dyDescent="0.25">
      <c r="A170" s="2">
        <v>2023</v>
      </c>
      <c r="B170" s="3">
        <v>45017</v>
      </c>
      <c r="C170" s="3">
        <v>45107</v>
      </c>
      <c r="D170" s="4" t="s">
        <v>72</v>
      </c>
      <c r="E170" s="5" t="s">
        <v>321</v>
      </c>
      <c r="F170" s="10" t="s">
        <v>94</v>
      </c>
      <c r="G170" s="8" t="s">
        <v>95</v>
      </c>
      <c r="H170" s="10" t="s">
        <v>92</v>
      </c>
      <c r="I170" s="10" t="s">
        <v>80</v>
      </c>
      <c r="J170" s="6" t="s">
        <v>331</v>
      </c>
      <c r="K170" s="6" t="s">
        <v>194</v>
      </c>
      <c r="L170" s="6" t="s">
        <v>332</v>
      </c>
      <c r="M170" s="2" t="s">
        <v>97</v>
      </c>
      <c r="N170" s="3">
        <v>45014</v>
      </c>
      <c r="O170" s="3">
        <f t="shared" si="64"/>
        <v>45380</v>
      </c>
      <c r="P170" s="2" t="s">
        <v>97</v>
      </c>
      <c r="Q170" s="12" t="s">
        <v>333</v>
      </c>
      <c r="R170" s="7">
        <v>507.8</v>
      </c>
      <c r="S170" s="7">
        <f t="shared" si="65"/>
        <v>507.8</v>
      </c>
      <c r="T170" s="12" t="s">
        <v>330</v>
      </c>
      <c r="U170" s="12" t="s">
        <v>137</v>
      </c>
      <c r="V170" s="12" t="s">
        <v>139</v>
      </c>
      <c r="W170" s="2" t="s">
        <v>82</v>
      </c>
      <c r="X170" s="12" t="s">
        <v>139</v>
      </c>
      <c r="Y170" s="2" t="s">
        <v>86</v>
      </c>
      <c r="Z170" s="3">
        <v>45112</v>
      </c>
      <c r="AA170" s="3">
        <v>45112</v>
      </c>
      <c r="AB170" s="4" t="s">
        <v>97</v>
      </c>
    </row>
    <row r="171" spans="1:28" ht="75" customHeight="1" x14ac:dyDescent="0.25">
      <c r="A171" s="2">
        <v>2023</v>
      </c>
      <c r="B171" s="3">
        <v>45017</v>
      </c>
      <c r="C171" s="3">
        <v>45107</v>
      </c>
      <c r="D171" s="4" t="s">
        <v>72</v>
      </c>
      <c r="E171" s="5" t="s">
        <v>320</v>
      </c>
      <c r="F171" s="10" t="s">
        <v>94</v>
      </c>
      <c r="G171" s="8" t="s">
        <v>95</v>
      </c>
      <c r="H171" s="10" t="s">
        <v>92</v>
      </c>
      <c r="I171" s="10" t="s">
        <v>80</v>
      </c>
      <c r="J171" s="6" t="s">
        <v>322</v>
      </c>
      <c r="K171" s="6" t="s">
        <v>131</v>
      </c>
      <c r="L171" s="6" t="s">
        <v>120</v>
      </c>
      <c r="M171" s="2" t="s">
        <v>97</v>
      </c>
      <c r="N171" s="3">
        <v>45014</v>
      </c>
      <c r="O171" s="3">
        <f t="shared" si="64"/>
        <v>45380</v>
      </c>
      <c r="P171" s="2" t="s">
        <v>97</v>
      </c>
      <c r="Q171" s="12" t="s">
        <v>323</v>
      </c>
      <c r="R171" s="7">
        <v>497.2</v>
      </c>
      <c r="S171" s="7">
        <f t="shared" si="65"/>
        <v>497.2</v>
      </c>
      <c r="T171" s="12" t="s">
        <v>324</v>
      </c>
      <c r="U171" s="12" t="s">
        <v>137</v>
      </c>
      <c r="V171" s="12" t="s">
        <v>139</v>
      </c>
      <c r="W171" s="2" t="s">
        <v>82</v>
      </c>
      <c r="X171" s="12" t="s">
        <v>139</v>
      </c>
      <c r="Y171" s="2" t="s">
        <v>86</v>
      </c>
      <c r="Z171" s="3">
        <v>45112</v>
      </c>
      <c r="AA171" s="3">
        <v>45112</v>
      </c>
      <c r="AB171" s="4" t="s">
        <v>97</v>
      </c>
    </row>
    <row r="172" spans="1:28" ht="75" customHeight="1" x14ac:dyDescent="0.25">
      <c r="A172" s="2">
        <v>2023</v>
      </c>
      <c r="B172" s="3">
        <v>45017</v>
      </c>
      <c r="C172" s="3">
        <v>45107</v>
      </c>
      <c r="D172" s="4" t="s">
        <v>72</v>
      </c>
      <c r="E172" s="5" t="s">
        <v>317</v>
      </c>
      <c r="F172" s="10" t="s">
        <v>94</v>
      </c>
      <c r="G172" s="8" t="s">
        <v>95</v>
      </c>
      <c r="H172" s="10" t="s">
        <v>92</v>
      </c>
      <c r="I172" s="10" t="s">
        <v>80</v>
      </c>
      <c r="J172" s="6" t="s">
        <v>318</v>
      </c>
      <c r="K172" s="6" t="s">
        <v>114</v>
      </c>
      <c r="L172" s="6" t="s">
        <v>129</v>
      </c>
      <c r="M172" s="2" t="s">
        <v>97</v>
      </c>
      <c r="N172" s="3">
        <v>45014</v>
      </c>
      <c r="O172" s="3">
        <f t="shared" si="64"/>
        <v>45380</v>
      </c>
      <c r="P172" s="2" t="s">
        <v>97</v>
      </c>
      <c r="Q172" s="12" t="s">
        <v>319</v>
      </c>
      <c r="R172" s="7">
        <v>708.07</v>
      </c>
      <c r="S172" s="7">
        <f t="shared" si="65"/>
        <v>708.07</v>
      </c>
      <c r="T172" s="12" t="s">
        <v>316</v>
      </c>
      <c r="U172" s="12" t="s">
        <v>137</v>
      </c>
      <c r="V172" s="12" t="s">
        <v>139</v>
      </c>
      <c r="W172" s="2" t="s">
        <v>82</v>
      </c>
      <c r="X172" s="12" t="s">
        <v>139</v>
      </c>
      <c r="Y172" s="2" t="s">
        <v>86</v>
      </c>
      <c r="Z172" s="3">
        <v>45112</v>
      </c>
      <c r="AA172" s="3">
        <v>45112</v>
      </c>
      <c r="AB172" s="4" t="s">
        <v>97</v>
      </c>
    </row>
    <row r="173" spans="1:28" ht="75" customHeight="1" x14ac:dyDescent="0.25">
      <c r="A173" s="2">
        <v>2023</v>
      </c>
      <c r="B173" s="3">
        <v>45017</v>
      </c>
      <c r="C173" s="3">
        <v>45107</v>
      </c>
      <c r="D173" s="4" t="s">
        <v>72</v>
      </c>
      <c r="E173" s="5" t="s">
        <v>751</v>
      </c>
      <c r="F173" s="2" t="s">
        <v>94</v>
      </c>
      <c r="G173" s="9" t="s">
        <v>95</v>
      </c>
      <c r="H173" s="10" t="s">
        <v>92</v>
      </c>
      <c r="I173" s="2" t="s">
        <v>80</v>
      </c>
      <c r="J173" s="6" t="s">
        <v>752</v>
      </c>
      <c r="K173" s="6" t="s">
        <v>753</v>
      </c>
      <c r="L173" s="6" t="s">
        <v>130</v>
      </c>
      <c r="M173" s="2" t="s">
        <v>97</v>
      </c>
      <c r="N173" s="3">
        <v>45014</v>
      </c>
      <c r="O173" s="3">
        <f>N173+366</f>
        <v>45380</v>
      </c>
      <c r="P173" s="2" t="s">
        <v>97</v>
      </c>
      <c r="Q173" s="12" t="s">
        <v>754</v>
      </c>
      <c r="R173" s="7">
        <v>740.75</v>
      </c>
      <c r="S173" s="7">
        <f>R173</f>
        <v>740.75</v>
      </c>
      <c r="T173" s="12" t="s">
        <v>750</v>
      </c>
      <c r="U173" s="12" t="s">
        <v>137</v>
      </c>
      <c r="V173" s="12" t="s">
        <v>139</v>
      </c>
      <c r="W173" s="2" t="s">
        <v>82</v>
      </c>
      <c r="X173" s="12" t="s">
        <v>139</v>
      </c>
      <c r="Y173" s="2" t="s">
        <v>86</v>
      </c>
      <c r="Z173" s="3">
        <v>45112</v>
      </c>
      <c r="AA173" s="3">
        <v>45112</v>
      </c>
      <c r="AB173" s="4" t="s">
        <v>97</v>
      </c>
    </row>
    <row r="174" spans="1:28" ht="75" customHeight="1" x14ac:dyDescent="0.25">
      <c r="A174" s="2">
        <v>2023</v>
      </c>
      <c r="B174" s="3">
        <v>45017</v>
      </c>
      <c r="C174" s="3">
        <v>45107</v>
      </c>
      <c r="D174" s="4" t="s">
        <v>72</v>
      </c>
      <c r="E174" s="5" t="s">
        <v>533</v>
      </c>
      <c r="F174" s="10" t="s">
        <v>94</v>
      </c>
      <c r="G174" s="8" t="s">
        <v>95</v>
      </c>
      <c r="H174" s="10" t="s">
        <v>92</v>
      </c>
      <c r="I174" s="10" t="s">
        <v>80</v>
      </c>
      <c r="J174" s="6" t="s">
        <v>143</v>
      </c>
      <c r="K174" s="6" t="s">
        <v>534</v>
      </c>
      <c r="L174" s="6" t="s">
        <v>535</v>
      </c>
      <c r="M174" s="2" t="s">
        <v>97</v>
      </c>
      <c r="N174" s="3">
        <v>45014</v>
      </c>
      <c r="O174" s="3">
        <f>N174+366</f>
        <v>45380</v>
      </c>
      <c r="P174" s="2" t="s">
        <v>97</v>
      </c>
      <c r="Q174" s="12" t="s">
        <v>536</v>
      </c>
      <c r="R174" s="7">
        <v>262.10000000000002</v>
      </c>
      <c r="S174" s="7">
        <f>R174</f>
        <v>262.10000000000002</v>
      </c>
      <c r="T174" s="12" t="s">
        <v>532</v>
      </c>
      <c r="U174" s="12" t="s">
        <v>137</v>
      </c>
      <c r="V174" s="12" t="s">
        <v>139</v>
      </c>
      <c r="W174" s="2" t="s">
        <v>82</v>
      </c>
      <c r="X174" s="12" t="s">
        <v>139</v>
      </c>
      <c r="Y174" s="2" t="s">
        <v>86</v>
      </c>
      <c r="Z174" s="3">
        <v>45112</v>
      </c>
      <c r="AA174" s="3">
        <v>45112</v>
      </c>
      <c r="AB174" s="4" t="s">
        <v>97</v>
      </c>
    </row>
    <row r="175" spans="1:28" ht="75" customHeight="1" x14ac:dyDescent="0.25">
      <c r="A175" s="2">
        <v>2023</v>
      </c>
      <c r="B175" s="3">
        <v>45017</v>
      </c>
      <c r="C175" s="3">
        <v>45107</v>
      </c>
      <c r="D175" s="4" t="s">
        <v>72</v>
      </c>
      <c r="E175" s="5" t="s">
        <v>232</v>
      </c>
      <c r="F175" s="10" t="s">
        <v>94</v>
      </c>
      <c r="G175" s="8" t="s">
        <v>95</v>
      </c>
      <c r="H175" s="10" t="s">
        <v>92</v>
      </c>
      <c r="I175" s="10" t="s">
        <v>80</v>
      </c>
      <c r="J175" s="6" t="s">
        <v>233</v>
      </c>
      <c r="K175" s="6" t="s">
        <v>234</v>
      </c>
      <c r="L175" s="6" t="s">
        <v>235</v>
      </c>
      <c r="M175" s="2" t="s">
        <v>97</v>
      </c>
      <c r="N175" s="3">
        <v>45014</v>
      </c>
      <c r="O175" s="3">
        <f t="shared" si="64"/>
        <v>45380</v>
      </c>
      <c r="P175" s="2" t="s">
        <v>97</v>
      </c>
      <c r="Q175" s="12" t="s">
        <v>236</v>
      </c>
      <c r="R175" s="7">
        <v>1027.05</v>
      </c>
      <c r="S175" s="7">
        <f t="shared" si="65"/>
        <v>1027.05</v>
      </c>
      <c r="T175" s="12" t="s">
        <v>237</v>
      </c>
      <c r="U175" s="12" t="s">
        <v>137</v>
      </c>
      <c r="V175" s="12" t="s">
        <v>139</v>
      </c>
      <c r="W175" s="2" t="s">
        <v>82</v>
      </c>
      <c r="X175" s="12" t="s">
        <v>139</v>
      </c>
      <c r="Y175" s="2" t="s">
        <v>86</v>
      </c>
      <c r="Z175" s="3">
        <v>45112</v>
      </c>
      <c r="AA175" s="3">
        <v>45112</v>
      </c>
      <c r="AB175" s="4" t="s">
        <v>97</v>
      </c>
    </row>
    <row r="176" spans="1:28" ht="75" customHeight="1" x14ac:dyDescent="0.25">
      <c r="A176" s="2">
        <v>2023</v>
      </c>
      <c r="B176" s="3">
        <v>45017</v>
      </c>
      <c r="C176" s="3">
        <v>45107</v>
      </c>
      <c r="D176" s="4" t="s">
        <v>72</v>
      </c>
      <c r="E176" s="5" t="s">
        <v>244</v>
      </c>
      <c r="F176" s="10" t="s">
        <v>94</v>
      </c>
      <c r="G176" s="8" t="s">
        <v>95</v>
      </c>
      <c r="H176" s="10" t="s">
        <v>92</v>
      </c>
      <c r="I176" s="10" t="s">
        <v>80</v>
      </c>
      <c r="J176" s="6" t="s">
        <v>245</v>
      </c>
      <c r="K176" s="6" t="s">
        <v>234</v>
      </c>
      <c r="L176" s="6" t="s">
        <v>235</v>
      </c>
      <c r="M176" s="2" t="s">
        <v>97</v>
      </c>
      <c r="N176" s="3">
        <v>45014</v>
      </c>
      <c r="O176" s="3">
        <f t="shared" si="64"/>
        <v>45380</v>
      </c>
      <c r="P176" s="2" t="s">
        <v>97</v>
      </c>
      <c r="Q176" s="12" t="s">
        <v>246</v>
      </c>
      <c r="R176" s="7">
        <v>1086.8699999999999</v>
      </c>
      <c r="S176" s="7">
        <f t="shared" si="65"/>
        <v>1086.8699999999999</v>
      </c>
      <c r="T176" s="12" t="s">
        <v>243</v>
      </c>
      <c r="U176" s="12" t="s">
        <v>137</v>
      </c>
      <c r="V176" s="12" t="s">
        <v>139</v>
      </c>
      <c r="W176" s="2" t="s">
        <v>82</v>
      </c>
      <c r="X176" s="12" t="s">
        <v>139</v>
      </c>
      <c r="Y176" s="2" t="s">
        <v>86</v>
      </c>
      <c r="Z176" s="3">
        <v>45112</v>
      </c>
      <c r="AA176" s="3">
        <v>45112</v>
      </c>
      <c r="AB176" s="4" t="s">
        <v>97</v>
      </c>
    </row>
    <row r="177" spans="1:28" ht="75" customHeight="1" x14ac:dyDescent="0.25">
      <c r="A177" s="2">
        <v>2023</v>
      </c>
      <c r="B177" s="3">
        <v>45017</v>
      </c>
      <c r="C177" s="3">
        <v>45107</v>
      </c>
      <c r="D177" s="4" t="s">
        <v>72</v>
      </c>
      <c r="E177" s="5" t="s">
        <v>347</v>
      </c>
      <c r="F177" s="2" t="s">
        <v>94</v>
      </c>
      <c r="G177" s="8" t="s">
        <v>95</v>
      </c>
      <c r="H177" s="10" t="s">
        <v>92</v>
      </c>
      <c r="I177" s="2" t="s">
        <v>80</v>
      </c>
      <c r="J177" s="6" t="s">
        <v>159</v>
      </c>
      <c r="K177" s="6" t="s">
        <v>140</v>
      </c>
      <c r="L177" s="6" t="s">
        <v>163</v>
      </c>
      <c r="M177" s="2" t="s">
        <v>97</v>
      </c>
      <c r="N177" s="3">
        <v>45014</v>
      </c>
      <c r="O177" s="3">
        <f t="shared" si="64"/>
        <v>45380</v>
      </c>
      <c r="P177" s="2" t="s">
        <v>97</v>
      </c>
      <c r="Q177" s="12" t="s">
        <v>304</v>
      </c>
      <c r="R177" s="7">
        <v>180</v>
      </c>
      <c r="S177" s="7">
        <f t="shared" si="65"/>
        <v>180</v>
      </c>
      <c r="T177" s="12" t="s">
        <v>348</v>
      </c>
      <c r="U177" s="12" t="s">
        <v>137</v>
      </c>
      <c r="V177" s="12" t="s">
        <v>139</v>
      </c>
      <c r="W177" s="2" t="s">
        <v>82</v>
      </c>
      <c r="X177" s="12" t="s">
        <v>139</v>
      </c>
      <c r="Y177" s="2" t="s">
        <v>86</v>
      </c>
      <c r="Z177" s="3">
        <v>45112</v>
      </c>
      <c r="AA177" s="3">
        <v>45112</v>
      </c>
      <c r="AB177" s="4" t="s">
        <v>97</v>
      </c>
    </row>
    <row r="178" spans="1:28" ht="75" customHeight="1" x14ac:dyDescent="0.25">
      <c r="A178" s="2">
        <v>2023</v>
      </c>
      <c r="B178" s="3">
        <v>45017</v>
      </c>
      <c r="C178" s="3">
        <v>45107</v>
      </c>
      <c r="D178" s="4" t="s">
        <v>72</v>
      </c>
      <c r="E178" s="5" t="s">
        <v>349</v>
      </c>
      <c r="F178" s="10" t="s">
        <v>94</v>
      </c>
      <c r="G178" s="8" t="s">
        <v>95</v>
      </c>
      <c r="H178" s="10" t="s">
        <v>92</v>
      </c>
      <c r="I178" s="10" t="s">
        <v>80</v>
      </c>
      <c r="J178" s="6" t="s">
        <v>385</v>
      </c>
      <c r="K178" s="6" t="s">
        <v>120</v>
      </c>
      <c r="L178" s="6" t="s">
        <v>122</v>
      </c>
      <c r="M178" s="2" t="s">
        <v>97</v>
      </c>
      <c r="N178" s="3">
        <v>45014</v>
      </c>
      <c r="O178" s="3">
        <f t="shared" si="64"/>
        <v>45380</v>
      </c>
      <c r="P178" s="2" t="s">
        <v>97</v>
      </c>
      <c r="Q178" s="12" t="s">
        <v>386</v>
      </c>
      <c r="R178" s="7">
        <v>269.12</v>
      </c>
      <c r="S178" s="7">
        <f t="shared" si="65"/>
        <v>269.12</v>
      </c>
      <c r="T178" s="12" t="s">
        <v>384</v>
      </c>
      <c r="U178" s="12" t="s">
        <v>137</v>
      </c>
      <c r="V178" s="12" t="s">
        <v>139</v>
      </c>
      <c r="W178" s="2" t="s">
        <v>82</v>
      </c>
      <c r="X178" s="12" t="s">
        <v>139</v>
      </c>
      <c r="Y178" s="2" t="s">
        <v>86</v>
      </c>
      <c r="Z178" s="3">
        <v>45112</v>
      </c>
      <c r="AA178" s="3">
        <v>45112</v>
      </c>
      <c r="AB178" s="4" t="s">
        <v>97</v>
      </c>
    </row>
    <row r="179" spans="1:28" ht="75" customHeight="1" x14ac:dyDescent="0.25">
      <c r="A179" s="2">
        <v>2023</v>
      </c>
      <c r="B179" s="3">
        <v>45017</v>
      </c>
      <c r="C179" s="3">
        <v>45107</v>
      </c>
      <c r="D179" s="4" t="s">
        <v>72</v>
      </c>
      <c r="E179" s="5" t="s">
        <v>377</v>
      </c>
      <c r="F179" s="10" t="s">
        <v>94</v>
      </c>
      <c r="G179" s="8" t="s">
        <v>95</v>
      </c>
      <c r="H179" s="10" t="s">
        <v>92</v>
      </c>
      <c r="I179" s="10" t="s">
        <v>80</v>
      </c>
      <c r="J179" s="6" t="s">
        <v>378</v>
      </c>
      <c r="K179" s="6" t="s">
        <v>379</v>
      </c>
      <c r="L179" s="6" t="s">
        <v>117</v>
      </c>
      <c r="M179" s="2" t="s">
        <v>97</v>
      </c>
      <c r="N179" s="3">
        <v>45014</v>
      </c>
      <c r="O179" s="3">
        <f t="shared" si="64"/>
        <v>45380</v>
      </c>
      <c r="P179" s="2" t="s">
        <v>97</v>
      </c>
      <c r="Q179" s="12" t="s">
        <v>380</v>
      </c>
      <c r="R179" s="7">
        <v>500</v>
      </c>
      <c r="S179" s="7">
        <f t="shared" si="65"/>
        <v>500</v>
      </c>
      <c r="T179" s="12" t="s">
        <v>381</v>
      </c>
      <c r="U179" s="12" t="s">
        <v>137</v>
      </c>
      <c r="V179" s="12" t="s">
        <v>139</v>
      </c>
      <c r="W179" s="2" t="s">
        <v>82</v>
      </c>
      <c r="X179" s="12" t="s">
        <v>139</v>
      </c>
      <c r="Y179" s="2" t="s">
        <v>86</v>
      </c>
      <c r="Z179" s="3">
        <v>45112</v>
      </c>
      <c r="AA179" s="3">
        <v>45112</v>
      </c>
      <c r="AB179" s="4" t="s">
        <v>97</v>
      </c>
    </row>
    <row r="180" spans="1:28" ht="75" customHeight="1" x14ac:dyDescent="0.25">
      <c r="A180" s="2">
        <v>2023</v>
      </c>
      <c r="B180" s="3">
        <v>45017</v>
      </c>
      <c r="C180" s="3">
        <v>45107</v>
      </c>
      <c r="D180" s="4" t="s">
        <v>72</v>
      </c>
      <c r="E180" s="5" t="s">
        <v>350</v>
      </c>
      <c r="F180" s="10" t="s">
        <v>94</v>
      </c>
      <c r="G180" s="8" t="s">
        <v>95</v>
      </c>
      <c r="H180" s="10" t="s">
        <v>92</v>
      </c>
      <c r="I180" s="10" t="s">
        <v>80</v>
      </c>
      <c r="J180" s="6" t="s">
        <v>351</v>
      </c>
      <c r="K180" s="6" t="s">
        <v>121</v>
      </c>
      <c r="L180" s="6" t="s">
        <v>128</v>
      </c>
      <c r="M180" s="2" t="s">
        <v>97</v>
      </c>
      <c r="N180" s="3">
        <v>45014</v>
      </c>
      <c r="O180" s="3">
        <f t="shared" si="64"/>
        <v>45380</v>
      </c>
      <c r="P180" s="2" t="s">
        <v>97</v>
      </c>
      <c r="Q180" s="12" t="s">
        <v>352</v>
      </c>
      <c r="R180" s="7">
        <v>180</v>
      </c>
      <c r="S180" s="7">
        <f t="shared" si="65"/>
        <v>180</v>
      </c>
      <c r="T180" s="12" t="s">
        <v>353</v>
      </c>
      <c r="U180" s="12" t="s">
        <v>137</v>
      </c>
      <c r="V180" s="12" t="s">
        <v>139</v>
      </c>
      <c r="W180" s="2" t="s">
        <v>82</v>
      </c>
      <c r="X180" s="12" t="s">
        <v>139</v>
      </c>
      <c r="Y180" s="2" t="s">
        <v>86</v>
      </c>
      <c r="Z180" s="3">
        <v>45112</v>
      </c>
      <c r="AA180" s="3">
        <v>45112</v>
      </c>
      <c r="AB180" s="4" t="s">
        <v>97</v>
      </c>
    </row>
    <row r="181" spans="1:28" ht="75" customHeight="1" x14ac:dyDescent="0.25">
      <c r="A181" s="2">
        <v>2023</v>
      </c>
      <c r="B181" s="3">
        <v>45017</v>
      </c>
      <c r="C181" s="3">
        <v>45107</v>
      </c>
      <c r="D181" s="4" t="s">
        <v>72</v>
      </c>
      <c r="E181" s="5" t="s">
        <v>399</v>
      </c>
      <c r="F181" s="10" t="s">
        <v>94</v>
      </c>
      <c r="G181" s="8" t="s">
        <v>95</v>
      </c>
      <c r="H181" s="10" t="s">
        <v>92</v>
      </c>
      <c r="I181" s="10" t="s">
        <v>80</v>
      </c>
      <c r="J181" s="6" t="s">
        <v>378</v>
      </c>
      <c r="K181" s="6" t="s">
        <v>379</v>
      </c>
      <c r="L181" s="6" t="s">
        <v>117</v>
      </c>
      <c r="M181" s="2" t="s">
        <v>97</v>
      </c>
      <c r="N181" s="3">
        <v>45016</v>
      </c>
      <c r="O181" s="3">
        <f t="shared" si="64"/>
        <v>45382</v>
      </c>
      <c r="P181" s="2" t="s">
        <v>97</v>
      </c>
      <c r="Q181" s="12" t="s">
        <v>400</v>
      </c>
      <c r="R181" s="7">
        <v>500</v>
      </c>
      <c r="S181" s="7">
        <f t="shared" si="65"/>
        <v>500</v>
      </c>
      <c r="T181" s="12" t="s">
        <v>401</v>
      </c>
      <c r="U181" s="12" t="s">
        <v>137</v>
      </c>
      <c r="V181" s="12" t="s">
        <v>139</v>
      </c>
      <c r="W181" s="2" t="s">
        <v>82</v>
      </c>
      <c r="X181" s="12" t="s">
        <v>139</v>
      </c>
      <c r="Y181" s="2" t="s">
        <v>86</v>
      </c>
      <c r="Z181" s="3">
        <v>45112</v>
      </c>
      <c r="AA181" s="3">
        <v>45112</v>
      </c>
      <c r="AB181" s="4" t="s">
        <v>97</v>
      </c>
    </row>
    <row r="182" spans="1:28" ht="75" customHeight="1" x14ac:dyDescent="0.25">
      <c r="A182" s="2">
        <v>2023</v>
      </c>
      <c r="B182" s="3">
        <v>45017</v>
      </c>
      <c r="C182" s="3">
        <v>45107</v>
      </c>
      <c r="D182" s="4" t="s">
        <v>72</v>
      </c>
      <c r="E182" s="5" t="s">
        <v>302</v>
      </c>
      <c r="F182" s="10" t="s">
        <v>94</v>
      </c>
      <c r="G182" s="8" t="s">
        <v>95</v>
      </c>
      <c r="H182" s="10" t="s">
        <v>92</v>
      </c>
      <c r="I182" s="10" t="s">
        <v>80</v>
      </c>
      <c r="J182" s="6" t="s">
        <v>303</v>
      </c>
      <c r="K182" s="6" t="s">
        <v>97</v>
      </c>
      <c r="L182" s="6" t="s">
        <v>97</v>
      </c>
      <c r="M182" s="2" t="s">
        <v>97</v>
      </c>
      <c r="N182" s="3">
        <v>45014</v>
      </c>
      <c r="O182" s="3">
        <f t="shared" si="64"/>
        <v>45380</v>
      </c>
      <c r="P182" s="2" t="s">
        <v>97</v>
      </c>
      <c r="Q182" s="12" t="s">
        <v>305</v>
      </c>
      <c r="R182" s="7">
        <v>439.5</v>
      </c>
      <c r="S182" s="7">
        <f t="shared" si="65"/>
        <v>439.5</v>
      </c>
      <c r="T182" s="12" t="s">
        <v>306</v>
      </c>
      <c r="U182" s="12" t="s">
        <v>137</v>
      </c>
      <c r="V182" s="12" t="s">
        <v>139</v>
      </c>
      <c r="W182" s="2" t="s">
        <v>82</v>
      </c>
      <c r="X182" s="12" t="s">
        <v>139</v>
      </c>
      <c r="Y182" s="2" t="s">
        <v>86</v>
      </c>
      <c r="Z182" s="3">
        <v>45112</v>
      </c>
      <c r="AA182" s="3">
        <v>45112</v>
      </c>
      <c r="AB182" s="4" t="s">
        <v>97</v>
      </c>
    </row>
    <row r="183" spans="1:28" ht="75" customHeight="1" x14ac:dyDescent="0.25">
      <c r="A183" s="2">
        <v>2023</v>
      </c>
      <c r="B183" s="3">
        <v>45017</v>
      </c>
      <c r="C183" s="3">
        <v>45107</v>
      </c>
      <c r="D183" s="4" t="s">
        <v>72</v>
      </c>
      <c r="E183" s="5" t="s">
        <v>247</v>
      </c>
      <c r="F183" s="10" t="s">
        <v>94</v>
      </c>
      <c r="G183" s="8" t="s">
        <v>95</v>
      </c>
      <c r="H183" s="10" t="s">
        <v>92</v>
      </c>
      <c r="I183" s="10" t="s">
        <v>80</v>
      </c>
      <c r="J183" s="6" t="s">
        <v>248</v>
      </c>
      <c r="K183" s="6" t="s">
        <v>218</v>
      </c>
      <c r="L183" s="6" t="s">
        <v>118</v>
      </c>
      <c r="M183" s="2" t="s">
        <v>97</v>
      </c>
      <c r="N183" s="3">
        <v>45015</v>
      </c>
      <c r="O183" s="3">
        <f t="shared" si="64"/>
        <v>45381</v>
      </c>
      <c r="P183" s="2" t="s">
        <v>97</v>
      </c>
      <c r="Q183" s="12" t="s">
        <v>249</v>
      </c>
      <c r="R183" s="7">
        <v>367.82</v>
      </c>
      <c r="S183" s="7">
        <f t="shared" ref="S183:S192" si="66">R183</f>
        <v>367.82</v>
      </c>
      <c r="T183" s="12" t="s">
        <v>250</v>
      </c>
      <c r="U183" s="12" t="s">
        <v>137</v>
      </c>
      <c r="V183" s="12" t="s">
        <v>139</v>
      </c>
      <c r="W183" s="2" t="s">
        <v>82</v>
      </c>
      <c r="X183" s="12" t="s">
        <v>139</v>
      </c>
      <c r="Y183" s="2" t="s">
        <v>86</v>
      </c>
      <c r="Z183" s="3">
        <v>45112</v>
      </c>
      <c r="AA183" s="3">
        <v>45112</v>
      </c>
      <c r="AB183" s="4" t="s">
        <v>97</v>
      </c>
    </row>
    <row r="184" spans="1:28" ht="75" customHeight="1" x14ac:dyDescent="0.25">
      <c r="A184" s="2">
        <v>2023</v>
      </c>
      <c r="B184" s="3">
        <v>45017</v>
      </c>
      <c r="C184" s="3">
        <v>45107</v>
      </c>
      <c r="D184" s="4" t="s">
        <v>72</v>
      </c>
      <c r="E184" s="5" t="s">
        <v>251</v>
      </c>
      <c r="F184" s="10" t="s">
        <v>94</v>
      </c>
      <c r="G184" s="8" t="s">
        <v>95</v>
      </c>
      <c r="H184" s="10" t="s">
        <v>92</v>
      </c>
      <c r="I184" s="10" t="s">
        <v>80</v>
      </c>
      <c r="J184" s="6" t="s">
        <v>252</v>
      </c>
      <c r="K184" s="6" t="s">
        <v>113</v>
      </c>
      <c r="L184" s="6" t="s">
        <v>166</v>
      </c>
      <c r="M184" s="2" t="s">
        <v>97</v>
      </c>
      <c r="N184" s="3">
        <v>45015</v>
      </c>
      <c r="O184" s="3">
        <f t="shared" si="64"/>
        <v>45381</v>
      </c>
      <c r="P184" s="2" t="s">
        <v>97</v>
      </c>
      <c r="Q184" s="12" t="s">
        <v>253</v>
      </c>
      <c r="R184" s="7">
        <v>868.8</v>
      </c>
      <c r="S184" s="7">
        <f t="shared" si="66"/>
        <v>868.8</v>
      </c>
      <c r="T184" s="12" t="s">
        <v>254</v>
      </c>
      <c r="U184" s="12" t="s">
        <v>137</v>
      </c>
      <c r="V184" s="12" t="s">
        <v>139</v>
      </c>
      <c r="W184" s="2" t="s">
        <v>82</v>
      </c>
      <c r="X184" s="12" t="s">
        <v>139</v>
      </c>
      <c r="Y184" s="2" t="s">
        <v>86</v>
      </c>
      <c r="Z184" s="3">
        <v>45112</v>
      </c>
      <c r="AA184" s="3">
        <v>45112</v>
      </c>
      <c r="AB184" s="4" t="s">
        <v>97</v>
      </c>
    </row>
    <row r="185" spans="1:28" ht="75" customHeight="1" x14ac:dyDescent="0.25">
      <c r="A185" s="2">
        <v>2023</v>
      </c>
      <c r="B185" s="3">
        <v>45017</v>
      </c>
      <c r="C185" s="3">
        <v>45107</v>
      </c>
      <c r="D185" s="4" t="s">
        <v>72</v>
      </c>
      <c r="E185" s="5" t="s">
        <v>255</v>
      </c>
      <c r="F185" s="10" t="s">
        <v>94</v>
      </c>
      <c r="G185" s="8" t="s">
        <v>95</v>
      </c>
      <c r="H185" s="10" t="s">
        <v>92</v>
      </c>
      <c r="I185" s="10" t="s">
        <v>80</v>
      </c>
      <c r="J185" s="6" t="s">
        <v>256</v>
      </c>
      <c r="K185" s="6" t="s">
        <v>123</v>
      </c>
      <c r="L185" s="6" t="s">
        <v>113</v>
      </c>
      <c r="M185" s="2" t="s">
        <v>97</v>
      </c>
      <c r="N185" s="3">
        <v>45015</v>
      </c>
      <c r="O185" s="3">
        <f t="shared" si="64"/>
        <v>45381</v>
      </c>
      <c r="P185" s="2" t="s">
        <v>97</v>
      </c>
      <c r="Q185" s="12" t="s">
        <v>257</v>
      </c>
      <c r="R185" s="7">
        <v>520.85</v>
      </c>
      <c r="S185" s="7">
        <f t="shared" si="66"/>
        <v>520.85</v>
      </c>
      <c r="T185" s="12" t="s">
        <v>258</v>
      </c>
      <c r="U185" s="12" t="s">
        <v>137</v>
      </c>
      <c r="V185" s="12" t="s">
        <v>139</v>
      </c>
      <c r="W185" s="2" t="s">
        <v>82</v>
      </c>
      <c r="X185" s="12" t="s">
        <v>139</v>
      </c>
      <c r="Y185" s="2" t="s">
        <v>86</v>
      </c>
      <c r="Z185" s="3">
        <v>45112</v>
      </c>
      <c r="AA185" s="3">
        <v>45112</v>
      </c>
      <c r="AB185" s="4" t="s">
        <v>97</v>
      </c>
    </row>
    <row r="186" spans="1:28" ht="75" customHeight="1" x14ac:dyDescent="0.25">
      <c r="A186" s="2">
        <v>2023</v>
      </c>
      <c r="B186" s="3">
        <v>45017</v>
      </c>
      <c r="C186" s="3">
        <v>45107</v>
      </c>
      <c r="D186" s="4" t="s">
        <v>72</v>
      </c>
      <c r="E186" s="5" t="s">
        <v>259</v>
      </c>
      <c r="F186" s="2" t="s">
        <v>94</v>
      </c>
      <c r="G186" s="8" t="s">
        <v>95</v>
      </c>
      <c r="H186" s="10" t="s">
        <v>92</v>
      </c>
      <c r="I186" s="2" t="s">
        <v>80</v>
      </c>
      <c r="J186" s="6" t="s">
        <v>260</v>
      </c>
      <c r="K186" s="6" t="s">
        <v>170</v>
      </c>
      <c r="L186" s="6" t="s">
        <v>116</v>
      </c>
      <c r="M186" s="2" t="s">
        <v>97</v>
      </c>
      <c r="N186" s="3">
        <v>45015</v>
      </c>
      <c r="O186" s="3">
        <f t="shared" si="64"/>
        <v>45381</v>
      </c>
      <c r="P186" s="2" t="s">
        <v>97</v>
      </c>
      <c r="Q186" s="12" t="s">
        <v>261</v>
      </c>
      <c r="R186" s="7">
        <v>404.47</v>
      </c>
      <c r="S186" s="7">
        <f t="shared" si="66"/>
        <v>404.47</v>
      </c>
      <c r="T186" s="12" t="s">
        <v>262</v>
      </c>
      <c r="U186" s="12" t="s">
        <v>137</v>
      </c>
      <c r="V186" s="12" t="s">
        <v>139</v>
      </c>
      <c r="W186" s="2" t="s">
        <v>82</v>
      </c>
      <c r="X186" s="12" t="s">
        <v>139</v>
      </c>
      <c r="Y186" s="2" t="s">
        <v>86</v>
      </c>
      <c r="Z186" s="3">
        <v>45112</v>
      </c>
      <c r="AA186" s="3">
        <v>45112</v>
      </c>
      <c r="AB186" s="4" t="s">
        <v>97</v>
      </c>
    </row>
    <row r="187" spans="1:28" ht="75" customHeight="1" x14ac:dyDescent="0.25">
      <c r="A187" s="2">
        <v>2023</v>
      </c>
      <c r="B187" s="3">
        <v>45017</v>
      </c>
      <c r="C187" s="3">
        <v>45107</v>
      </c>
      <c r="D187" s="4" t="s">
        <v>72</v>
      </c>
      <c r="E187" s="5" t="s">
        <v>263</v>
      </c>
      <c r="F187" s="10" t="s">
        <v>94</v>
      </c>
      <c r="G187" s="8" t="s">
        <v>95</v>
      </c>
      <c r="H187" s="10" t="s">
        <v>92</v>
      </c>
      <c r="I187" s="10" t="s">
        <v>80</v>
      </c>
      <c r="J187" s="6" t="s">
        <v>264</v>
      </c>
      <c r="K187" s="6" t="s">
        <v>122</v>
      </c>
      <c r="L187" s="6" t="s">
        <v>128</v>
      </c>
      <c r="M187" s="2" t="s">
        <v>97</v>
      </c>
      <c r="N187" s="3">
        <v>45015</v>
      </c>
      <c r="O187" s="3">
        <f t="shared" si="64"/>
        <v>45381</v>
      </c>
      <c r="P187" s="2" t="s">
        <v>97</v>
      </c>
      <c r="Q187" s="12" t="s">
        <v>265</v>
      </c>
      <c r="R187" s="7">
        <v>976.32</v>
      </c>
      <c r="S187" s="7">
        <f t="shared" si="66"/>
        <v>976.32</v>
      </c>
      <c r="T187" s="12" t="s">
        <v>266</v>
      </c>
      <c r="U187" s="12" t="s">
        <v>137</v>
      </c>
      <c r="V187" s="12" t="s">
        <v>139</v>
      </c>
      <c r="W187" s="2" t="s">
        <v>82</v>
      </c>
      <c r="X187" s="12" t="s">
        <v>139</v>
      </c>
      <c r="Y187" s="2" t="s">
        <v>86</v>
      </c>
      <c r="Z187" s="3">
        <v>45112</v>
      </c>
      <c r="AA187" s="3">
        <v>45112</v>
      </c>
      <c r="AB187" s="4" t="s">
        <v>97</v>
      </c>
    </row>
    <row r="188" spans="1:28" ht="75" customHeight="1" x14ac:dyDescent="0.25">
      <c r="A188" s="2">
        <v>2023</v>
      </c>
      <c r="B188" s="3">
        <v>45017</v>
      </c>
      <c r="C188" s="3">
        <v>45107</v>
      </c>
      <c r="D188" s="4" t="s">
        <v>72</v>
      </c>
      <c r="E188" s="5" t="s">
        <v>267</v>
      </c>
      <c r="F188" s="2" t="s">
        <v>94</v>
      </c>
      <c r="G188" s="8" t="s">
        <v>95</v>
      </c>
      <c r="H188" s="10" t="s">
        <v>92</v>
      </c>
      <c r="I188" s="2" t="s">
        <v>80</v>
      </c>
      <c r="J188" s="6" t="s">
        <v>268</v>
      </c>
      <c r="K188" s="6" t="s">
        <v>128</v>
      </c>
      <c r="L188" s="6" t="s">
        <v>126</v>
      </c>
      <c r="M188" s="2" t="s">
        <v>97</v>
      </c>
      <c r="N188" s="3">
        <v>45015</v>
      </c>
      <c r="O188" s="3">
        <f t="shared" si="64"/>
        <v>45381</v>
      </c>
      <c r="P188" s="2" t="s">
        <v>97</v>
      </c>
      <c r="Q188" s="12" t="s">
        <v>269</v>
      </c>
      <c r="R188" s="7">
        <v>1043.95</v>
      </c>
      <c r="S188" s="7">
        <f t="shared" si="66"/>
        <v>1043.95</v>
      </c>
      <c r="T188" s="12" t="s">
        <v>270</v>
      </c>
      <c r="U188" s="12" t="s">
        <v>137</v>
      </c>
      <c r="V188" s="12" t="s">
        <v>139</v>
      </c>
      <c r="W188" s="2" t="s">
        <v>82</v>
      </c>
      <c r="X188" s="12" t="s">
        <v>139</v>
      </c>
      <c r="Y188" s="2" t="s">
        <v>86</v>
      </c>
      <c r="Z188" s="3">
        <v>45112</v>
      </c>
      <c r="AA188" s="3">
        <v>45112</v>
      </c>
      <c r="AB188" s="4" t="s">
        <v>97</v>
      </c>
    </row>
    <row r="189" spans="1:28" ht="75" customHeight="1" x14ac:dyDescent="0.25">
      <c r="A189" s="2">
        <v>2023</v>
      </c>
      <c r="B189" s="3">
        <v>45017</v>
      </c>
      <c r="C189" s="3">
        <v>45107</v>
      </c>
      <c r="D189" s="4" t="s">
        <v>72</v>
      </c>
      <c r="E189" s="5" t="s">
        <v>271</v>
      </c>
      <c r="F189" s="10" t="s">
        <v>94</v>
      </c>
      <c r="G189" s="8" t="s">
        <v>95</v>
      </c>
      <c r="H189" s="10" t="s">
        <v>92</v>
      </c>
      <c r="I189" s="10" t="s">
        <v>80</v>
      </c>
      <c r="J189" s="6" t="s">
        <v>272</v>
      </c>
      <c r="K189" s="6" t="s">
        <v>193</v>
      </c>
      <c r="L189" s="6" t="s">
        <v>273</v>
      </c>
      <c r="M189" s="2" t="s">
        <v>97</v>
      </c>
      <c r="N189" s="3">
        <v>45015</v>
      </c>
      <c r="O189" s="3">
        <f t="shared" si="64"/>
        <v>45381</v>
      </c>
      <c r="P189" s="2" t="s">
        <v>97</v>
      </c>
      <c r="Q189" s="12" t="s">
        <v>274</v>
      </c>
      <c r="R189" s="7">
        <v>594.15</v>
      </c>
      <c r="S189" s="7">
        <f t="shared" si="66"/>
        <v>594.15</v>
      </c>
      <c r="T189" s="12" t="s">
        <v>275</v>
      </c>
      <c r="U189" s="12" t="s">
        <v>137</v>
      </c>
      <c r="V189" s="12" t="s">
        <v>139</v>
      </c>
      <c r="W189" s="2" t="s">
        <v>82</v>
      </c>
      <c r="X189" s="12" t="s">
        <v>139</v>
      </c>
      <c r="Y189" s="2" t="s">
        <v>86</v>
      </c>
      <c r="Z189" s="3">
        <v>45112</v>
      </c>
      <c r="AA189" s="3">
        <v>45112</v>
      </c>
      <c r="AB189" s="4" t="s">
        <v>97</v>
      </c>
    </row>
    <row r="190" spans="1:28" ht="75" customHeight="1" x14ac:dyDescent="0.25">
      <c r="A190" s="2">
        <v>2023</v>
      </c>
      <c r="B190" s="3">
        <v>45017</v>
      </c>
      <c r="C190" s="3">
        <v>45107</v>
      </c>
      <c r="D190" s="4" t="s">
        <v>72</v>
      </c>
      <c r="E190" s="5" t="s">
        <v>541</v>
      </c>
      <c r="F190" s="10" t="s">
        <v>94</v>
      </c>
      <c r="G190" s="8" t="s">
        <v>95</v>
      </c>
      <c r="H190" s="10" t="s">
        <v>92</v>
      </c>
      <c r="I190" s="10" t="s">
        <v>80</v>
      </c>
      <c r="J190" s="6" t="s">
        <v>542</v>
      </c>
      <c r="K190" s="6" t="s">
        <v>145</v>
      </c>
      <c r="L190" s="6" t="s">
        <v>543</v>
      </c>
      <c r="M190" s="2" t="s">
        <v>97</v>
      </c>
      <c r="N190" s="3">
        <v>45015</v>
      </c>
      <c r="O190" s="3">
        <f>N190+366</f>
        <v>45381</v>
      </c>
      <c r="P190" s="2" t="s">
        <v>97</v>
      </c>
      <c r="Q190" s="12" t="s">
        <v>544</v>
      </c>
      <c r="R190" s="7">
        <v>348.37</v>
      </c>
      <c r="S190" s="7">
        <f t="shared" si="66"/>
        <v>348.37</v>
      </c>
      <c r="T190" s="12" t="s">
        <v>545</v>
      </c>
      <c r="U190" s="12" t="s">
        <v>137</v>
      </c>
      <c r="V190" s="12" t="s">
        <v>139</v>
      </c>
      <c r="W190" s="2" t="s">
        <v>82</v>
      </c>
      <c r="X190" s="12" t="s">
        <v>139</v>
      </c>
      <c r="Y190" s="2" t="s">
        <v>86</v>
      </c>
      <c r="Z190" s="3">
        <v>45112</v>
      </c>
      <c r="AA190" s="3">
        <v>45112</v>
      </c>
      <c r="AB190" s="4" t="s">
        <v>97</v>
      </c>
    </row>
    <row r="191" spans="1:28" ht="75" customHeight="1" x14ac:dyDescent="0.25">
      <c r="A191" s="2">
        <v>2023</v>
      </c>
      <c r="B191" s="3">
        <v>45017</v>
      </c>
      <c r="C191" s="3">
        <v>45107</v>
      </c>
      <c r="D191" s="4" t="s">
        <v>72</v>
      </c>
      <c r="E191" s="5" t="s">
        <v>276</v>
      </c>
      <c r="F191" s="10" t="s">
        <v>94</v>
      </c>
      <c r="G191" s="8" t="s">
        <v>95</v>
      </c>
      <c r="H191" s="10" t="s">
        <v>92</v>
      </c>
      <c r="I191" s="10" t="s">
        <v>80</v>
      </c>
      <c r="J191" s="6" t="s">
        <v>277</v>
      </c>
      <c r="K191" s="6" t="s">
        <v>163</v>
      </c>
      <c r="L191" s="6" t="s">
        <v>140</v>
      </c>
      <c r="M191" s="2" t="s">
        <v>97</v>
      </c>
      <c r="N191" s="3">
        <v>45015</v>
      </c>
      <c r="O191" s="3">
        <f t="shared" si="64"/>
        <v>45381</v>
      </c>
      <c r="P191" s="2" t="s">
        <v>97</v>
      </c>
      <c r="Q191" s="12" t="s">
        <v>278</v>
      </c>
      <c r="R191" s="7">
        <v>500</v>
      </c>
      <c r="S191" s="7">
        <f t="shared" si="66"/>
        <v>500</v>
      </c>
      <c r="T191" s="12" t="s">
        <v>279</v>
      </c>
      <c r="U191" s="12" t="s">
        <v>137</v>
      </c>
      <c r="V191" s="12" t="s">
        <v>139</v>
      </c>
      <c r="W191" s="2" t="s">
        <v>82</v>
      </c>
      <c r="X191" s="12" t="s">
        <v>139</v>
      </c>
      <c r="Y191" s="2" t="s">
        <v>86</v>
      </c>
      <c r="Z191" s="3">
        <v>45112</v>
      </c>
      <c r="AA191" s="3">
        <v>45112</v>
      </c>
      <c r="AB191" s="4" t="s">
        <v>97</v>
      </c>
    </row>
    <row r="192" spans="1:28" ht="75" customHeight="1" x14ac:dyDescent="0.25">
      <c r="A192" s="2">
        <v>2023</v>
      </c>
      <c r="B192" s="3">
        <v>45017</v>
      </c>
      <c r="C192" s="3">
        <v>45107</v>
      </c>
      <c r="D192" s="4" t="s">
        <v>72</v>
      </c>
      <c r="E192" s="5" t="s">
        <v>280</v>
      </c>
      <c r="F192" s="10" t="s">
        <v>94</v>
      </c>
      <c r="G192" s="8" t="s">
        <v>95</v>
      </c>
      <c r="H192" s="10" t="s">
        <v>92</v>
      </c>
      <c r="I192" s="10" t="s">
        <v>80</v>
      </c>
      <c r="J192" s="6" t="s">
        <v>197</v>
      </c>
      <c r="K192" s="6" t="s">
        <v>131</v>
      </c>
      <c r="L192" s="6" t="s">
        <v>118</v>
      </c>
      <c r="M192" s="2" t="s">
        <v>97</v>
      </c>
      <c r="N192" s="3">
        <v>45014</v>
      </c>
      <c r="O192" s="3">
        <f t="shared" si="64"/>
        <v>45380</v>
      </c>
      <c r="P192" s="2" t="s">
        <v>97</v>
      </c>
      <c r="Q192" s="12" t="s">
        <v>281</v>
      </c>
      <c r="R192" s="7">
        <v>1100</v>
      </c>
      <c r="S192" s="7">
        <f t="shared" si="66"/>
        <v>1100</v>
      </c>
      <c r="T192" s="12" t="s">
        <v>282</v>
      </c>
      <c r="U192" s="12" t="s">
        <v>137</v>
      </c>
      <c r="V192" s="12" t="s">
        <v>139</v>
      </c>
      <c r="W192" s="2" t="s">
        <v>82</v>
      </c>
      <c r="X192" s="12" t="s">
        <v>139</v>
      </c>
      <c r="Y192" s="2" t="s">
        <v>86</v>
      </c>
      <c r="Z192" s="3">
        <v>45112</v>
      </c>
      <c r="AA192" s="3">
        <v>45112</v>
      </c>
      <c r="AB192" s="4" t="s">
        <v>97</v>
      </c>
    </row>
    <row r="193" spans="1:28" ht="75" customHeight="1" x14ac:dyDescent="0.25">
      <c r="A193" s="2">
        <v>2023</v>
      </c>
      <c r="B193" s="3">
        <v>45017</v>
      </c>
      <c r="C193" s="3">
        <v>45107</v>
      </c>
      <c r="D193" s="4" t="s">
        <v>72</v>
      </c>
      <c r="E193" s="5" t="s">
        <v>755</v>
      </c>
      <c r="F193" s="10" t="s">
        <v>94</v>
      </c>
      <c r="G193" s="8" t="s">
        <v>95</v>
      </c>
      <c r="H193" s="10" t="s">
        <v>92</v>
      </c>
      <c r="I193" s="10" t="s">
        <v>80</v>
      </c>
      <c r="J193" s="6" t="s">
        <v>756</v>
      </c>
      <c r="K193" s="6" t="s">
        <v>757</v>
      </c>
      <c r="L193" s="6" t="s">
        <v>121</v>
      </c>
      <c r="M193" s="2" t="s">
        <v>97</v>
      </c>
      <c r="N193" s="3">
        <v>45014</v>
      </c>
      <c r="O193" s="3">
        <f>N193+366</f>
        <v>45380</v>
      </c>
      <c r="P193" s="2" t="s">
        <v>97</v>
      </c>
      <c r="Q193" s="12" t="s">
        <v>758</v>
      </c>
      <c r="R193" s="7">
        <v>387.5</v>
      </c>
      <c r="S193" s="7">
        <f t="shared" ref="S193:S200" si="67">R193</f>
        <v>387.5</v>
      </c>
      <c r="T193" s="12" t="s">
        <v>759</v>
      </c>
      <c r="U193" s="12" t="s">
        <v>137</v>
      </c>
      <c r="V193" s="12" t="s">
        <v>139</v>
      </c>
      <c r="W193" s="2" t="s">
        <v>82</v>
      </c>
      <c r="X193" s="12" t="s">
        <v>139</v>
      </c>
      <c r="Y193" s="2" t="s">
        <v>86</v>
      </c>
      <c r="Z193" s="3">
        <v>45112</v>
      </c>
      <c r="AA193" s="3">
        <v>45112</v>
      </c>
      <c r="AB193" s="4" t="s">
        <v>97</v>
      </c>
    </row>
    <row r="194" spans="1:28" ht="75" customHeight="1" x14ac:dyDescent="0.25">
      <c r="A194" s="2">
        <v>2023</v>
      </c>
      <c r="B194" s="3">
        <v>45017</v>
      </c>
      <c r="C194" s="3">
        <v>45107</v>
      </c>
      <c r="D194" s="4" t="s">
        <v>72</v>
      </c>
      <c r="E194" s="5" t="s">
        <v>551</v>
      </c>
      <c r="F194" s="2" t="s">
        <v>94</v>
      </c>
      <c r="G194" s="9" t="s">
        <v>95</v>
      </c>
      <c r="H194" s="10" t="s">
        <v>92</v>
      </c>
      <c r="I194" s="2" t="s">
        <v>80</v>
      </c>
      <c r="J194" s="6" t="s">
        <v>552</v>
      </c>
      <c r="K194" s="6" t="s">
        <v>117</v>
      </c>
      <c r="L194" s="6" t="s">
        <v>118</v>
      </c>
      <c r="M194" s="2" t="s">
        <v>97</v>
      </c>
      <c r="N194" s="3">
        <v>45015</v>
      </c>
      <c r="O194" s="3">
        <f>N194+366</f>
        <v>45381</v>
      </c>
      <c r="P194" s="2" t="s">
        <v>97</v>
      </c>
      <c r="Q194" s="12" t="s">
        <v>553</v>
      </c>
      <c r="R194" s="7">
        <v>498.95</v>
      </c>
      <c r="S194" s="7">
        <f t="shared" si="67"/>
        <v>498.95</v>
      </c>
      <c r="T194" s="12" t="s">
        <v>550</v>
      </c>
      <c r="U194" s="12" t="s">
        <v>137</v>
      </c>
      <c r="V194" s="12" t="s">
        <v>139</v>
      </c>
      <c r="W194" s="2" t="s">
        <v>82</v>
      </c>
      <c r="X194" s="12" t="s">
        <v>139</v>
      </c>
      <c r="Y194" s="2" t="s">
        <v>86</v>
      </c>
      <c r="Z194" s="3">
        <v>45112</v>
      </c>
      <c r="AA194" s="3">
        <v>45112</v>
      </c>
      <c r="AB194" s="4" t="s">
        <v>97</v>
      </c>
    </row>
    <row r="195" spans="1:28" ht="75" customHeight="1" x14ac:dyDescent="0.25">
      <c r="A195" s="2">
        <v>2023</v>
      </c>
      <c r="B195" s="3">
        <v>45017</v>
      </c>
      <c r="C195" s="3">
        <v>45107</v>
      </c>
      <c r="D195" s="4" t="s">
        <v>72</v>
      </c>
      <c r="E195" s="5" t="s">
        <v>554</v>
      </c>
      <c r="F195" s="10" t="s">
        <v>94</v>
      </c>
      <c r="G195" s="8" t="s">
        <v>95</v>
      </c>
      <c r="H195" s="10" t="s">
        <v>92</v>
      </c>
      <c r="I195" s="10" t="s">
        <v>80</v>
      </c>
      <c r="J195" s="6" t="s">
        <v>555</v>
      </c>
      <c r="K195" s="6" t="s">
        <v>125</v>
      </c>
      <c r="L195" s="6" t="s">
        <v>146</v>
      </c>
      <c r="M195" s="2" t="s">
        <v>97</v>
      </c>
      <c r="N195" s="3">
        <v>45015</v>
      </c>
      <c r="O195" s="3">
        <f>N195+366</f>
        <v>45381</v>
      </c>
      <c r="P195" s="2" t="s">
        <v>97</v>
      </c>
      <c r="Q195" s="12" t="s">
        <v>556</v>
      </c>
      <c r="R195" s="7">
        <v>180</v>
      </c>
      <c r="S195" s="7">
        <f t="shared" si="67"/>
        <v>180</v>
      </c>
      <c r="T195" s="12" t="s">
        <v>557</v>
      </c>
      <c r="U195" s="12" t="s">
        <v>137</v>
      </c>
      <c r="V195" s="12" t="s">
        <v>139</v>
      </c>
      <c r="W195" s="2" t="s">
        <v>82</v>
      </c>
      <c r="X195" s="12" t="s">
        <v>139</v>
      </c>
      <c r="Y195" s="2" t="s">
        <v>86</v>
      </c>
      <c r="Z195" s="3">
        <v>45112</v>
      </c>
      <c r="AA195" s="3">
        <v>45112</v>
      </c>
      <c r="AB195" s="4" t="s">
        <v>97</v>
      </c>
    </row>
    <row r="196" spans="1:28" ht="75" customHeight="1" x14ac:dyDescent="0.25">
      <c r="A196" s="2">
        <v>2023</v>
      </c>
      <c r="B196" s="3">
        <v>45017</v>
      </c>
      <c r="C196" s="3">
        <v>45107</v>
      </c>
      <c r="D196" s="4" t="s">
        <v>72</v>
      </c>
      <c r="E196" s="5" t="s">
        <v>767</v>
      </c>
      <c r="F196" s="2" t="s">
        <v>94</v>
      </c>
      <c r="G196" s="8" t="s">
        <v>95</v>
      </c>
      <c r="H196" s="10" t="s">
        <v>92</v>
      </c>
      <c r="I196" s="2" t="s">
        <v>80</v>
      </c>
      <c r="J196" s="6" t="s">
        <v>768</v>
      </c>
      <c r="K196" s="6" t="s">
        <v>769</v>
      </c>
      <c r="L196" s="6" t="s">
        <v>770</v>
      </c>
      <c r="M196" s="2" t="s">
        <v>97</v>
      </c>
      <c r="N196" s="3">
        <v>45015</v>
      </c>
      <c r="O196" s="3">
        <f>N196+366</f>
        <v>45381</v>
      </c>
      <c r="P196" s="2" t="s">
        <v>97</v>
      </c>
      <c r="Q196" s="12" t="s">
        <v>771</v>
      </c>
      <c r="R196" s="7">
        <v>962.65</v>
      </c>
      <c r="S196" s="7">
        <f t="shared" si="67"/>
        <v>962.65</v>
      </c>
      <c r="T196" s="12" t="s">
        <v>766</v>
      </c>
      <c r="U196" s="12" t="s">
        <v>137</v>
      </c>
      <c r="V196" s="12" t="s">
        <v>139</v>
      </c>
      <c r="W196" s="2" t="s">
        <v>82</v>
      </c>
      <c r="X196" s="12" t="s">
        <v>139</v>
      </c>
      <c r="Y196" s="2" t="s">
        <v>86</v>
      </c>
      <c r="Z196" s="3">
        <v>45112</v>
      </c>
      <c r="AA196" s="3">
        <v>45112</v>
      </c>
      <c r="AB196" s="4" t="s">
        <v>97</v>
      </c>
    </row>
    <row r="197" spans="1:28" ht="75" customHeight="1" x14ac:dyDescent="0.25">
      <c r="A197" s="2">
        <v>2023</v>
      </c>
      <c r="B197" s="3">
        <v>45017</v>
      </c>
      <c r="C197" s="3">
        <v>45107</v>
      </c>
      <c r="D197" s="4" t="s">
        <v>72</v>
      </c>
      <c r="E197" s="5" t="s">
        <v>339</v>
      </c>
      <c r="F197" s="10" t="s">
        <v>94</v>
      </c>
      <c r="G197" s="8" t="s">
        <v>95</v>
      </c>
      <c r="H197" s="10" t="s">
        <v>92</v>
      </c>
      <c r="I197" s="10" t="s">
        <v>80</v>
      </c>
      <c r="J197" s="6" t="s">
        <v>340</v>
      </c>
      <c r="K197" s="6" t="s">
        <v>125</v>
      </c>
      <c r="L197" s="6" t="s">
        <v>150</v>
      </c>
      <c r="M197" s="2" t="s">
        <v>97</v>
      </c>
      <c r="N197" s="3">
        <v>45015</v>
      </c>
      <c r="O197" s="3">
        <f t="shared" si="64"/>
        <v>45381</v>
      </c>
      <c r="P197" s="2" t="s">
        <v>97</v>
      </c>
      <c r="Q197" s="12" t="s">
        <v>341</v>
      </c>
      <c r="R197" s="7">
        <v>180</v>
      </c>
      <c r="S197" s="7">
        <f t="shared" si="67"/>
        <v>180</v>
      </c>
      <c r="T197" s="13" t="s">
        <v>342</v>
      </c>
      <c r="U197" s="12" t="s">
        <v>137</v>
      </c>
      <c r="V197" s="12" t="s">
        <v>139</v>
      </c>
      <c r="W197" s="2" t="s">
        <v>82</v>
      </c>
      <c r="X197" s="12" t="s">
        <v>139</v>
      </c>
      <c r="Y197" s="2" t="s">
        <v>86</v>
      </c>
      <c r="Z197" s="3">
        <v>45112</v>
      </c>
      <c r="AA197" s="3">
        <v>45112</v>
      </c>
      <c r="AB197" s="4" t="s">
        <v>97</v>
      </c>
    </row>
    <row r="198" spans="1:28" ht="75" customHeight="1" x14ac:dyDescent="0.25">
      <c r="A198" s="2">
        <v>2023</v>
      </c>
      <c r="B198" s="3">
        <v>45017</v>
      </c>
      <c r="C198" s="3">
        <v>45107</v>
      </c>
      <c r="D198" s="4" t="s">
        <v>72</v>
      </c>
      <c r="E198" s="5" t="s">
        <v>772</v>
      </c>
      <c r="F198" s="2" t="s">
        <v>94</v>
      </c>
      <c r="G198" s="8" t="s">
        <v>95</v>
      </c>
      <c r="H198" s="10" t="s">
        <v>92</v>
      </c>
      <c r="I198" s="2" t="s">
        <v>80</v>
      </c>
      <c r="J198" s="6" t="s">
        <v>364</v>
      </c>
      <c r="K198" s="6" t="s">
        <v>127</v>
      </c>
      <c r="L198" s="6" t="s">
        <v>773</v>
      </c>
      <c r="M198" s="2" t="s">
        <v>97</v>
      </c>
      <c r="N198" s="3">
        <v>45027</v>
      </c>
      <c r="O198" s="3">
        <f t="shared" si="64"/>
        <v>45393</v>
      </c>
      <c r="P198" s="2" t="s">
        <v>97</v>
      </c>
      <c r="Q198" s="12" t="s">
        <v>774</v>
      </c>
      <c r="R198" s="7">
        <v>302.66000000000003</v>
      </c>
      <c r="S198" s="7">
        <f t="shared" si="67"/>
        <v>302.66000000000003</v>
      </c>
      <c r="T198" s="12" t="s">
        <v>775</v>
      </c>
      <c r="U198" s="12" t="s">
        <v>137</v>
      </c>
      <c r="V198" s="12" t="s">
        <v>139</v>
      </c>
      <c r="W198" s="2" t="s">
        <v>82</v>
      </c>
      <c r="X198" s="12" t="s">
        <v>139</v>
      </c>
      <c r="Y198" s="2" t="s">
        <v>86</v>
      </c>
      <c r="Z198" s="3">
        <v>45112</v>
      </c>
      <c r="AA198" s="3">
        <v>45112</v>
      </c>
      <c r="AB198" s="4" t="s">
        <v>97</v>
      </c>
    </row>
    <row r="199" spans="1:28" ht="75" customHeight="1" x14ac:dyDescent="0.25">
      <c r="A199" s="2">
        <v>2023</v>
      </c>
      <c r="B199" s="3">
        <v>45017</v>
      </c>
      <c r="C199" s="3">
        <v>45107</v>
      </c>
      <c r="D199" s="4" t="s">
        <v>72</v>
      </c>
      <c r="E199" s="5" t="s">
        <v>776</v>
      </c>
      <c r="F199" s="10" t="s">
        <v>94</v>
      </c>
      <c r="G199" s="8" t="s">
        <v>95</v>
      </c>
      <c r="H199" s="10" t="s">
        <v>92</v>
      </c>
      <c r="I199" s="10" t="s">
        <v>80</v>
      </c>
      <c r="J199" s="6" t="s">
        <v>314</v>
      </c>
      <c r="K199" s="6" t="s">
        <v>777</v>
      </c>
      <c r="L199" s="6" t="s">
        <v>778</v>
      </c>
      <c r="M199" s="2" t="s">
        <v>97</v>
      </c>
      <c r="N199" s="3">
        <v>45027</v>
      </c>
      <c r="O199" s="3">
        <f>N199+366</f>
        <v>45393</v>
      </c>
      <c r="P199" s="2" t="s">
        <v>97</v>
      </c>
      <c r="Q199" s="12" t="s">
        <v>779</v>
      </c>
      <c r="R199" s="7">
        <v>2500</v>
      </c>
      <c r="S199" s="7">
        <f t="shared" si="67"/>
        <v>2500</v>
      </c>
      <c r="T199" s="12" t="s">
        <v>780</v>
      </c>
      <c r="U199" s="12" t="s">
        <v>137</v>
      </c>
      <c r="V199" s="12" t="s">
        <v>139</v>
      </c>
      <c r="W199" s="2" t="s">
        <v>82</v>
      </c>
      <c r="X199" s="12" t="s">
        <v>139</v>
      </c>
      <c r="Y199" s="2" t="s">
        <v>86</v>
      </c>
      <c r="Z199" s="3">
        <v>45112</v>
      </c>
      <c r="AA199" s="3">
        <v>45112</v>
      </c>
      <c r="AB199" s="4" t="s">
        <v>97</v>
      </c>
    </row>
    <row r="200" spans="1:28" ht="75" customHeight="1" x14ac:dyDescent="0.25">
      <c r="A200" s="2">
        <v>2023</v>
      </c>
      <c r="B200" s="3">
        <v>45017</v>
      </c>
      <c r="C200" s="3">
        <v>45107</v>
      </c>
      <c r="D200" s="4" t="s">
        <v>72</v>
      </c>
      <c r="E200" s="5" t="s">
        <v>558</v>
      </c>
      <c r="F200" s="10" t="s">
        <v>94</v>
      </c>
      <c r="G200" s="8" t="s">
        <v>95</v>
      </c>
      <c r="H200" s="10" t="s">
        <v>92</v>
      </c>
      <c r="I200" s="10" t="s">
        <v>80</v>
      </c>
      <c r="J200" s="6" t="s">
        <v>559</v>
      </c>
      <c r="K200" s="6" t="s">
        <v>119</v>
      </c>
      <c r="L200" s="6" t="s">
        <v>118</v>
      </c>
      <c r="M200" s="2" t="s">
        <v>97</v>
      </c>
      <c r="N200" s="3">
        <v>45027</v>
      </c>
      <c r="O200" s="3">
        <f>N200+366</f>
        <v>45393</v>
      </c>
      <c r="P200" s="2" t="s">
        <v>97</v>
      </c>
      <c r="Q200" s="12" t="s">
        <v>560</v>
      </c>
      <c r="R200" s="7">
        <v>3049.02</v>
      </c>
      <c r="S200" s="7">
        <f t="shared" si="67"/>
        <v>3049.02</v>
      </c>
      <c r="T200" s="12" t="s">
        <v>561</v>
      </c>
      <c r="U200" s="12" t="s">
        <v>137</v>
      </c>
      <c r="V200" s="12" t="s">
        <v>139</v>
      </c>
      <c r="W200" s="2" t="s">
        <v>82</v>
      </c>
      <c r="X200" s="12" t="s">
        <v>139</v>
      </c>
      <c r="Y200" s="2" t="s">
        <v>86</v>
      </c>
      <c r="Z200" s="3">
        <v>45112</v>
      </c>
      <c r="AA200" s="3">
        <v>45112</v>
      </c>
      <c r="AB200" s="4" t="s">
        <v>97</v>
      </c>
    </row>
    <row r="201" spans="1:28" ht="75" customHeight="1" x14ac:dyDescent="0.25">
      <c r="A201" s="2">
        <v>2023</v>
      </c>
      <c r="B201" s="3">
        <v>45017</v>
      </c>
      <c r="C201" s="3">
        <v>45107</v>
      </c>
      <c r="D201" s="4" t="s">
        <v>72</v>
      </c>
      <c r="E201" s="5" t="s">
        <v>285</v>
      </c>
      <c r="F201" s="2" t="s">
        <v>94</v>
      </c>
      <c r="G201" s="8" t="s">
        <v>95</v>
      </c>
      <c r="H201" s="10" t="s">
        <v>92</v>
      </c>
      <c r="I201" s="2" t="s">
        <v>80</v>
      </c>
      <c r="J201" s="6" t="s">
        <v>164</v>
      </c>
      <c r="K201" s="6" t="s">
        <v>118</v>
      </c>
      <c r="L201" s="6" t="s">
        <v>122</v>
      </c>
      <c r="M201" s="2" t="s">
        <v>97</v>
      </c>
      <c r="N201" s="3">
        <v>45027</v>
      </c>
      <c r="O201" s="3">
        <f t="shared" si="64"/>
        <v>45393</v>
      </c>
      <c r="P201" s="2" t="s">
        <v>97</v>
      </c>
      <c r="Q201" s="12" t="s">
        <v>286</v>
      </c>
      <c r="R201" s="7">
        <v>180</v>
      </c>
      <c r="S201" s="7">
        <f>R201</f>
        <v>180</v>
      </c>
      <c r="T201" s="12" t="s">
        <v>287</v>
      </c>
      <c r="U201" s="12" t="s">
        <v>137</v>
      </c>
      <c r="V201" s="12" t="s">
        <v>139</v>
      </c>
      <c r="W201" s="2" t="s">
        <v>82</v>
      </c>
      <c r="X201" s="12" t="s">
        <v>139</v>
      </c>
      <c r="Y201" s="2" t="s">
        <v>86</v>
      </c>
      <c r="Z201" s="3">
        <v>45112</v>
      </c>
      <c r="AA201" s="3">
        <v>45112</v>
      </c>
      <c r="AB201" s="4" t="s">
        <v>97</v>
      </c>
    </row>
    <row r="202" spans="1:28" ht="75" customHeight="1" x14ac:dyDescent="0.25">
      <c r="A202" s="2">
        <v>2023</v>
      </c>
      <c r="B202" s="3">
        <v>45017</v>
      </c>
      <c r="C202" s="3">
        <v>45107</v>
      </c>
      <c r="D202" s="4" t="s">
        <v>72</v>
      </c>
      <c r="E202" s="5" t="s">
        <v>288</v>
      </c>
      <c r="F202" s="10" t="s">
        <v>94</v>
      </c>
      <c r="G202" s="8" t="s">
        <v>95</v>
      </c>
      <c r="H202" s="10" t="s">
        <v>92</v>
      </c>
      <c r="I202" s="10" t="s">
        <v>80</v>
      </c>
      <c r="J202" s="6" t="s">
        <v>171</v>
      </c>
      <c r="K202" s="6" t="s">
        <v>289</v>
      </c>
      <c r="L202" s="6" t="s">
        <v>290</v>
      </c>
      <c r="M202" s="2" t="s">
        <v>97</v>
      </c>
      <c r="N202" s="3">
        <v>45027</v>
      </c>
      <c r="O202" s="3">
        <f t="shared" si="64"/>
        <v>45393</v>
      </c>
      <c r="P202" s="2" t="s">
        <v>97</v>
      </c>
      <c r="Q202" s="12" t="s">
        <v>291</v>
      </c>
      <c r="R202" s="7">
        <v>180</v>
      </c>
      <c r="S202" s="7">
        <f t="shared" ref="S202:S209" si="68">R202</f>
        <v>180</v>
      </c>
      <c r="T202" s="13" t="s">
        <v>292</v>
      </c>
      <c r="U202" s="12" t="s">
        <v>137</v>
      </c>
      <c r="V202" s="12" t="s">
        <v>139</v>
      </c>
      <c r="W202" s="2" t="s">
        <v>82</v>
      </c>
      <c r="X202" s="12" t="s">
        <v>139</v>
      </c>
      <c r="Y202" s="2" t="s">
        <v>86</v>
      </c>
      <c r="Z202" s="3">
        <v>45112</v>
      </c>
      <c r="AA202" s="3">
        <v>45112</v>
      </c>
      <c r="AB202" s="4" t="s">
        <v>97</v>
      </c>
    </row>
    <row r="203" spans="1:28" ht="75" customHeight="1" x14ac:dyDescent="0.25">
      <c r="A203" s="2">
        <v>2023</v>
      </c>
      <c r="B203" s="3">
        <v>45017</v>
      </c>
      <c r="C203" s="3">
        <v>45107</v>
      </c>
      <c r="D203" s="4" t="s">
        <v>72</v>
      </c>
      <c r="E203" s="5" t="s">
        <v>293</v>
      </c>
      <c r="F203" s="10" t="s">
        <v>94</v>
      </c>
      <c r="G203" s="8" t="s">
        <v>95</v>
      </c>
      <c r="H203" s="10" t="s">
        <v>92</v>
      </c>
      <c r="I203" s="10" t="s">
        <v>80</v>
      </c>
      <c r="J203" s="6" t="s">
        <v>294</v>
      </c>
      <c r="K203" s="6" t="s">
        <v>295</v>
      </c>
      <c r="L203" s="6" t="s">
        <v>134</v>
      </c>
      <c r="M203" s="2" t="s">
        <v>97</v>
      </c>
      <c r="N203" s="3">
        <v>45027</v>
      </c>
      <c r="O203" s="3">
        <f t="shared" si="64"/>
        <v>45393</v>
      </c>
      <c r="P203" s="2" t="s">
        <v>97</v>
      </c>
      <c r="Q203" s="12" t="s">
        <v>296</v>
      </c>
      <c r="R203" s="7">
        <v>180</v>
      </c>
      <c r="S203" s="7">
        <f t="shared" si="68"/>
        <v>180</v>
      </c>
      <c r="T203" s="12" t="s">
        <v>297</v>
      </c>
      <c r="U203" s="12" t="s">
        <v>137</v>
      </c>
      <c r="V203" s="12" t="s">
        <v>139</v>
      </c>
      <c r="W203" s="2" t="s">
        <v>82</v>
      </c>
      <c r="X203" s="12" t="s">
        <v>139</v>
      </c>
      <c r="Y203" s="2" t="s">
        <v>86</v>
      </c>
      <c r="Z203" s="3">
        <v>45112</v>
      </c>
      <c r="AA203" s="3">
        <v>45112</v>
      </c>
      <c r="AB203" s="4" t="s">
        <v>97</v>
      </c>
    </row>
    <row r="204" spans="1:28" ht="75" customHeight="1" x14ac:dyDescent="0.25">
      <c r="A204" s="2">
        <v>2023</v>
      </c>
      <c r="B204" s="3">
        <v>45017</v>
      </c>
      <c r="C204" s="3">
        <v>45107</v>
      </c>
      <c r="D204" s="4" t="s">
        <v>72</v>
      </c>
      <c r="E204" s="5" t="s">
        <v>562</v>
      </c>
      <c r="F204" s="10" t="s">
        <v>94</v>
      </c>
      <c r="G204" s="8" t="s">
        <v>95</v>
      </c>
      <c r="H204" s="10" t="s">
        <v>92</v>
      </c>
      <c r="I204" s="10" t="s">
        <v>80</v>
      </c>
      <c r="J204" s="6" t="s">
        <v>563</v>
      </c>
      <c r="K204" s="6" t="s">
        <v>118</v>
      </c>
      <c r="L204" s="6" t="s">
        <v>564</v>
      </c>
      <c r="M204" s="2" t="s">
        <v>97</v>
      </c>
      <c r="N204" s="3">
        <v>45035</v>
      </c>
      <c r="O204" s="3">
        <f>N204+366</f>
        <v>45401</v>
      </c>
      <c r="P204" s="2" t="s">
        <v>97</v>
      </c>
      <c r="Q204" s="12" t="s">
        <v>565</v>
      </c>
      <c r="R204" s="7">
        <v>180</v>
      </c>
      <c r="S204" s="7">
        <f>R204</f>
        <v>180</v>
      </c>
      <c r="T204" s="12" t="s">
        <v>566</v>
      </c>
      <c r="U204" s="12" t="s">
        <v>137</v>
      </c>
      <c r="V204" s="12" t="s">
        <v>139</v>
      </c>
      <c r="W204" s="2" t="s">
        <v>82</v>
      </c>
      <c r="X204" s="12" t="s">
        <v>139</v>
      </c>
      <c r="Y204" s="2" t="s">
        <v>86</v>
      </c>
      <c r="Z204" s="3">
        <v>45112</v>
      </c>
      <c r="AA204" s="3">
        <v>45112</v>
      </c>
      <c r="AB204" s="4" t="s">
        <v>97</v>
      </c>
    </row>
    <row r="205" spans="1:28" ht="75" customHeight="1" x14ac:dyDescent="0.25">
      <c r="A205" s="2">
        <v>2023</v>
      </c>
      <c r="B205" s="3">
        <v>45017</v>
      </c>
      <c r="C205" s="3">
        <v>45107</v>
      </c>
      <c r="D205" s="4" t="s">
        <v>72</v>
      </c>
      <c r="E205" s="5" t="s">
        <v>571</v>
      </c>
      <c r="F205" s="10" t="s">
        <v>94</v>
      </c>
      <c r="G205" s="8" t="s">
        <v>95</v>
      </c>
      <c r="H205" s="10" t="s">
        <v>92</v>
      </c>
      <c r="I205" s="10" t="s">
        <v>80</v>
      </c>
      <c r="J205" s="6" t="s">
        <v>572</v>
      </c>
      <c r="K205" s="6" t="s">
        <v>124</v>
      </c>
      <c r="L205" s="6" t="s">
        <v>573</v>
      </c>
      <c r="M205" s="2" t="s">
        <v>97</v>
      </c>
      <c r="N205" s="3">
        <v>45027</v>
      </c>
      <c r="O205" s="3">
        <f>N205+366</f>
        <v>45393</v>
      </c>
      <c r="P205" s="2" t="s">
        <v>97</v>
      </c>
      <c r="Q205" s="12" t="s">
        <v>574</v>
      </c>
      <c r="R205" s="7">
        <v>1318.92</v>
      </c>
      <c r="S205" s="7">
        <f>R205</f>
        <v>1318.92</v>
      </c>
      <c r="T205" s="12" t="s">
        <v>570</v>
      </c>
      <c r="U205" s="12" t="s">
        <v>137</v>
      </c>
      <c r="V205" s="12" t="s">
        <v>139</v>
      </c>
      <c r="W205" s="2" t="s">
        <v>82</v>
      </c>
      <c r="X205" s="12" t="s">
        <v>139</v>
      </c>
      <c r="Y205" s="2" t="s">
        <v>86</v>
      </c>
      <c r="Z205" s="3">
        <v>45112</v>
      </c>
      <c r="AA205" s="3">
        <v>45112</v>
      </c>
      <c r="AB205" s="4" t="s">
        <v>97</v>
      </c>
    </row>
    <row r="206" spans="1:28" ht="75" customHeight="1" x14ac:dyDescent="0.25">
      <c r="A206" s="2">
        <v>2023</v>
      </c>
      <c r="B206" s="3">
        <v>45017</v>
      </c>
      <c r="C206" s="3">
        <v>45107</v>
      </c>
      <c r="D206" s="4" t="s">
        <v>72</v>
      </c>
      <c r="E206" s="5" t="s">
        <v>580</v>
      </c>
      <c r="F206" s="10" t="s">
        <v>94</v>
      </c>
      <c r="G206" s="8" t="s">
        <v>95</v>
      </c>
      <c r="H206" s="10" t="s">
        <v>92</v>
      </c>
      <c r="I206" s="10" t="s">
        <v>80</v>
      </c>
      <c r="J206" s="6" t="s">
        <v>581</v>
      </c>
      <c r="K206" s="6" t="s">
        <v>582</v>
      </c>
      <c r="L206" s="6" t="s">
        <v>583</v>
      </c>
      <c r="M206" s="2" t="s">
        <v>97</v>
      </c>
      <c r="N206" s="3">
        <v>45027</v>
      </c>
      <c r="O206" s="3">
        <f>N206+366</f>
        <v>45393</v>
      </c>
      <c r="P206" s="2" t="s">
        <v>97</v>
      </c>
      <c r="Q206" s="12" t="s">
        <v>584</v>
      </c>
      <c r="R206" s="7">
        <v>500</v>
      </c>
      <c r="S206" s="7">
        <f>R206</f>
        <v>500</v>
      </c>
      <c r="T206" s="12" t="s">
        <v>579</v>
      </c>
      <c r="U206" s="12" t="s">
        <v>137</v>
      </c>
      <c r="V206" s="12" t="s">
        <v>139</v>
      </c>
      <c r="W206" s="2" t="s">
        <v>82</v>
      </c>
      <c r="X206" s="12" t="s">
        <v>139</v>
      </c>
      <c r="Y206" s="2" t="s">
        <v>86</v>
      </c>
      <c r="Z206" s="3">
        <v>45112</v>
      </c>
      <c r="AA206" s="3">
        <v>45112</v>
      </c>
      <c r="AB206" s="4" t="s">
        <v>97</v>
      </c>
    </row>
    <row r="207" spans="1:28" ht="75" customHeight="1" x14ac:dyDescent="0.25">
      <c r="A207" s="2">
        <v>2023</v>
      </c>
      <c r="B207" s="3">
        <v>45017</v>
      </c>
      <c r="C207" s="3">
        <v>45107</v>
      </c>
      <c r="D207" s="4" t="s">
        <v>72</v>
      </c>
      <c r="E207" s="5" t="s">
        <v>1416</v>
      </c>
      <c r="F207" s="10" t="s">
        <v>94</v>
      </c>
      <c r="G207" s="8" t="s">
        <v>95</v>
      </c>
      <c r="H207" s="10" t="s">
        <v>92</v>
      </c>
      <c r="I207" s="10" t="s">
        <v>80</v>
      </c>
      <c r="J207" s="6" t="s">
        <v>1417</v>
      </c>
      <c r="K207" s="6" t="s">
        <v>121</v>
      </c>
      <c r="L207" s="6" t="s">
        <v>753</v>
      </c>
      <c r="M207" s="2" t="s">
        <v>97</v>
      </c>
      <c r="N207" s="3">
        <v>45027</v>
      </c>
      <c r="O207" s="3">
        <f>N207+366</f>
        <v>45393</v>
      </c>
      <c r="P207" s="2" t="s">
        <v>97</v>
      </c>
      <c r="Q207" s="12" t="s">
        <v>1418</v>
      </c>
      <c r="R207" s="7">
        <v>1000</v>
      </c>
      <c r="S207" s="7">
        <f>R207</f>
        <v>1000</v>
      </c>
      <c r="T207" s="12" t="s">
        <v>1415</v>
      </c>
      <c r="U207" s="12" t="s">
        <v>137</v>
      </c>
      <c r="V207" s="12" t="s">
        <v>139</v>
      </c>
      <c r="W207" s="2" t="s">
        <v>82</v>
      </c>
      <c r="X207" s="12" t="s">
        <v>139</v>
      </c>
      <c r="Y207" s="2" t="s">
        <v>86</v>
      </c>
      <c r="Z207" s="3">
        <v>45112</v>
      </c>
      <c r="AA207" s="3">
        <v>45112</v>
      </c>
      <c r="AB207" s="4" t="s">
        <v>97</v>
      </c>
    </row>
    <row r="208" spans="1:28" ht="75" customHeight="1" x14ac:dyDescent="0.25">
      <c r="A208" s="2">
        <v>2023</v>
      </c>
      <c r="B208" s="3">
        <v>45017</v>
      </c>
      <c r="C208" s="3">
        <v>45107</v>
      </c>
      <c r="D208" s="4" t="s">
        <v>72</v>
      </c>
      <c r="E208" s="5" t="s">
        <v>590</v>
      </c>
      <c r="F208" s="10" t="s">
        <v>94</v>
      </c>
      <c r="G208" s="8" t="s">
        <v>95</v>
      </c>
      <c r="H208" s="10" t="s">
        <v>92</v>
      </c>
      <c r="I208" s="10" t="s">
        <v>80</v>
      </c>
      <c r="J208" s="6" t="s">
        <v>591</v>
      </c>
      <c r="K208" s="6" t="s">
        <v>587</v>
      </c>
      <c r="L208" s="6" t="s">
        <v>592</v>
      </c>
      <c r="M208" s="2" t="s">
        <v>97</v>
      </c>
      <c r="N208" s="3">
        <v>45027</v>
      </c>
      <c r="O208" s="3">
        <f>N208+366</f>
        <v>45393</v>
      </c>
      <c r="P208" s="2" t="s">
        <v>97</v>
      </c>
      <c r="Q208" s="12" t="s">
        <v>593</v>
      </c>
      <c r="R208" s="7">
        <v>602.35</v>
      </c>
      <c r="S208" s="7">
        <f>R208</f>
        <v>602.35</v>
      </c>
      <c r="T208" s="12" t="s">
        <v>589</v>
      </c>
      <c r="U208" s="12" t="s">
        <v>137</v>
      </c>
      <c r="V208" s="12" t="s">
        <v>139</v>
      </c>
      <c r="W208" s="2" t="s">
        <v>82</v>
      </c>
      <c r="X208" s="12" t="s">
        <v>139</v>
      </c>
      <c r="Y208" s="2" t="s">
        <v>86</v>
      </c>
      <c r="Z208" s="3">
        <v>45112</v>
      </c>
      <c r="AA208" s="3">
        <v>45112</v>
      </c>
      <c r="AB208" s="4" t="s">
        <v>97</v>
      </c>
    </row>
    <row r="209" spans="1:28" ht="75" customHeight="1" x14ac:dyDescent="0.25">
      <c r="A209" s="2">
        <v>2023</v>
      </c>
      <c r="B209" s="3">
        <v>45017</v>
      </c>
      <c r="C209" s="3">
        <v>45107</v>
      </c>
      <c r="D209" s="4" t="s">
        <v>72</v>
      </c>
      <c r="E209" s="5" t="s">
        <v>298</v>
      </c>
      <c r="F209" s="10" t="s">
        <v>94</v>
      </c>
      <c r="G209" s="8" t="s">
        <v>95</v>
      </c>
      <c r="H209" s="10" t="s">
        <v>92</v>
      </c>
      <c r="I209" s="10" t="s">
        <v>80</v>
      </c>
      <c r="J209" s="6" t="s">
        <v>157</v>
      </c>
      <c r="K209" s="6" t="s">
        <v>113</v>
      </c>
      <c r="L209" s="6" t="s">
        <v>299</v>
      </c>
      <c r="M209" s="2" t="s">
        <v>97</v>
      </c>
      <c r="N209" s="3">
        <v>45030</v>
      </c>
      <c r="O209" s="3">
        <f t="shared" si="64"/>
        <v>45396</v>
      </c>
      <c r="P209" s="2" t="s">
        <v>97</v>
      </c>
      <c r="Q209" s="12" t="s">
        <v>300</v>
      </c>
      <c r="R209" s="7">
        <v>249.52</v>
      </c>
      <c r="S209" s="7">
        <f t="shared" si="68"/>
        <v>249.52</v>
      </c>
      <c r="T209" s="12" t="s">
        <v>301</v>
      </c>
      <c r="U209" s="12" t="s">
        <v>137</v>
      </c>
      <c r="V209" s="12" t="s">
        <v>139</v>
      </c>
      <c r="W209" s="2" t="s">
        <v>82</v>
      </c>
      <c r="X209" s="12" t="s">
        <v>139</v>
      </c>
      <c r="Y209" s="2" t="s">
        <v>86</v>
      </c>
      <c r="Z209" s="3">
        <v>45112</v>
      </c>
      <c r="AA209" s="3">
        <v>45112</v>
      </c>
      <c r="AB209" s="4" t="s">
        <v>97</v>
      </c>
    </row>
    <row r="210" spans="1:28" ht="75" customHeight="1" x14ac:dyDescent="0.25">
      <c r="A210" s="2">
        <v>2023</v>
      </c>
      <c r="B210" s="3">
        <v>45017</v>
      </c>
      <c r="C210" s="3">
        <v>45107</v>
      </c>
      <c r="D210" s="4" t="s">
        <v>72</v>
      </c>
      <c r="E210" s="5" t="s">
        <v>594</v>
      </c>
      <c r="F210" s="2" t="s">
        <v>94</v>
      </c>
      <c r="G210" s="8" t="s">
        <v>95</v>
      </c>
      <c r="H210" s="10" t="s">
        <v>92</v>
      </c>
      <c r="I210" s="2" t="s">
        <v>80</v>
      </c>
      <c r="J210" s="6" t="s">
        <v>595</v>
      </c>
      <c r="K210" s="6" t="s">
        <v>118</v>
      </c>
      <c r="L210" s="6" t="s">
        <v>599</v>
      </c>
      <c r="M210" s="2" t="s">
        <v>97</v>
      </c>
      <c r="N210" s="3">
        <v>45030</v>
      </c>
      <c r="O210" s="3">
        <f t="shared" ref="O210:O257" si="69">N210+366</f>
        <v>45396</v>
      </c>
      <c r="P210" s="2" t="s">
        <v>97</v>
      </c>
      <c r="Q210" s="12" t="s">
        <v>596</v>
      </c>
      <c r="R210" s="7">
        <v>180</v>
      </c>
      <c r="S210" s="7">
        <f t="shared" ref="S210:S257" si="70">R210</f>
        <v>180</v>
      </c>
      <c r="T210" s="12" t="s">
        <v>597</v>
      </c>
      <c r="U210" s="12" t="s">
        <v>137</v>
      </c>
      <c r="V210" s="12" t="s">
        <v>139</v>
      </c>
      <c r="W210" s="2" t="s">
        <v>82</v>
      </c>
      <c r="X210" s="12" t="s">
        <v>139</v>
      </c>
      <c r="Y210" s="2" t="s">
        <v>86</v>
      </c>
      <c r="Z210" s="3">
        <v>45112</v>
      </c>
      <c r="AA210" s="3">
        <v>45112</v>
      </c>
      <c r="AB210" s="4" t="s">
        <v>97</v>
      </c>
    </row>
    <row r="211" spans="1:28" ht="75" customHeight="1" x14ac:dyDescent="0.25">
      <c r="A211" s="2">
        <v>2023</v>
      </c>
      <c r="B211" s="3">
        <v>45017</v>
      </c>
      <c r="C211" s="3">
        <v>45107</v>
      </c>
      <c r="D211" s="4" t="s">
        <v>72</v>
      </c>
      <c r="E211" s="5" t="s">
        <v>598</v>
      </c>
      <c r="F211" s="10" t="s">
        <v>94</v>
      </c>
      <c r="G211" s="8" t="s">
        <v>95</v>
      </c>
      <c r="H211" s="10" t="s">
        <v>92</v>
      </c>
      <c r="I211" s="10" t="s">
        <v>80</v>
      </c>
      <c r="J211" s="6" t="s">
        <v>595</v>
      </c>
      <c r="K211" s="6" t="s">
        <v>118</v>
      </c>
      <c r="L211" s="6" t="s">
        <v>599</v>
      </c>
      <c r="M211" s="2" t="s">
        <v>97</v>
      </c>
      <c r="N211" s="3">
        <v>45030</v>
      </c>
      <c r="O211" s="3">
        <f t="shared" si="69"/>
        <v>45396</v>
      </c>
      <c r="P211" s="2" t="s">
        <v>97</v>
      </c>
      <c r="Q211" s="12" t="s">
        <v>600</v>
      </c>
      <c r="R211" s="7">
        <v>180</v>
      </c>
      <c r="S211" s="7">
        <f t="shared" si="70"/>
        <v>180</v>
      </c>
      <c r="T211" s="12" t="s">
        <v>601</v>
      </c>
      <c r="U211" s="12" t="s">
        <v>137</v>
      </c>
      <c r="V211" s="12" t="s">
        <v>139</v>
      </c>
      <c r="W211" s="2" t="s">
        <v>82</v>
      </c>
      <c r="X211" s="12" t="s">
        <v>139</v>
      </c>
      <c r="Y211" s="2" t="s">
        <v>86</v>
      </c>
      <c r="Z211" s="3">
        <v>45112</v>
      </c>
      <c r="AA211" s="3">
        <v>45112</v>
      </c>
      <c r="AB211" s="4" t="s">
        <v>97</v>
      </c>
    </row>
    <row r="212" spans="1:28" ht="75" customHeight="1" x14ac:dyDescent="0.25">
      <c r="A212" s="2">
        <v>2023</v>
      </c>
      <c r="B212" s="3">
        <v>45017</v>
      </c>
      <c r="C212" s="3">
        <v>45107</v>
      </c>
      <c r="D212" s="4" t="s">
        <v>72</v>
      </c>
      <c r="E212" s="5" t="s">
        <v>602</v>
      </c>
      <c r="F212" s="2" t="s">
        <v>94</v>
      </c>
      <c r="G212" s="8" t="s">
        <v>95</v>
      </c>
      <c r="H212" s="10" t="s">
        <v>92</v>
      </c>
      <c r="I212" s="2" t="s">
        <v>80</v>
      </c>
      <c r="J212" s="6" t="s">
        <v>603</v>
      </c>
      <c r="K212" s="6" t="s">
        <v>117</v>
      </c>
      <c r="L212" s="6" t="s">
        <v>118</v>
      </c>
      <c r="M212" s="2" t="s">
        <v>97</v>
      </c>
      <c r="N212" s="3">
        <v>45030</v>
      </c>
      <c r="O212" s="3">
        <f t="shared" si="69"/>
        <v>45396</v>
      </c>
      <c r="P212" s="2" t="s">
        <v>97</v>
      </c>
      <c r="Q212" s="12" t="s">
        <v>604</v>
      </c>
      <c r="R212" s="7">
        <v>180</v>
      </c>
      <c r="S212" s="7">
        <f t="shared" si="70"/>
        <v>180</v>
      </c>
      <c r="T212" s="12" t="s">
        <v>605</v>
      </c>
      <c r="U212" s="12" t="s">
        <v>137</v>
      </c>
      <c r="V212" s="12" t="s">
        <v>139</v>
      </c>
      <c r="W212" s="2" t="s">
        <v>82</v>
      </c>
      <c r="X212" s="12" t="s">
        <v>139</v>
      </c>
      <c r="Y212" s="2" t="s">
        <v>86</v>
      </c>
      <c r="Z212" s="3">
        <v>45112</v>
      </c>
      <c r="AA212" s="3">
        <v>45112</v>
      </c>
      <c r="AB212" s="4" t="s">
        <v>97</v>
      </c>
    </row>
    <row r="213" spans="1:28" ht="75" customHeight="1" x14ac:dyDescent="0.25">
      <c r="A213" s="2">
        <v>2023</v>
      </c>
      <c r="B213" s="3">
        <v>45017</v>
      </c>
      <c r="C213" s="3">
        <v>45107</v>
      </c>
      <c r="D213" s="4" t="s">
        <v>72</v>
      </c>
      <c r="E213" s="5" t="s">
        <v>1048</v>
      </c>
      <c r="F213" s="2" t="s">
        <v>94</v>
      </c>
      <c r="G213" s="8" t="s">
        <v>95</v>
      </c>
      <c r="H213" s="10" t="s">
        <v>92</v>
      </c>
      <c r="I213" s="2" t="s">
        <v>80</v>
      </c>
      <c r="J213" s="6" t="s">
        <v>1049</v>
      </c>
      <c r="K213" s="6" t="s">
        <v>126</v>
      </c>
      <c r="L213" s="6" t="s">
        <v>1050</v>
      </c>
      <c r="M213" s="2" t="s">
        <v>97</v>
      </c>
      <c r="N213" s="3">
        <v>45033</v>
      </c>
      <c r="O213" s="3">
        <f t="shared" ref="O213" si="71">N213+366</f>
        <v>45399</v>
      </c>
      <c r="P213" s="2" t="s">
        <v>97</v>
      </c>
      <c r="Q213" s="12" t="s">
        <v>1051</v>
      </c>
      <c r="R213" s="7">
        <v>180</v>
      </c>
      <c r="S213" s="7">
        <f>R213</f>
        <v>180</v>
      </c>
      <c r="T213" s="12" t="s">
        <v>1052</v>
      </c>
      <c r="U213" s="12" t="s">
        <v>137</v>
      </c>
      <c r="V213" s="12" t="s">
        <v>139</v>
      </c>
      <c r="W213" s="2" t="s">
        <v>82</v>
      </c>
      <c r="X213" s="12" t="s">
        <v>139</v>
      </c>
      <c r="Y213" s="2" t="s">
        <v>86</v>
      </c>
      <c r="Z213" s="3">
        <v>45112</v>
      </c>
      <c r="AA213" s="3">
        <v>45112</v>
      </c>
      <c r="AB213" s="4" t="s">
        <v>97</v>
      </c>
    </row>
    <row r="214" spans="1:28" ht="75" customHeight="1" x14ac:dyDescent="0.25">
      <c r="A214" s="2">
        <v>2023</v>
      </c>
      <c r="B214" s="3">
        <v>45017</v>
      </c>
      <c r="C214" s="3">
        <v>45107</v>
      </c>
      <c r="D214" s="4" t="s">
        <v>72</v>
      </c>
      <c r="E214" s="5" t="s">
        <v>1040</v>
      </c>
      <c r="F214" s="2" t="s">
        <v>94</v>
      </c>
      <c r="G214" s="8" t="s">
        <v>95</v>
      </c>
      <c r="H214" s="10" t="s">
        <v>92</v>
      </c>
      <c r="I214" s="2" t="s">
        <v>80</v>
      </c>
      <c r="J214" s="6" t="s">
        <v>1041</v>
      </c>
      <c r="K214" s="6" t="s">
        <v>1042</v>
      </c>
      <c r="L214" s="6" t="s">
        <v>1043</v>
      </c>
      <c r="M214" s="2" t="s">
        <v>97</v>
      </c>
      <c r="N214" s="3">
        <v>45033</v>
      </c>
      <c r="O214" s="3">
        <f t="shared" ref="O214" si="72">N214+366</f>
        <v>45399</v>
      </c>
      <c r="P214" s="2" t="s">
        <v>97</v>
      </c>
      <c r="Q214" s="12" t="s">
        <v>1044</v>
      </c>
      <c r="R214" s="7">
        <v>934.87</v>
      </c>
      <c r="S214" s="7">
        <f>R214</f>
        <v>934.87</v>
      </c>
      <c r="T214" s="12" t="s">
        <v>156</v>
      </c>
      <c r="U214" s="12" t="s">
        <v>137</v>
      </c>
      <c r="V214" s="12" t="s">
        <v>139</v>
      </c>
      <c r="W214" s="2" t="s">
        <v>82</v>
      </c>
      <c r="X214" s="12" t="s">
        <v>139</v>
      </c>
      <c r="Y214" s="2" t="s">
        <v>86</v>
      </c>
      <c r="Z214" s="3">
        <v>45112</v>
      </c>
      <c r="AA214" s="3">
        <v>45112</v>
      </c>
      <c r="AB214" s="4" t="s">
        <v>97</v>
      </c>
    </row>
    <row r="215" spans="1:28" ht="75" customHeight="1" x14ac:dyDescent="0.25">
      <c r="A215" s="2">
        <v>2023</v>
      </c>
      <c r="B215" s="3">
        <v>45017</v>
      </c>
      <c r="C215" s="3">
        <v>45107</v>
      </c>
      <c r="D215" s="4" t="s">
        <v>72</v>
      </c>
      <c r="E215" s="5" t="s">
        <v>1053</v>
      </c>
      <c r="F215" s="10" t="s">
        <v>94</v>
      </c>
      <c r="G215" s="8" t="s">
        <v>95</v>
      </c>
      <c r="H215" s="10" t="s">
        <v>92</v>
      </c>
      <c r="I215" s="10" t="s">
        <v>80</v>
      </c>
      <c r="J215" s="6" t="s">
        <v>132</v>
      </c>
      <c r="K215" s="6" t="s">
        <v>118</v>
      </c>
      <c r="L215" s="6" t="s">
        <v>1054</v>
      </c>
      <c r="M215" s="2" t="s">
        <v>97</v>
      </c>
      <c r="N215" s="3">
        <v>45033</v>
      </c>
      <c r="O215" s="3">
        <f>N215+366</f>
        <v>45399</v>
      </c>
      <c r="P215" s="2" t="s">
        <v>97</v>
      </c>
      <c r="Q215" s="12" t="s">
        <v>1055</v>
      </c>
      <c r="R215" s="7">
        <v>1200</v>
      </c>
      <c r="S215" s="7">
        <f>R215</f>
        <v>1200</v>
      </c>
      <c r="T215" s="12" t="s">
        <v>1056</v>
      </c>
      <c r="U215" s="12" t="s">
        <v>137</v>
      </c>
      <c r="V215" s="12" t="s">
        <v>139</v>
      </c>
      <c r="W215" s="2" t="s">
        <v>82</v>
      </c>
      <c r="X215" s="12" t="s">
        <v>139</v>
      </c>
      <c r="Y215" s="2" t="s">
        <v>86</v>
      </c>
      <c r="Z215" s="3">
        <v>45112</v>
      </c>
      <c r="AA215" s="3">
        <v>45112</v>
      </c>
      <c r="AB215" s="4" t="s">
        <v>97</v>
      </c>
    </row>
    <row r="216" spans="1:28" ht="75" customHeight="1" x14ac:dyDescent="0.25">
      <c r="A216" s="2">
        <v>2023</v>
      </c>
      <c r="B216" s="3">
        <v>45017</v>
      </c>
      <c r="C216" s="3">
        <v>45107</v>
      </c>
      <c r="D216" s="4" t="s">
        <v>72</v>
      </c>
      <c r="E216" s="5" t="s">
        <v>1063</v>
      </c>
      <c r="F216" s="10" t="s">
        <v>94</v>
      </c>
      <c r="G216" s="8" t="s">
        <v>95</v>
      </c>
      <c r="H216" s="10" t="s">
        <v>92</v>
      </c>
      <c r="I216" s="10" t="s">
        <v>80</v>
      </c>
      <c r="J216" s="6" t="s">
        <v>1064</v>
      </c>
      <c r="K216" s="6" t="s">
        <v>117</v>
      </c>
      <c r="L216" s="6" t="s">
        <v>120</v>
      </c>
      <c r="M216" s="2" t="s">
        <v>97</v>
      </c>
      <c r="N216" s="3">
        <v>45033</v>
      </c>
      <c r="O216" s="3">
        <f>N216+366</f>
        <v>45399</v>
      </c>
      <c r="P216" s="2" t="s">
        <v>97</v>
      </c>
      <c r="Q216" s="12" t="s">
        <v>1065</v>
      </c>
      <c r="R216" s="7">
        <v>321.27</v>
      </c>
      <c r="S216" s="7">
        <f>R216</f>
        <v>321.27</v>
      </c>
      <c r="T216" s="12" t="s">
        <v>1062</v>
      </c>
      <c r="U216" s="12" t="s">
        <v>137</v>
      </c>
      <c r="V216" s="12" t="s">
        <v>139</v>
      </c>
      <c r="W216" s="2" t="s">
        <v>82</v>
      </c>
      <c r="X216" s="12" t="s">
        <v>139</v>
      </c>
      <c r="Y216" s="2" t="s">
        <v>86</v>
      </c>
      <c r="Z216" s="3">
        <v>45112</v>
      </c>
      <c r="AA216" s="3">
        <v>45112</v>
      </c>
      <c r="AB216" s="4" t="s">
        <v>97</v>
      </c>
    </row>
    <row r="217" spans="1:28" ht="75" customHeight="1" x14ac:dyDescent="0.25">
      <c r="A217" s="2">
        <v>2023</v>
      </c>
      <c r="B217" s="3">
        <v>45017</v>
      </c>
      <c r="C217" s="3">
        <v>45107</v>
      </c>
      <c r="D217" s="4" t="s">
        <v>72</v>
      </c>
      <c r="E217" s="5" t="s">
        <v>1066</v>
      </c>
      <c r="F217" s="10" t="s">
        <v>94</v>
      </c>
      <c r="G217" s="8" t="s">
        <v>95</v>
      </c>
      <c r="H217" s="10" t="s">
        <v>92</v>
      </c>
      <c r="I217" s="10" t="s">
        <v>80</v>
      </c>
      <c r="J217" s="6" t="s">
        <v>1067</v>
      </c>
      <c r="K217" s="6" t="s">
        <v>120</v>
      </c>
      <c r="L217" s="6" t="s">
        <v>126</v>
      </c>
      <c r="M217" s="2" t="s">
        <v>97</v>
      </c>
      <c r="N217" s="3">
        <v>45033</v>
      </c>
      <c r="O217" s="3">
        <f>N217+366</f>
        <v>45399</v>
      </c>
      <c r="P217" s="2" t="s">
        <v>97</v>
      </c>
      <c r="Q217" s="12" t="s">
        <v>1068</v>
      </c>
      <c r="R217" s="7">
        <v>180</v>
      </c>
      <c r="S217" s="7">
        <f t="shared" ref="S217" si="73">R217</f>
        <v>180</v>
      </c>
      <c r="T217" s="12" t="s">
        <v>1069</v>
      </c>
      <c r="U217" s="12" t="s">
        <v>137</v>
      </c>
      <c r="V217" s="12" t="s">
        <v>139</v>
      </c>
      <c r="W217" s="2" t="s">
        <v>82</v>
      </c>
      <c r="X217" s="12" t="s">
        <v>139</v>
      </c>
      <c r="Y217" s="2" t="s">
        <v>86</v>
      </c>
      <c r="Z217" s="3">
        <v>45112</v>
      </c>
      <c r="AA217" s="3">
        <v>45112</v>
      </c>
      <c r="AB217" s="4" t="s">
        <v>97</v>
      </c>
    </row>
    <row r="218" spans="1:28" ht="75" customHeight="1" x14ac:dyDescent="0.25">
      <c r="A218" s="2">
        <v>2023</v>
      </c>
      <c r="B218" s="3">
        <v>45017</v>
      </c>
      <c r="C218" s="3">
        <v>45107</v>
      </c>
      <c r="D218" s="4" t="s">
        <v>72</v>
      </c>
      <c r="E218" s="5" t="s">
        <v>782</v>
      </c>
      <c r="F218" s="2" t="s">
        <v>94</v>
      </c>
      <c r="G218" s="8" t="s">
        <v>95</v>
      </c>
      <c r="H218" s="10" t="s">
        <v>92</v>
      </c>
      <c r="I218" s="2" t="s">
        <v>80</v>
      </c>
      <c r="J218" s="6" t="s">
        <v>783</v>
      </c>
      <c r="K218" s="6" t="s">
        <v>123</v>
      </c>
      <c r="L218" s="6" t="s">
        <v>784</v>
      </c>
      <c r="M218" s="2" t="s">
        <v>97</v>
      </c>
      <c r="N218" s="3">
        <v>45030</v>
      </c>
      <c r="O218" s="3">
        <f t="shared" si="69"/>
        <v>45396</v>
      </c>
      <c r="P218" s="2" t="s">
        <v>97</v>
      </c>
      <c r="Q218" s="12" t="s">
        <v>785</v>
      </c>
      <c r="R218" s="7">
        <v>1351.72</v>
      </c>
      <c r="S218" s="7">
        <f t="shared" si="70"/>
        <v>1351.72</v>
      </c>
      <c r="T218" s="12" t="s">
        <v>786</v>
      </c>
      <c r="U218" s="12" t="s">
        <v>137</v>
      </c>
      <c r="V218" s="12" t="s">
        <v>139</v>
      </c>
      <c r="W218" s="2" t="s">
        <v>82</v>
      </c>
      <c r="X218" s="12" t="s">
        <v>139</v>
      </c>
      <c r="Y218" s="2" t="s">
        <v>86</v>
      </c>
      <c r="Z218" s="3">
        <v>45112</v>
      </c>
      <c r="AA218" s="3">
        <v>45112</v>
      </c>
      <c r="AB218" s="4" t="s">
        <v>97</v>
      </c>
    </row>
    <row r="219" spans="1:28" ht="75" customHeight="1" x14ac:dyDescent="0.25">
      <c r="A219" s="2">
        <v>2023</v>
      </c>
      <c r="B219" s="3">
        <v>45017</v>
      </c>
      <c r="C219" s="3">
        <v>45107</v>
      </c>
      <c r="D219" s="4" t="s">
        <v>72</v>
      </c>
      <c r="E219" s="5" t="s">
        <v>781</v>
      </c>
      <c r="F219" s="10" t="s">
        <v>94</v>
      </c>
      <c r="G219" s="8" t="s">
        <v>95</v>
      </c>
      <c r="H219" s="10" t="s">
        <v>92</v>
      </c>
      <c r="I219" s="10" t="s">
        <v>80</v>
      </c>
      <c r="J219" s="6" t="s">
        <v>787</v>
      </c>
      <c r="K219" s="6" t="s">
        <v>121</v>
      </c>
      <c r="L219" s="6" t="s">
        <v>788</v>
      </c>
      <c r="M219" s="2" t="s">
        <v>97</v>
      </c>
      <c r="N219" s="3">
        <v>45030</v>
      </c>
      <c r="O219" s="3">
        <f t="shared" si="69"/>
        <v>45396</v>
      </c>
      <c r="P219" s="2" t="s">
        <v>97</v>
      </c>
      <c r="Q219" s="12" t="s">
        <v>789</v>
      </c>
      <c r="R219" s="7">
        <v>1161.57</v>
      </c>
      <c r="S219" s="7">
        <f t="shared" si="70"/>
        <v>1161.57</v>
      </c>
      <c r="T219" s="12" t="s">
        <v>790</v>
      </c>
      <c r="U219" s="12" t="s">
        <v>137</v>
      </c>
      <c r="V219" s="12" t="s">
        <v>139</v>
      </c>
      <c r="W219" s="2" t="s">
        <v>82</v>
      </c>
      <c r="X219" s="12" t="s">
        <v>139</v>
      </c>
      <c r="Y219" s="2" t="s">
        <v>86</v>
      </c>
      <c r="Z219" s="3">
        <v>45112</v>
      </c>
      <c r="AA219" s="3">
        <v>45112</v>
      </c>
      <c r="AB219" s="4" t="s">
        <v>97</v>
      </c>
    </row>
    <row r="220" spans="1:28" ht="75" customHeight="1" x14ac:dyDescent="0.25">
      <c r="A220" s="2">
        <v>2023</v>
      </c>
      <c r="B220" s="3">
        <v>45017</v>
      </c>
      <c r="C220" s="3">
        <v>45107</v>
      </c>
      <c r="D220" s="4" t="s">
        <v>72</v>
      </c>
      <c r="E220" s="5" t="s">
        <v>610</v>
      </c>
      <c r="F220" s="10" t="s">
        <v>94</v>
      </c>
      <c r="G220" s="8" t="s">
        <v>95</v>
      </c>
      <c r="H220" s="10" t="s">
        <v>92</v>
      </c>
      <c r="I220" s="10" t="s">
        <v>80</v>
      </c>
      <c r="J220" s="6" t="s">
        <v>611</v>
      </c>
      <c r="K220" s="6" t="s">
        <v>612</v>
      </c>
      <c r="L220" s="6" t="s">
        <v>117</v>
      </c>
      <c r="M220" s="2" t="s">
        <v>97</v>
      </c>
      <c r="N220" s="3">
        <v>45030</v>
      </c>
      <c r="O220" s="3">
        <f t="shared" si="69"/>
        <v>45396</v>
      </c>
      <c r="P220" s="2" t="s">
        <v>97</v>
      </c>
      <c r="Q220" s="12" t="s">
        <v>613</v>
      </c>
      <c r="R220" s="7">
        <v>345.85</v>
      </c>
      <c r="S220" s="7">
        <f t="shared" si="70"/>
        <v>345.85</v>
      </c>
      <c r="T220" s="12" t="s">
        <v>609</v>
      </c>
      <c r="U220" s="12" t="s">
        <v>137</v>
      </c>
      <c r="V220" s="12" t="s">
        <v>139</v>
      </c>
      <c r="W220" s="2" t="s">
        <v>82</v>
      </c>
      <c r="X220" s="12" t="s">
        <v>139</v>
      </c>
      <c r="Y220" s="2" t="s">
        <v>86</v>
      </c>
      <c r="Z220" s="3">
        <v>45112</v>
      </c>
      <c r="AA220" s="3">
        <v>45112</v>
      </c>
      <c r="AB220" s="4" t="s">
        <v>97</v>
      </c>
    </row>
    <row r="221" spans="1:28" ht="75" customHeight="1" x14ac:dyDescent="0.25">
      <c r="A221" s="2">
        <v>2023</v>
      </c>
      <c r="B221" s="3">
        <v>45017</v>
      </c>
      <c r="C221" s="3">
        <v>45107</v>
      </c>
      <c r="D221" s="4" t="s">
        <v>72</v>
      </c>
      <c r="E221" s="5" t="s">
        <v>617</v>
      </c>
      <c r="F221" s="10" t="s">
        <v>94</v>
      </c>
      <c r="G221" s="8" t="s">
        <v>95</v>
      </c>
      <c r="H221" s="10" t="s">
        <v>92</v>
      </c>
      <c r="I221" s="10" t="s">
        <v>80</v>
      </c>
      <c r="J221" s="6" t="s">
        <v>618</v>
      </c>
      <c r="K221" s="6" t="s">
        <v>619</v>
      </c>
      <c r="L221" s="6" t="s">
        <v>620</v>
      </c>
      <c r="M221" s="2" t="s">
        <v>97</v>
      </c>
      <c r="N221" s="3">
        <v>45033</v>
      </c>
      <c r="O221" s="3">
        <f t="shared" si="69"/>
        <v>45399</v>
      </c>
      <c r="P221" s="2" t="s">
        <v>97</v>
      </c>
      <c r="Q221" s="12" t="s">
        <v>621</v>
      </c>
      <c r="R221" s="7">
        <v>800</v>
      </c>
      <c r="S221" s="7">
        <f t="shared" si="70"/>
        <v>800</v>
      </c>
      <c r="T221" s="12" t="s">
        <v>616</v>
      </c>
      <c r="U221" s="12" t="s">
        <v>137</v>
      </c>
      <c r="V221" s="12" t="s">
        <v>139</v>
      </c>
      <c r="W221" s="2" t="s">
        <v>82</v>
      </c>
      <c r="X221" s="12" t="s">
        <v>139</v>
      </c>
      <c r="Y221" s="2" t="s">
        <v>86</v>
      </c>
      <c r="Z221" s="3">
        <v>45112</v>
      </c>
      <c r="AA221" s="3">
        <v>45112</v>
      </c>
      <c r="AB221" s="4" t="s">
        <v>97</v>
      </c>
    </row>
    <row r="222" spans="1:28" ht="75" customHeight="1" x14ac:dyDescent="0.25">
      <c r="A222" s="2">
        <v>2023</v>
      </c>
      <c r="B222" s="3">
        <v>45017</v>
      </c>
      <c r="C222" s="3">
        <v>45107</v>
      </c>
      <c r="D222" s="4" t="s">
        <v>72</v>
      </c>
      <c r="E222" s="5" t="s">
        <v>791</v>
      </c>
      <c r="F222" s="10" t="s">
        <v>94</v>
      </c>
      <c r="G222" s="8" t="s">
        <v>95</v>
      </c>
      <c r="H222" s="10" t="s">
        <v>92</v>
      </c>
      <c r="I222" s="10" t="s">
        <v>80</v>
      </c>
      <c r="J222" s="6" t="s">
        <v>792</v>
      </c>
      <c r="K222" s="6" t="s">
        <v>127</v>
      </c>
      <c r="L222" s="6" t="s">
        <v>793</v>
      </c>
      <c r="M222" s="2" t="s">
        <v>97</v>
      </c>
      <c r="N222" s="3">
        <v>45034</v>
      </c>
      <c r="O222" s="3">
        <f t="shared" si="69"/>
        <v>45400</v>
      </c>
      <c r="P222" s="2" t="s">
        <v>97</v>
      </c>
      <c r="Q222" s="12" t="s">
        <v>794</v>
      </c>
      <c r="R222" s="7">
        <v>500</v>
      </c>
      <c r="S222" s="7">
        <f t="shared" si="70"/>
        <v>500</v>
      </c>
      <c r="T222" s="12" t="s">
        <v>795</v>
      </c>
      <c r="U222" s="12" t="s">
        <v>137</v>
      </c>
      <c r="V222" s="12" t="s">
        <v>139</v>
      </c>
      <c r="W222" s="2" t="s">
        <v>82</v>
      </c>
      <c r="X222" s="12" t="s">
        <v>139</v>
      </c>
      <c r="Y222" s="2" t="s">
        <v>86</v>
      </c>
      <c r="Z222" s="3">
        <v>45112</v>
      </c>
      <c r="AA222" s="3">
        <v>45112</v>
      </c>
      <c r="AB222" s="4" t="s">
        <v>97</v>
      </c>
    </row>
    <row r="223" spans="1:28" ht="75" customHeight="1" x14ac:dyDescent="0.25">
      <c r="A223" s="2">
        <v>2023</v>
      </c>
      <c r="B223" s="3">
        <v>45017</v>
      </c>
      <c r="C223" s="3">
        <v>45107</v>
      </c>
      <c r="D223" s="4" t="s">
        <v>72</v>
      </c>
      <c r="E223" s="5" t="s">
        <v>796</v>
      </c>
      <c r="F223" s="2" t="s">
        <v>94</v>
      </c>
      <c r="G223" s="8" t="s">
        <v>95</v>
      </c>
      <c r="H223" s="10" t="s">
        <v>92</v>
      </c>
      <c r="I223" s="2" t="s">
        <v>80</v>
      </c>
      <c r="J223" s="6" t="s">
        <v>797</v>
      </c>
      <c r="K223" s="6" t="s">
        <v>116</v>
      </c>
      <c r="L223" s="6" t="s">
        <v>798</v>
      </c>
      <c r="M223" s="2" t="s">
        <v>97</v>
      </c>
      <c r="N223" s="3">
        <v>45035</v>
      </c>
      <c r="O223" s="3">
        <f t="shared" si="69"/>
        <v>45401</v>
      </c>
      <c r="P223" s="2" t="s">
        <v>97</v>
      </c>
      <c r="Q223" s="12" t="s">
        <v>799</v>
      </c>
      <c r="R223" s="7">
        <v>769.85</v>
      </c>
      <c r="S223" s="7">
        <f t="shared" si="70"/>
        <v>769.85</v>
      </c>
      <c r="T223" s="12" t="s">
        <v>800</v>
      </c>
      <c r="U223" s="12" t="s">
        <v>137</v>
      </c>
      <c r="V223" s="12" t="s">
        <v>139</v>
      </c>
      <c r="W223" s="2" t="s">
        <v>82</v>
      </c>
      <c r="X223" s="12" t="s">
        <v>139</v>
      </c>
      <c r="Y223" s="2" t="s">
        <v>86</v>
      </c>
      <c r="Z223" s="3">
        <v>45112</v>
      </c>
      <c r="AA223" s="3">
        <v>45112</v>
      </c>
      <c r="AB223" s="4" t="s">
        <v>97</v>
      </c>
    </row>
    <row r="224" spans="1:28" ht="75" customHeight="1" x14ac:dyDescent="0.25">
      <c r="A224" s="2">
        <v>2023</v>
      </c>
      <c r="B224" s="3">
        <v>45017</v>
      </c>
      <c r="C224" s="3">
        <v>45107</v>
      </c>
      <c r="D224" s="4" t="s">
        <v>72</v>
      </c>
      <c r="E224" s="5" t="s">
        <v>812</v>
      </c>
      <c r="F224" s="10" t="s">
        <v>94</v>
      </c>
      <c r="G224" s="8" t="s">
        <v>95</v>
      </c>
      <c r="H224" s="10" t="s">
        <v>92</v>
      </c>
      <c r="I224" s="10" t="s">
        <v>80</v>
      </c>
      <c r="J224" s="6" t="s">
        <v>813</v>
      </c>
      <c r="K224" s="6" t="s">
        <v>151</v>
      </c>
      <c r="L224" s="6" t="s">
        <v>151</v>
      </c>
      <c r="M224" s="2" t="s">
        <v>97</v>
      </c>
      <c r="N224" s="3">
        <v>45035</v>
      </c>
      <c r="O224" s="3">
        <f t="shared" si="69"/>
        <v>45401</v>
      </c>
      <c r="P224" s="2" t="s">
        <v>97</v>
      </c>
      <c r="Q224" s="12" t="s">
        <v>814</v>
      </c>
      <c r="R224" s="7">
        <v>994.4</v>
      </c>
      <c r="S224" s="7">
        <f t="shared" si="70"/>
        <v>994.4</v>
      </c>
      <c r="T224" s="12" t="s">
        <v>815</v>
      </c>
      <c r="U224" s="12" t="s">
        <v>137</v>
      </c>
      <c r="V224" s="12" t="s">
        <v>139</v>
      </c>
      <c r="W224" s="2" t="s">
        <v>82</v>
      </c>
      <c r="X224" s="12" t="s">
        <v>139</v>
      </c>
      <c r="Y224" s="2" t="s">
        <v>86</v>
      </c>
      <c r="Z224" s="3">
        <v>45112</v>
      </c>
      <c r="AA224" s="3">
        <v>45112</v>
      </c>
      <c r="AB224" s="4" t="s">
        <v>97</v>
      </c>
    </row>
    <row r="225" spans="1:28" ht="75" customHeight="1" x14ac:dyDescent="0.25">
      <c r="A225" s="2">
        <v>2023</v>
      </c>
      <c r="B225" s="3">
        <v>45017</v>
      </c>
      <c r="C225" s="3">
        <v>45107</v>
      </c>
      <c r="D225" s="4" t="s">
        <v>72</v>
      </c>
      <c r="E225" s="5" t="s">
        <v>818</v>
      </c>
      <c r="F225" s="2" t="s">
        <v>94</v>
      </c>
      <c r="G225" s="8" t="s">
        <v>95</v>
      </c>
      <c r="H225" s="10" t="s">
        <v>92</v>
      </c>
      <c r="I225" s="2" t="s">
        <v>80</v>
      </c>
      <c r="J225" s="6" t="s">
        <v>819</v>
      </c>
      <c r="K225" s="6" t="s">
        <v>117</v>
      </c>
      <c r="L225" s="6" t="s">
        <v>172</v>
      </c>
      <c r="M225" s="2" t="s">
        <v>97</v>
      </c>
      <c r="N225" s="3">
        <v>45034</v>
      </c>
      <c r="O225" s="3">
        <f t="shared" si="69"/>
        <v>45400</v>
      </c>
      <c r="P225" s="2" t="s">
        <v>97</v>
      </c>
      <c r="Q225" s="12" t="s">
        <v>820</v>
      </c>
      <c r="R225" s="7">
        <v>180</v>
      </c>
      <c r="S225" s="7">
        <f t="shared" si="70"/>
        <v>180</v>
      </c>
      <c r="T225" s="12" t="s">
        <v>821</v>
      </c>
      <c r="U225" s="12" t="s">
        <v>137</v>
      </c>
      <c r="V225" s="12" t="s">
        <v>139</v>
      </c>
      <c r="W225" s="2" t="s">
        <v>82</v>
      </c>
      <c r="X225" s="12" t="s">
        <v>139</v>
      </c>
      <c r="Y225" s="2" t="s">
        <v>86</v>
      </c>
      <c r="Z225" s="3">
        <v>45112</v>
      </c>
      <c r="AA225" s="3">
        <v>45112</v>
      </c>
      <c r="AB225" s="4" t="s">
        <v>97</v>
      </c>
    </row>
    <row r="226" spans="1:28" ht="75" customHeight="1" x14ac:dyDescent="0.25">
      <c r="A226" s="2">
        <v>2023</v>
      </c>
      <c r="B226" s="3">
        <v>45017</v>
      </c>
      <c r="C226" s="3">
        <v>45107</v>
      </c>
      <c r="D226" s="4" t="s">
        <v>72</v>
      </c>
      <c r="E226" s="5" t="s">
        <v>822</v>
      </c>
      <c r="F226" s="2" t="s">
        <v>94</v>
      </c>
      <c r="G226" s="8" t="s">
        <v>95</v>
      </c>
      <c r="H226" s="10" t="s">
        <v>92</v>
      </c>
      <c r="I226" s="2" t="s">
        <v>80</v>
      </c>
      <c r="J226" s="6" t="s">
        <v>823</v>
      </c>
      <c r="K226" s="6" t="s">
        <v>824</v>
      </c>
      <c r="L226" s="6" t="s">
        <v>124</v>
      </c>
      <c r="M226" s="2" t="s">
        <v>97</v>
      </c>
      <c r="N226" s="3">
        <v>45035</v>
      </c>
      <c r="O226" s="3">
        <f t="shared" si="69"/>
        <v>45401</v>
      </c>
      <c r="P226" s="2" t="s">
        <v>97</v>
      </c>
      <c r="Q226" s="12" t="s">
        <v>825</v>
      </c>
      <c r="R226" s="7">
        <v>775.75</v>
      </c>
      <c r="S226" s="7">
        <f t="shared" si="70"/>
        <v>775.75</v>
      </c>
      <c r="T226" s="12" t="s">
        <v>826</v>
      </c>
      <c r="U226" s="12" t="s">
        <v>137</v>
      </c>
      <c r="V226" s="12" t="s">
        <v>139</v>
      </c>
      <c r="W226" s="2" t="s">
        <v>82</v>
      </c>
      <c r="X226" s="12" t="s">
        <v>139</v>
      </c>
      <c r="Y226" s="2" t="s">
        <v>86</v>
      </c>
      <c r="Z226" s="3">
        <v>45112</v>
      </c>
      <c r="AA226" s="3">
        <v>45112</v>
      </c>
      <c r="AB226" s="4" t="s">
        <v>97</v>
      </c>
    </row>
    <row r="227" spans="1:28" ht="75" customHeight="1" x14ac:dyDescent="0.25">
      <c r="A227" s="2">
        <v>2023</v>
      </c>
      <c r="B227" s="3">
        <v>45017</v>
      </c>
      <c r="C227" s="3">
        <v>45107</v>
      </c>
      <c r="D227" s="4" t="s">
        <v>72</v>
      </c>
      <c r="E227" s="5" t="s">
        <v>832</v>
      </c>
      <c r="F227" s="2" t="s">
        <v>94</v>
      </c>
      <c r="G227" s="8" t="s">
        <v>95</v>
      </c>
      <c r="H227" s="10" t="s">
        <v>92</v>
      </c>
      <c r="I227" s="2" t="s">
        <v>80</v>
      </c>
      <c r="J227" s="6" t="s">
        <v>833</v>
      </c>
      <c r="K227" s="6" t="s">
        <v>834</v>
      </c>
      <c r="L227" s="6" t="s">
        <v>835</v>
      </c>
      <c r="M227" s="2" t="s">
        <v>97</v>
      </c>
      <c r="N227" s="3">
        <v>45036</v>
      </c>
      <c r="O227" s="3">
        <f t="shared" si="69"/>
        <v>45402</v>
      </c>
      <c r="P227" s="2" t="s">
        <v>97</v>
      </c>
      <c r="Q227" s="12" t="s">
        <v>836</v>
      </c>
      <c r="R227" s="7">
        <v>212.77</v>
      </c>
      <c r="S227" s="7">
        <f t="shared" si="70"/>
        <v>212.77</v>
      </c>
      <c r="T227" s="12" t="s">
        <v>831</v>
      </c>
      <c r="U227" s="12" t="s">
        <v>137</v>
      </c>
      <c r="V227" s="12" t="s">
        <v>139</v>
      </c>
      <c r="W227" s="2" t="s">
        <v>82</v>
      </c>
      <c r="X227" s="12" t="s">
        <v>139</v>
      </c>
      <c r="Y227" s="2" t="s">
        <v>86</v>
      </c>
      <c r="Z227" s="3">
        <v>45112</v>
      </c>
      <c r="AA227" s="3">
        <v>45112</v>
      </c>
      <c r="AB227" s="4" t="s">
        <v>97</v>
      </c>
    </row>
    <row r="228" spans="1:28" ht="75" customHeight="1" x14ac:dyDescent="0.25">
      <c r="A228" s="2">
        <v>2023</v>
      </c>
      <c r="B228" s="3">
        <v>45017</v>
      </c>
      <c r="C228" s="3">
        <v>45107</v>
      </c>
      <c r="D228" s="4" t="s">
        <v>72</v>
      </c>
      <c r="E228" s="5" t="s">
        <v>1070</v>
      </c>
      <c r="F228" s="2" t="s">
        <v>94</v>
      </c>
      <c r="G228" s="8" t="s">
        <v>95</v>
      </c>
      <c r="H228" s="10" t="s">
        <v>92</v>
      </c>
      <c r="I228" s="2" t="s">
        <v>80</v>
      </c>
      <c r="J228" s="6" t="s">
        <v>1071</v>
      </c>
      <c r="K228" s="6" t="s">
        <v>1072</v>
      </c>
      <c r="L228" s="6" t="s">
        <v>128</v>
      </c>
      <c r="M228" s="2" t="s">
        <v>97</v>
      </c>
      <c r="N228" s="3">
        <v>45036</v>
      </c>
      <c r="O228" s="3">
        <f t="shared" ref="O228" si="74">N228+366</f>
        <v>45402</v>
      </c>
      <c r="P228" s="2" t="s">
        <v>97</v>
      </c>
      <c r="Q228" s="12" t="s">
        <v>1073</v>
      </c>
      <c r="R228" s="7">
        <v>180</v>
      </c>
      <c r="S228" s="7">
        <f t="shared" ref="S228:S234" si="75">R228</f>
        <v>180</v>
      </c>
      <c r="T228" s="12" t="s">
        <v>1074</v>
      </c>
      <c r="U228" s="12" t="s">
        <v>137</v>
      </c>
      <c r="V228" s="12" t="s">
        <v>139</v>
      </c>
      <c r="W228" s="2" t="s">
        <v>82</v>
      </c>
      <c r="X228" s="12" t="s">
        <v>139</v>
      </c>
      <c r="Y228" s="2" t="s">
        <v>86</v>
      </c>
      <c r="Z228" s="3">
        <v>45112</v>
      </c>
      <c r="AA228" s="3">
        <v>45112</v>
      </c>
      <c r="AB228" s="4" t="s">
        <v>97</v>
      </c>
    </row>
    <row r="229" spans="1:28" ht="75" customHeight="1" x14ac:dyDescent="0.25">
      <c r="A229" s="2">
        <v>2023</v>
      </c>
      <c r="B229" s="3">
        <v>45017</v>
      </c>
      <c r="C229" s="3">
        <v>45107</v>
      </c>
      <c r="D229" s="4" t="s">
        <v>72</v>
      </c>
      <c r="E229" s="5" t="s">
        <v>1075</v>
      </c>
      <c r="F229" s="2" t="s">
        <v>94</v>
      </c>
      <c r="G229" s="8" t="s">
        <v>95</v>
      </c>
      <c r="H229" s="10" t="s">
        <v>92</v>
      </c>
      <c r="I229" s="2" t="s">
        <v>80</v>
      </c>
      <c r="J229" s="6" t="s">
        <v>200</v>
      </c>
      <c r="K229" s="6" t="s">
        <v>115</v>
      </c>
      <c r="L229" s="6" t="s">
        <v>121</v>
      </c>
      <c r="M229" s="2" t="s">
        <v>97</v>
      </c>
      <c r="N229" s="3">
        <v>45036</v>
      </c>
      <c r="O229" s="3">
        <f t="shared" ref="O229" si="76">N229+366</f>
        <v>45402</v>
      </c>
      <c r="P229" s="2" t="s">
        <v>97</v>
      </c>
      <c r="Q229" s="12" t="s">
        <v>1076</v>
      </c>
      <c r="R229" s="7">
        <v>148.41999999999999</v>
      </c>
      <c r="S229" s="7">
        <f t="shared" si="75"/>
        <v>148.41999999999999</v>
      </c>
      <c r="T229" s="12" t="s">
        <v>1077</v>
      </c>
      <c r="U229" s="12" t="s">
        <v>137</v>
      </c>
      <c r="V229" s="12" t="s">
        <v>139</v>
      </c>
      <c r="W229" s="2" t="s">
        <v>82</v>
      </c>
      <c r="X229" s="12" t="s">
        <v>139</v>
      </c>
      <c r="Y229" s="2" t="s">
        <v>86</v>
      </c>
      <c r="Z229" s="3">
        <v>45112</v>
      </c>
      <c r="AA229" s="3">
        <v>45112</v>
      </c>
      <c r="AB229" s="4" t="s">
        <v>97</v>
      </c>
    </row>
    <row r="230" spans="1:28" ht="75" customHeight="1" x14ac:dyDescent="0.25">
      <c r="A230" s="2">
        <v>2023</v>
      </c>
      <c r="B230" s="3">
        <v>45017</v>
      </c>
      <c r="C230" s="3">
        <v>45107</v>
      </c>
      <c r="D230" s="4" t="s">
        <v>72</v>
      </c>
      <c r="E230" s="5" t="s">
        <v>1352</v>
      </c>
      <c r="F230" s="10" t="s">
        <v>94</v>
      </c>
      <c r="G230" s="8" t="s">
        <v>95</v>
      </c>
      <c r="H230" s="10" t="s">
        <v>92</v>
      </c>
      <c r="I230" s="10" t="s">
        <v>80</v>
      </c>
      <c r="J230" s="6" t="s">
        <v>1353</v>
      </c>
      <c r="K230" s="6" t="s">
        <v>115</v>
      </c>
      <c r="L230" s="6" t="s">
        <v>121</v>
      </c>
      <c r="M230" s="2" t="s">
        <v>97</v>
      </c>
      <c r="N230" s="3">
        <v>45036</v>
      </c>
      <c r="O230" s="3">
        <f t="shared" ref="O230" si="77">N230+366</f>
        <v>45402</v>
      </c>
      <c r="P230" s="2" t="s">
        <v>97</v>
      </c>
      <c r="Q230" s="12" t="s">
        <v>1354</v>
      </c>
      <c r="R230" s="7">
        <v>300.02</v>
      </c>
      <c r="S230" s="7">
        <f>R230</f>
        <v>300.02</v>
      </c>
      <c r="T230" s="12" t="s">
        <v>1355</v>
      </c>
      <c r="U230" s="12" t="s">
        <v>137</v>
      </c>
      <c r="V230" s="12" t="s">
        <v>139</v>
      </c>
      <c r="W230" s="2" t="s">
        <v>82</v>
      </c>
      <c r="X230" s="12" t="s">
        <v>139</v>
      </c>
      <c r="Y230" s="2" t="s">
        <v>86</v>
      </c>
      <c r="Z230" s="3">
        <v>45112</v>
      </c>
      <c r="AA230" s="3">
        <v>45112</v>
      </c>
      <c r="AB230" s="4" t="s">
        <v>97</v>
      </c>
    </row>
    <row r="231" spans="1:28" ht="75" customHeight="1" x14ac:dyDescent="0.25">
      <c r="A231" s="2">
        <v>2023</v>
      </c>
      <c r="B231" s="3">
        <v>45017</v>
      </c>
      <c r="C231" s="3">
        <v>45107</v>
      </c>
      <c r="D231" s="4" t="s">
        <v>72</v>
      </c>
      <c r="E231" s="5" t="s">
        <v>1084</v>
      </c>
      <c r="F231" s="2" t="s">
        <v>94</v>
      </c>
      <c r="G231" s="8" t="s">
        <v>95</v>
      </c>
      <c r="H231" s="10" t="s">
        <v>92</v>
      </c>
      <c r="I231" s="2" t="s">
        <v>80</v>
      </c>
      <c r="J231" s="6" t="s">
        <v>1085</v>
      </c>
      <c r="K231" s="6" t="s">
        <v>115</v>
      </c>
      <c r="L231" s="6" t="s">
        <v>174</v>
      </c>
      <c r="M231" s="2" t="s">
        <v>97</v>
      </c>
      <c r="N231" s="3">
        <v>45036</v>
      </c>
      <c r="O231" s="3">
        <f t="shared" ref="O231" si="78">N231+366</f>
        <v>45402</v>
      </c>
      <c r="P231" s="2" t="s">
        <v>97</v>
      </c>
      <c r="Q231" s="12" t="s">
        <v>1086</v>
      </c>
      <c r="R231" s="7">
        <v>519.66999999999996</v>
      </c>
      <c r="S231" s="7">
        <f t="shared" si="75"/>
        <v>519.66999999999996</v>
      </c>
      <c r="T231" s="12" t="s">
        <v>1083</v>
      </c>
      <c r="U231" s="12" t="s">
        <v>137</v>
      </c>
      <c r="V231" s="12" t="s">
        <v>139</v>
      </c>
      <c r="W231" s="2" t="s">
        <v>82</v>
      </c>
      <c r="X231" s="12" t="s">
        <v>139</v>
      </c>
      <c r="Y231" s="2" t="s">
        <v>86</v>
      </c>
      <c r="Z231" s="3">
        <v>45112</v>
      </c>
      <c r="AA231" s="3">
        <v>45112</v>
      </c>
      <c r="AB231" s="4" t="s">
        <v>97</v>
      </c>
    </row>
    <row r="232" spans="1:28" ht="75" customHeight="1" x14ac:dyDescent="0.25">
      <c r="A232" s="2">
        <v>2023</v>
      </c>
      <c r="B232" s="3">
        <v>45017</v>
      </c>
      <c r="C232" s="3">
        <v>45107</v>
      </c>
      <c r="D232" s="4" t="s">
        <v>72</v>
      </c>
      <c r="E232" s="5" t="s">
        <v>1087</v>
      </c>
      <c r="F232" s="2" t="s">
        <v>94</v>
      </c>
      <c r="G232" s="8" t="s">
        <v>95</v>
      </c>
      <c r="H232" s="10" t="s">
        <v>92</v>
      </c>
      <c r="I232" s="2" t="s">
        <v>80</v>
      </c>
      <c r="J232" s="6" t="s">
        <v>414</v>
      </c>
      <c r="K232" s="6" t="s">
        <v>120</v>
      </c>
      <c r="L232" s="6" t="s">
        <v>118</v>
      </c>
      <c r="M232" s="2" t="s">
        <v>97</v>
      </c>
      <c r="N232" s="3">
        <v>45036</v>
      </c>
      <c r="O232" s="3">
        <f t="shared" ref="O232" si="79">N232+366</f>
        <v>45402</v>
      </c>
      <c r="P232" s="2" t="s">
        <v>97</v>
      </c>
      <c r="Q232" s="12" t="s">
        <v>1088</v>
      </c>
      <c r="R232" s="7">
        <v>180</v>
      </c>
      <c r="S232" s="7">
        <f t="shared" si="75"/>
        <v>180</v>
      </c>
      <c r="T232" s="12" t="s">
        <v>1089</v>
      </c>
      <c r="U232" s="12" t="s">
        <v>137</v>
      </c>
      <c r="V232" s="12" t="s">
        <v>139</v>
      </c>
      <c r="W232" s="2" t="s">
        <v>82</v>
      </c>
      <c r="X232" s="12" t="s">
        <v>139</v>
      </c>
      <c r="Y232" s="2" t="s">
        <v>86</v>
      </c>
      <c r="Z232" s="3">
        <v>45112</v>
      </c>
      <c r="AA232" s="3">
        <v>45112</v>
      </c>
      <c r="AB232" s="4" t="s">
        <v>97</v>
      </c>
    </row>
    <row r="233" spans="1:28" ht="75" customHeight="1" x14ac:dyDescent="0.25">
      <c r="A233" s="2">
        <v>2023</v>
      </c>
      <c r="B233" s="3">
        <v>45017</v>
      </c>
      <c r="C233" s="3">
        <v>45107</v>
      </c>
      <c r="D233" s="4" t="s">
        <v>72</v>
      </c>
      <c r="E233" s="5" t="s">
        <v>1090</v>
      </c>
      <c r="F233" s="2" t="s">
        <v>94</v>
      </c>
      <c r="G233" s="8" t="s">
        <v>95</v>
      </c>
      <c r="H233" s="10" t="s">
        <v>92</v>
      </c>
      <c r="I233" s="2" t="s">
        <v>80</v>
      </c>
      <c r="J233" s="6" t="s">
        <v>1091</v>
      </c>
      <c r="K233" s="6" t="s">
        <v>127</v>
      </c>
      <c r="L233" s="6" t="s">
        <v>122</v>
      </c>
      <c r="M233" s="2" t="s">
        <v>97</v>
      </c>
      <c r="N233" s="3">
        <v>45036</v>
      </c>
      <c r="O233" s="3">
        <f t="shared" ref="O233" si="80">N233+366</f>
        <v>45402</v>
      </c>
      <c r="P233" s="2" t="s">
        <v>97</v>
      </c>
      <c r="Q233" s="12" t="s">
        <v>1092</v>
      </c>
      <c r="R233" s="7">
        <v>180</v>
      </c>
      <c r="S233" s="7">
        <f t="shared" si="75"/>
        <v>180</v>
      </c>
      <c r="T233" s="12" t="s">
        <v>1093</v>
      </c>
      <c r="U233" s="12" t="s">
        <v>137</v>
      </c>
      <c r="V233" s="12" t="s">
        <v>139</v>
      </c>
      <c r="W233" s="2" t="s">
        <v>82</v>
      </c>
      <c r="X233" s="12" t="s">
        <v>139</v>
      </c>
      <c r="Y233" s="2" t="s">
        <v>86</v>
      </c>
      <c r="Z233" s="3">
        <v>45112</v>
      </c>
      <c r="AA233" s="3">
        <v>45112</v>
      </c>
      <c r="AB233" s="4" t="s">
        <v>97</v>
      </c>
    </row>
    <row r="234" spans="1:28" ht="75" customHeight="1" x14ac:dyDescent="0.25">
      <c r="A234" s="2">
        <v>2023</v>
      </c>
      <c r="B234" s="3">
        <v>45017</v>
      </c>
      <c r="C234" s="3">
        <v>45107</v>
      </c>
      <c r="D234" s="4" t="s">
        <v>72</v>
      </c>
      <c r="E234" s="5" t="s">
        <v>1094</v>
      </c>
      <c r="F234" s="10" t="s">
        <v>94</v>
      </c>
      <c r="G234" s="8" t="s">
        <v>95</v>
      </c>
      <c r="H234" s="10" t="s">
        <v>92</v>
      </c>
      <c r="I234" s="10" t="s">
        <v>80</v>
      </c>
      <c r="J234" s="6" t="s">
        <v>1095</v>
      </c>
      <c r="K234" s="6" t="s">
        <v>113</v>
      </c>
      <c r="L234" s="6" t="s">
        <v>122</v>
      </c>
      <c r="M234" s="2" t="s">
        <v>97</v>
      </c>
      <c r="N234" s="3">
        <v>45036</v>
      </c>
      <c r="O234" s="3">
        <f t="shared" ref="O234" si="81">N234+366</f>
        <v>45402</v>
      </c>
      <c r="P234" s="2" t="s">
        <v>97</v>
      </c>
      <c r="Q234" s="12" t="s">
        <v>1096</v>
      </c>
      <c r="R234" s="7">
        <v>180</v>
      </c>
      <c r="S234" s="7">
        <f t="shared" si="75"/>
        <v>180</v>
      </c>
      <c r="T234" s="12" t="s">
        <v>1097</v>
      </c>
      <c r="U234" s="12" t="s">
        <v>137</v>
      </c>
      <c r="V234" s="12" t="s">
        <v>139</v>
      </c>
      <c r="W234" s="2" t="s">
        <v>82</v>
      </c>
      <c r="X234" s="12" t="s">
        <v>139</v>
      </c>
      <c r="Y234" s="2" t="s">
        <v>86</v>
      </c>
      <c r="Z234" s="3">
        <v>45112</v>
      </c>
      <c r="AA234" s="3">
        <v>45112</v>
      </c>
      <c r="AB234" s="4" t="s">
        <v>97</v>
      </c>
    </row>
    <row r="235" spans="1:28" ht="75" customHeight="1" x14ac:dyDescent="0.25">
      <c r="A235" s="2">
        <v>2023</v>
      </c>
      <c r="B235" s="3">
        <v>45017</v>
      </c>
      <c r="C235" s="3">
        <v>45107</v>
      </c>
      <c r="D235" s="4" t="s">
        <v>72</v>
      </c>
      <c r="E235" s="5" t="s">
        <v>841</v>
      </c>
      <c r="F235" s="2" t="s">
        <v>94</v>
      </c>
      <c r="G235" s="8" t="s">
        <v>95</v>
      </c>
      <c r="H235" s="10" t="s">
        <v>92</v>
      </c>
      <c r="I235" s="2" t="s">
        <v>80</v>
      </c>
      <c r="J235" s="6" t="s">
        <v>838</v>
      </c>
      <c r="K235" s="6" t="s">
        <v>130</v>
      </c>
      <c r="L235" s="6" t="s">
        <v>117</v>
      </c>
      <c r="M235" s="2" t="s">
        <v>97</v>
      </c>
      <c r="N235" s="3">
        <v>45037</v>
      </c>
      <c r="O235" s="3">
        <f t="shared" si="69"/>
        <v>45403</v>
      </c>
      <c r="P235" s="2" t="s">
        <v>97</v>
      </c>
      <c r="Q235" s="12" t="s">
        <v>842</v>
      </c>
      <c r="R235" s="7">
        <v>225</v>
      </c>
      <c r="S235" s="7">
        <f t="shared" si="70"/>
        <v>225</v>
      </c>
      <c r="T235" s="12" t="s">
        <v>840</v>
      </c>
      <c r="U235" s="12" t="s">
        <v>137</v>
      </c>
      <c r="V235" s="12" t="s">
        <v>139</v>
      </c>
      <c r="W235" s="2" t="s">
        <v>82</v>
      </c>
      <c r="X235" s="12" t="s">
        <v>139</v>
      </c>
      <c r="Y235" s="2" t="s">
        <v>86</v>
      </c>
      <c r="Z235" s="3">
        <v>45112</v>
      </c>
      <c r="AA235" s="3">
        <v>45112</v>
      </c>
      <c r="AB235" s="4" t="s">
        <v>97</v>
      </c>
    </row>
    <row r="236" spans="1:28" ht="75" customHeight="1" x14ac:dyDescent="0.25">
      <c r="A236" s="2">
        <v>2023</v>
      </c>
      <c r="B236" s="3">
        <v>45017</v>
      </c>
      <c r="C236" s="3">
        <v>45107</v>
      </c>
      <c r="D236" s="4" t="s">
        <v>72</v>
      </c>
      <c r="E236" s="5" t="s">
        <v>1098</v>
      </c>
      <c r="F236" s="10" t="s">
        <v>94</v>
      </c>
      <c r="G236" s="8" t="s">
        <v>95</v>
      </c>
      <c r="H236" s="10" t="s">
        <v>92</v>
      </c>
      <c r="I236" s="10" t="s">
        <v>80</v>
      </c>
      <c r="J236" s="6" t="s">
        <v>1099</v>
      </c>
      <c r="K236" s="6" t="s">
        <v>117</v>
      </c>
      <c r="L236" s="6" t="s">
        <v>190</v>
      </c>
      <c r="M236" s="2" t="s">
        <v>97</v>
      </c>
      <c r="N236" s="3">
        <v>45030</v>
      </c>
      <c r="O236" s="3">
        <f t="shared" ref="O236:O246" si="82">N236+366</f>
        <v>45396</v>
      </c>
      <c r="P236" s="2" t="s">
        <v>97</v>
      </c>
      <c r="Q236" s="12" t="s">
        <v>1100</v>
      </c>
      <c r="R236" s="7">
        <v>547.75</v>
      </c>
      <c r="S236" s="7">
        <f>R236</f>
        <v>547.75</v>
      </c>
      <c r="T236" s="12" t="s">
        <v>1101</v>
      </c>
      <c r="U236" s="12" t="s">
        <v>137</v>
      </c>
      <c r="V236" s="12" t="s">
        <v>139</v>
      </c>
      <c r="W236" s="2" t="s">
        <v>82</v>
      </c>
      <c r="X236" s="12" t="s">
        <v>139</v>
      </c>
      <c r="Y236" s="2" t="s">
        <v>86</v>
      </c>
      <c r="Z236" s="3">
        <v>45112</v>
      </c>
      <c r="AA236" s="3">
        <v>45112</v>
      </c>
      <c r="AB236" s="4" t="s">
        <v>97</v>
      </c>
    </row>
    <row r="237" spans="1:28" ht="75" customHeight="1" x14ac:dyDescent="0.25">
      <c r="A237" s="2">
        <v>2023</v>
      </c>
      <c r="B237" s="3">
        <v>45017</v>
      </c>
      <c r="C237" s="3">
        <v>45107</v>
      </c>
      <c r="D237" s="4" t="s">
        <v>72</v>
      </c>
      <c r="E237" s="5" t="s">
        <v>1102</v>
      </c>
      <c r="F237" s="10" t="s">
        <v>94</v>
      </c>
      <c r="G237" s="8" t="s">
        <v>95</v>
      </c>
      <c r="H237" s="10" t="s">
        <v>92</v>
      </c>
      <c r="I237" s="10" t="s">
        <v>80</v>
      </c>
      <c r="J237" s="6" t="s">
        <v>1002</v>
      </c>
      <c r="K237" s="6" t="s">
        <v>119</v>
      </c>
      <c r="L237" s="6" t="s">
        <v>174</v>
      </c>
      <c r="M237" s="2" t="s">
        <v>97</v>
      </c>
      <c r="N237" s="3">
        <v>45036</v>
      </c>
      <c r="O237" s="3">
        <f t="shared" si="82"/>
        <v>45402</v>
      </c>
      <c r="P237" s="2" t="s">
        <v>97</v>
      </c>
      <c r="Q237" s="12" t="s">
        <v>1103</v>
      </c>
      <c r="R237" s="7">
        <v>352.5</v>
      </c>
      <c r="S237" s="7">
        <f>R237</f>
        <v>352.5</v>
      </c>
      <c r="T237" s="12" t="s">
        <v>1104</v>
      </c>
      <c r="U237" s="12" t="s">
        <v>137</v>
      </c>
      <c r="V237" s="12" t="s">
        <v>139</v>
      </c>
      <c r="W237" s="2" t="s">
        <v>82</v>
      </c>
      <c r="X237" s="12" t="s">
        <v>139</v>
      </c>
      <c r="Y237" s="2" t="s">
        <v>86</v>
      </c>
      <c r="Z237" s="3">
        <v>45112</v>
      </c>
      <c r="AA237" s="3">
        <v>45112</v>
      </c>
      <c r="AB237" s="4" t="s">
        <v>97</v>
      </c>
    </row>
    <row r="238" spans="1:28" ht="75" customHeight="1" x14ac:dyDescent="0.25">
      <c r="A238" s="2">
        <v>2023</v>
      </c>
      <c r="B238" s="3">
        <v>45017</v>
      </c>
      <c r="C238" s="3">
        <v>45107</v>
      </c>
      <c r="D238" s="4" t="s">
        <v>72</v>
      </c>
      <c r="E238" s="5" t="s">
        <v>1108</v>
      </c>
      <c r="F238" s="10" t="s">
        <v>94</v>
      </c>
      <c r="G238" s="8" t="s">
        <v>95</v>
      </c>
      <c r="H238" s="10" t="s">
        <v>92</v>
      </c>
      <c r="I238" s="10" t="s">
        <v>80</v>
      </c>
      <c r="J238" s="6" t="s">
        <v>1109</v>
      </c>
      <c r="K238" s="6" t="s">
        <v>1110</v>
      </c>
      <c r="L238" s="6" t="s">
        <v>146</v>
      </c>
      <c r="M238" s="2" t="s">
        <v>97</v>
      </c>
      <c r="N238" s="3">
        <v>45036</v>
      </c>
      <c r="O238" s="3">
        <f t="shared" si="82"/>
        <v>45402</v>
      </c>
      <c r="P238" s="2" t="s">
        <v>97</v>
      </c>
      <c r="Q238" s="12" t="s">
        <v>1111</v>
      </c>
      <c r="R238" s="7">
        <v>500</v>
      </c>
      <c r="S238" s="7">
        <f>R238</f>
        <v>500</v>
      </c>
      <c r="T238" s="12" t="s">
        <v>1112</v>
      </c>
      <c r="U238" s="12" t="s">
        <v>137</v>
      </c>
      <c r="V238" s="12" t="s">
        <v>139</v>
      </c>
      <c r="W238" s="2" t="s">
        <v>82</v>
      </c>
      <c r="X238" s="12" t="s">
        <v>139</v>
      </c>
      <c r="Y238" s="2" t="s">
        <v>86</v>
      </c>
      <c r="Z238" s="3">
        <v>45112</v>
      </c>
      <c r="AA238" s="3">
        <v>45112</v>
      </c>
      <c r="AB238" s="4" t="s">
        <v>97</v>
      </c>
    </row>
    <row r="239" spans="1:28" ht="75" customHeight="1" x14ac:dyDescent="0.25">
      <c r="A239" s="2">
        <v>2023</v>
      </c>
      <c r="B239" s="3">
        <v>45017</v>
      </c>
      <c r="C239" s="3">
        <v>45107</v>
      </c>
      <c r="D239" s="4" t="s">
        <v>72</v>
      </c>
      <c r="E239" s="5" t="s">
        <v>1116</v>
      </c>
      <c r="F239" s="2" t="s">
        <v>94</v>
      </c>
      <c r="G239" s="8" t="s">
        <v>95</v>
      </c>
      <c r="H239" s="10" t="s">
        <v>92</v>
      </c>
      <c r="I239" s="2" t="s">
        <v>80</v>
      </c>
      <c r="J239" s="6" t="s">
        <v>1117</v>
      </c>
      <c r="K239" s="6" t="s">
        <v>753</v>
      </c>
      <c r="L239" s="6" t="s">
        <v>172</v>
      </c>
      <c r="M239" s="2" t="s">
        <v>97</v>
      </c>
      <c r="N239" s="3">
        <v>45036</v>
      </c>
      <c r="O239" s="3">
        <f t="shared" si="82"/>
        <v>45402</v>
      </c>
      <c r="P239" s="2" t="s">
        <v>97</v>
      </c>
      <c r="Q239" s="12" t="s">
        <v>1118</v>
      </c>
      <c r="R239" s="7">
        <v>180</v>
      </c>
      <c r="S239" s="7">
        <f>R239</f>
        <v>180</v>
      </c>
      <c r="T239" s="12" t="s">
        <v>1119</v>
      </c>
      <c r="U239" s="12" t="s">
        <v>137</v>
      </c>
      <c r="V239" s="12" t="s">
        <v>139</v>
      </c>
      <c r="W239" s="2" t="s">
        <v>82</v>
      </c>
      <c r="X239" s="12" t="s">
        <v>139</v>
      </c>
      <c r="Y239" s="2" t="s">
        <v>86</v>
      </c>
      <c r="Z239" s="3">
        <v>45112</v>
      </c>
      <c r="AA239" s="3">
        <v>45112</v>
      </c>
      <c r="AB239" s="4" t="s">
        <v>97</v>
      </c>
    </row>
    <row r="240" spans="1:28" ht="75" customHeight="1" x14ac:dyDescent="0.25">
      <c r="A240" s="2">
        <v>2023</v>
      </c>
      <c r="B240" s="3">
        <v>45017</v>
      </c>
      <c r="C240" s="3">
        <v>45107</v>
      </c>
      <c r="D240" s="4" t="s">
        <v>72</v>
      </c>
      <c r="E240" s="5" t="s">
        <v>1120</v>
      </c>
      <c r="F240" s="2" t="s">
        <v>94</v>
      </c>
      <c r="G240" s="9" t="s">
        <v>95</v>
      </c>
      <c r="H240" s="10" t="s">
        <v>92</v>
      </c>
      <c r="I240" s="2" t="s">
        <v>80</v>
      </c>
      <c r="J240" s="6" t="s">
        <v>1121</v>
      </c>
      <c r="K240" s="6" t="s">
        <v>120</v>
      </c>
      <c r="L240" s="6" t="s">
        <v>174</v>
      </c>
      <c r="M240" s="2" t="s">
        <v>97</v>
      </c>
      <c r="N240" s="3">
        <v>45036</v>
      </c>
      <c r="O240" s="3">
        <f t="shared" si="82"/>
        <v>45402</v>
      </c>
      <c r="P240" s="2" t="s">
        <v>97</v>
      </c>
      <c r="Q240" s="12" t="s">
        <v>1122</v>
      </c>
      <c r="R240" s="7">
        <v>474</v>
      </c>
      <c r="S240" s="7">
        <f>R240</f>
        <v>474</v>
      </c>
      <c r="T240" s="12" t="s">
        <v>1123</v>
      </c>
      <c r="U240" s="12" t="s">
        <v>137</v>
      </c>
      <c r="V240" s="12" t="s">
        <v>139</v>
      </c>
      <c r="W240" s="2" t="s">
        <v>82</v>
      </c>
      <c r="X240" s="12" t="s">
        <v>139</v>
      </c>
      <c r="Y240" s="2" t="s">
        <v>86</v>
      </c>
      <c r="Z240" s="3">
        <v>45112</v>
      </c>
      <c r="AA240" s="3">
        <v>45112</v>
      </c>
      <c r="AB240" s="4" t="s">
        <v>97</v>
      </c>
    </row>
    <row r="241" spans="1:28" ht="75" customHeight="1" x14ac:dyDescent="0.25">
      <c r="A241" s="2">
        <v>2023</v>
      </c>
      <c r="B241" s="3">
        <v>45017</v>
      </c>
      <c r="C241" s="3">
        <v>45107</v>
      </c>
      <c r="D241" s="4" t="s">
        <v>72</v>
      </c>
      <c r="E241" s="5" t="s">
        <v>1124</v>
      </c>
      <c r="F241" s="10" t="s">
        <v>94</v>
      </c>
      <c r="G241" s="8" t="s">
        <v>95</v>
      </c>
      <c r="H241" s="10" t="s">
        <v>92</v>
      </c>
      <c r="I241" s="10" t="s">
        <v>80</v>
      </c>
      <c r="J241" s="6" t="s">
        <v>1125</v>
      </c>
      <c r="K241" s="6" t="s">
        <v>1126</v>
      </c>
      <c r="L241" s="6" t="s">
        <v>1127</v>
      </c>
      <c r="M241" s="2" t="s">
        <v>97</v>
      </c>
      <c r="N241" s="3">
        <v>45036</v>
      </c>
      <c r="O241" s="3">
        <f t="shared" si="82"/>
        <v>45402</v>
      </c>
      <c r="P241" s="2" t="s">
        <v>97</v>
      </c>
      <c r="Q241" s="12" t="s">
        <v>1128</v>
      </c>
      <c r="R241" s="7">
        <v>500</v>
      </c>
      <c r="S241" s="7">
        <f t="shared" ref="S241" si="83">R241</f>
        <v>500</v>
      </c>
      <c r="T241" s="12" t="s">
        <v>1129</v>
      </c>
      <c r="U241" s="12" t="s">
        <v>137</v>
      </c>
      <c r="V241" s="12" t="s">
        <v>139</v>
      </c>
      <c r="W241" s="2" t="s">
        <v>82</v>
      </c>
      <c r="X241" s="12" t="s">
        <v>139</v>
      </c>
      <c r="Y241" s="2" t="s">
        <v>86</v>
      </c>
      <c r="Z241" s="3">
        <v>45112</v>
      </c>
      <c r="AA241" s="3">
        <v>45112</v>
      </c>
      <c r="AB241" s="4" t="s">
        <v>97</v>
      </c>
    </row>
    <row r="242" spans="1:28" ht="75" customHeight="1" x14ac:dyDescent="0.25">
      <c r="A242" s="2">
        <v>2023</v>
      </c>
      <c r="B242" s="3">
        <v>45017</v>
      </c>
      <c r="C242" s="3">
        <v>45107</v>
      </c>
      <c r="D242" s="4" t="s">
        <v>72</v>
      </c>
      <c r="E242" s="5" t="s">
        <v>1130</v>
      </c>
      <c r="F242" s="10" t="s">
        <v>94</v>
      </c>
      <c r="G242" s="8" t="s">
        <v>95</v>
      </c>
      <c r="H242" s="10" t="s">
        <v>92</v>
      </c>
      <c r="I242" s="10" t="s">
        <v>80</v>
      </c>
      <c r="J242" s="6" t="s">
        <v>1131</v>
      </c>
      <c r="K242" s="6" t="s">
        <v>113</v>
      </c>
      <c r="L242" s="6" t="s">
        <v>166</v>
      </c>
      <c r="M242" s="2" t="s">
        <v>97</v>
      </c>
      <c r="N242" s="3">
        <v>45036</v>
      </c>
      <c r="O242" s="3">
        <f t="shared" si="82"/>
        <v>45402</v>
      </c>
      <c r="P242" s="2" t="s">
        <v>97</v>
      </c>
      <c r="Q242" s="12" t="s">
        <v>1132</v>
      </c>
      <c r="R242" s="7">
        <v>582.4</v>
      </c>
      <c r="S242" s="7">
        <f>R242</f>
        <v>582.4</v>
      </c>
      <c r="T242" s="12" t="s">
        <v>1133</v>
      </c>
      <c r="U242" s="12" t="s">
        <v>137</v>
      </c>
      <c r="V242" s="12" t="s">
        <v>139</v>
      </c>
      <c r="W242" s="2" t="s">
        <v>82</v>
      </c>
      <c r="X242" s="12" t="s">
        <v>139</v>
      </c>
      <c r="Y242" s="2" t="s">
        <v>86</v>
      </c>
      <c r="Z242" s="3">
        <v>45112</v>
      </c>
      <c r="AA242" s="3">
        <v>45112</v>
      </c>
      <c r="AB242" s="4" t="s">
        <v>97</v>
      </c>
    </row>
    <row r="243" spans="1:28" ht="75" customHeight="1" x14ac:dyDescent="0.25">
      <c r="A243" s="2">
        <v>2023</v>
      </c>
      <c r="B243" s="3">
        <v>45017</v>
      </c>
      <c r="C243" s="3">
        <v>45107</v>
      </c>
      <c r="D243" s="4" t="s">
        <v>72</v>
      </c>
      <c r="E243" s="5" t="s">
        <v>1137</v>
      </c>
      <c r="F243" s="10" t="s">
        <v>94</v>
      </c>
      <c r="G243" s="8" t="s">
        <v>95</v>
      </c>
      <c r="H243" s="10" t="s">
        <v>92</v>
      </c>
      <c r="I243" s="10" t="s">
        <v>80</v>
      </c>
      <c r="J243" s="6" t="s">
        <v>1138</v>
      </c>
      <c r="K243" s="6" t="s">
        <v>663</v>
      </c>
      <c r="L243" s="6" t="s">
        <v>131</v>
      </c>
      <c r="M243" s="2" t="s">
        <v>97</v>
      </c>
      <c r="N243" s="3">
        <v>45036</v>
      </c>
      <c r="O243" s="3">
        <f t="shared" si="82"/>
        <v>45402</v>
      </c>
      <c r="P243" s="2" t="s">
        <v>97</v>
      </c>
      <c r="Q243" s="12" t="s">
        <v>1139</v>
      </c>
      <c r="R243" s="7">
        <v>871.75</v>
      </c>
      <c r="S243" s="7">
        <f>R243</f>
        <v>871.75</v>
      </c>
      <c r="T243" s="12" t="s">
        <v>1140</v>
      </c>
      <c r="U243" s="12" t="s">
        <v>137</v>
      </c>
      <c r="V243" s="12" t="s">
        <v>139</v>
      </c>
      <c r="W243" s="2" t="s">
        <v>82</v>
      </c>
      <c r="X243" s="12" t="s">
        <v>139</v>
      </c>
      <c r="Y243" s="2" t="s">
        <v>86</v>
      </c>
      <c r="Z243" s="3">
        <v>45112</v>
      </c>
      <c r="AA243" s="3">
        <v>45112</v>
      </c>
      <c r="AB243" s="4" t="s">
        <v>97</v>
      </c>
    </row>
    <row r="244" spans="1:28" ht="75" customHeight="1" x14ac:dyDescent="0.25">
      <c r="A244" s="2">
        <v>2023</v>
      </c>
      <c r="B244" s="3">
        <v>45017</v>
      </c>
      <c r="C244" s="3">
        <v>45107</v>
      </c>
      <c r="D244" s="4" t="s">
        <v>72</v>
      </c>
      <c r="E244" s="5" t="s">
        <v>1149</v>
      </c>
      <c r="F244" s="10" t="s">
        <v>94</v>
      </c>
      <c r="G244" s="8" t="s">
        <v>95</v>
      </c>
      <c r="H244" s="10" t="s">
        <v>92</v>
      </c>
      <c r="I244" s="10" t="s">
        <v>80</v>
      </c>
      <c r="J244" s="6" t="s">
        <v>1146</v>
      </c>
      <c r="K244" s="6" t="s">
        <v>1150</v>
      </c>
      <c r="L244" s="6" t="s">
        <v>174</v>
      </c>
      <c r="M244" s="2" t="s">
        <v>97</v>
      </c>
      <c r="N244" s="3">
        <v>45036</v>
      </c>
      <c r="O244" s="3">
        <f t="shared" si="82"/>
        <v>45402</v>
      </c>
      <c r="P244" s="2" t="s">
        <v>97</v>
      </c>
      <c r="Q244" s="12" t="s">
        <v>1151</v>
      </c>
      <c r="R244" s="7">
        <v>927.77</v>
      </c>
      <c r="S244" s="7">
        <f>R244</f>
        <v>927.77</v>
      </c>
      <c r="T244" s="12" t="s">
        <v>1148</v>
      </c>
      <c r="U244" s="12" t="s">
        <v>137</v>
      </c>
      <c r="V244" s="12" t="s">
        <v>139</v>
      </c>
      <c r="W244" s="2" t="s">
        <v>82</v>
      </c>
      <c r="X244" s="12" t="s">
        <v>139</v>
      </c>
      <c r="Y244" s="2" t="s">
        <v>86</v>
      </c>
      <c r="Z244" s="3">
        <v>45112</v>
      </c>
      <c r="AA244" s="3">
        <v>45112</v>
      </c>
      <c r="AB244" s="4" t="s">
        <v>97</v>
      </c>
    </row>
    <row r="245" spans="1:28" ht="75" customHeight="1" x14ac:dyDescent="0.25">
      <c r="A245" s="2">
        <v>2023</v>
      </c>
      <c r="B245" s="3">
        <v>45017</v>
      </c>
      <c r="C245" s="3">
        <v>45107</v>
      </c>
      <c r="D245" s="4" t="s">
        <v>72</v>
      </c>
      <c r="E245" s="5" t="s">
        <v>2188</v>
      </c>
      <c r="F245" s="10" t="s">
        <v>94</v>
      </c>
      <c r="G245" s="8" t="s">
        <v>95</v>
      </c>
      <c r="H245" s="10" t="s">
        <v>92</v>
      </c>
      <c r="I245" s="10" t="s">
        <v>80</v>
      </c>
      <c r="J245" s="6" t="s">
        <v>2189</v>
      </c>
      <c r="K245" s="6" t="s">
        <v>125</v>
      </c>
      <c r="L245" s="6" t="s">
        <v>2190</v>
      </c>
      <c r="M245" s="2" t="s">
        <v>97</v>
      </c>
      <c r="N245" s="3">
        <v>45036</v>
      </c>
      <c r="O245" s="3">
        <f t="shared" ref="O245" si="84">N245+366</f>
        <v>45402</v>
      </c>
      <c r="P245" s="2" t="s">
        <v>97</v>
      </c>
      <c r="Q245" s="12" t="s">
        <v>2191</v>
      </c>
      <c r="R245" s="7">
        <v>320</v>
      </c>
      <c r="S245" s="7">
        <f t="shared" ref="S245" si="85">R245</f>
        <v>320</v>
      </c>
      <c r="T245" s="12" t="s">
        <v>2187</v>
      </c>
      <c r="U245" s="12" t="s">
        <v>137</v>
      </c>
      <c r="V245" s="12" t="s">
        <v>139</v>
      </c>
      <c r="W245" s="2" t="s">
        <v>82</v>
      </c>
      <c r="X245" s="12" t="s">
        <v>139</v>
      </c>
      <c r="Y245" s="2" t="s">
        <v>86</v>
      </c>
      <c r="Z245" s="3">
        <v>45112</v>
      </c>
      <c r="AA245" s="3">
        <v>45112</v>
      </c>
      <c r="AB245" s="4" t="s">
        <v>97</v>
      </c>
    </row>
    <row r="246" spans="1:28" ht="75" customHeight="1" x14ac:dyDescent="0.25">
      <c r="A246" s="2">
        <v>2023</v>
      </c>
      <c r="B246" s="3">
        <v>45017</v>
      </c>
      <c r="C246" s="3">
        <v>45107</v>
      </c>
      <c r="D246" s="4" t="s">
        <v>72</v>
      </c>
      <c r="E246" s="5" t="s">
        <v>1152</v>
      </c>
      <c r="F246" s="10" t="s">
        <v>94</v>
      </c>
      <c r="G246" s="8" t="s">
        <v>95</v>
      </c>
      <c r="H246" s="10" t="s">
        <v>92</v>
      </c>
      <c r="I246" s="10" t="s">
        <v>80</v>
      </c>
      <c r="J246" s="6" t="s">
        <v>1153</v>
      </c>
      <c r="K246" s="6" t="s">
        <v>1154</v>
      </c>
      <c r="L246" s="6" t="s">
        <v>1155</v>
      </c>
      <c r="M246" s="2" t="s">
        <v>97</v>
      </c>
      <c r="N246" s="3">
        <v>45036</v>
      </c>
      <c r="O246" s="3">
        <f t="shared" si="82"/>
        <v>45402</v>
      </c>
      <c r="P246" s="2" t="s">
        <v>97</v>
      </c>
      <c r="Q246" s="12" t="s">
        <v>1156</v>
      </c>
      <c r="R246" s="7">
        <v>553.5</v>
      </c>
      <c r="S246" s="7">
        <f>R246</f>
        <v>553.5</v>
      </c>
      <c r="T246" s="12" t="s">
        <v>1157</v>
      </c>
      <c r="U246" s="12" t="s">
        <v>137</v>
      </c>
      <c r="V246" s="12" t="s">
        <v>139</v>
      </c>
      <c r="W246" s="2" t="s">
        <v>82</v>
      </c>
      <c r="X246" s="12" t="s">
        <v>139</v>
      </c>
      <c r="Y246" s="2" t="s">
        <v>86</v>
      </c>
      <c r="Z246" s="3">
        <v>45112</v>
      </c>
      <c r="AA246" s="3">
        <v>45112</v>
      </c>
      <c r="AB246" s="4" t="s">
        <v>97</v>
      </c>
    </row>
    <row r="247" spans="1:28" ht="75" customHeight="1" x14ac:dyDescent="0.25">
      <c r="A247" s="2">
        <v>2023</v>
      </c>
      <c r="B247" s="3">
        <v>45017</v>
      </c>
      <c r="C247" s="3">
        <v>45107</v>
      </c>
      <c r="D247" s="4" t="s">
        <v>72</v>
      </c>
      <c r="E247" s="5" t="s">
        <v>843</v>
      </c>
      <c r="F247" s="10" t="s">
        <v>94</v>
      </c>
      <c r="G247" s="8" t="s">
        <v>95</v>
      </c>
      <c r="H247" s="10" t="s">
        <v>92</v>
      </c>
      <c r="I247" s="10" t="s">
        <v>80</v>
      </c>
      <c r="J247" s="6" t="s">
        <v>844</v>
      </c>
      <c r="K247" s="6" t="s">
        <v>123</v>
      </c>
      <c r="L247" s="6" t="s">
        <v>113</v>
      </c>
      <c r="M247" s="2" t="s">
        <v>97</v>
      </c>
      <c r="N247" s="3">
        <v>45037</v>
      </c>
      <c r="O247" s="3">
        <f t="shared" si="69"/>
        <v>45403</v>
      </c>
      <c r="P247" s="2" t="s">
        <v>97</v>
      </c>
      <c r="Q247" s="12" t="s">
        <v>845</v>
      </c>
      <c r="R247" s="7">
        <v>500</v>
      </c>
      <c r="S247" s="7">
        <f t="shared" si="70"/>
        <v>500</v>
      </c>
      <c r="T247" s="12" t="s">
        <v>846</v>
      </c>
      <c r="U247" s="12" t="s">
        <v>137</v>
      </c>
      <c r="V247" s="12" t="s">
        <v>139</v>
      </c>
      <c r="W247" s="2" t="s">
        <v>82</v>
      </c>
      <c r="X247" s="12" t="s">
        <v>139</v>
      </c>
      <c r="Y247" s="2" t="s">
        <v>86</v>
      </c>
      <c r="Z247" s="3">
        <v>45112</v>
      </c>
      <c r="AA247" s="3">
        <v>45112</v>
      </c>
      <c r="AB247" s="4" t="s">
        <v>97</v>
      </c>
    </row>
    <row r="248" spans="1:28" ht="75" customHeight="1" x14ac:dyDescent="0.25">
      <c r="A248" s="2">
        <v>2023</v>
      </c>
      <c r="B248" s="3">
        <v>45017</v>
      </c>
      <c r="C248" s="3">
        <v>45107</v>
      </c>
      <c r="D248" s="4" t="s">
        <v>72</v>
      </c>
      <c r="E248" s="5" t="s">
        <v>847</v>
      </c>
      <c r="F248" s="10" t="s">
        <v>94</v>
      </c>
      <c r="G248" s="8" t="s">
        <v>95</v>
      </c>
      <c r="H248" s="10" t="s">
        <v>92</v>
      </c>
      <c r="I248" s="10" t="s">
        <v>80</v>
      </c>
      <c r="J248" s="6" t="s">
        <v>848</v>
      </c>
      <c r="K248" s="6" t="s">
        <v>397</v>
      </c>
      <c r="L248" s="6" t="s">
        <v>124</v>
      </c>
      <c r="M248" s="2" t="s">
        <v>97</v>
      </c>
      <c r="N248" s="3">
        <v>45036</v>
      </c>
      <c r="O248" s="3">
        <f t="shared" si="69"/>
        <v>45402</v>
      </c>
      <c r="P248" s="2" t="s">
        <v>97</v>
      </c>
      <c r="Q248" s="12" t="s">
        <v>849</v>
      </c>
      <c r="R248" s="7">
        <v>1000</v>
      </c>
      <c r="S248" s="7">
        <f t="shared" si="70"/>
        <v>1000</v>
      </c>
      <c r="T248" s="12" t="s">
        <v>850</v>
      </c>
      <c r="U248" s="12" t="s">
        <v>137</v>
      </c>
      <c r="V248" s="12" t="s">
        <v>139</v>
      </c>
      <c r="W248" s="2" t="s">
        <v>82</v>
      </c>
      <c r="X248" s="12" t="s">
        <v>139</v>
      </c>
      <c r="Y248" s="2" t="s">
        <v>86</v>
      </c>
      <c r="Z248" s="3">
        <v>45112</v>
      </c>
      <c r="AA248" s="3">
        <v>45112</v>
      </c>
      <c r="AB248" s="4" t="s">
        <v>97</v>
      </c>
    </row>
    <row r="249" spans="1:28" ht="75" customHeight="1" x14ac:dyDescent="0.25">
      <c r="A249" s="2">
        <v>2023</v>
      </c>
      <c r="B249" s="3">
        <v>45017</v>
      </c>
      <c r="C249" s="3">
        <v>45107</v>
      </c>
      <c r="D249" s="4" t="s">
        <v>72</v>
      </c>
      <c r="E249" s="5" t="s">
        <v>851</v>
      </c>
      <c r="F249" s="10" t="s">
        <v>94</v>
      </c>
      <c r="G249" s="8" t="s">
        <v>95</v>
      </c>
      <c r="H249" s="10" t="s">
        <v>92</v>
      </c>
      <c r="I249" s="10" t="s">
        <v>80</v>
      </c>
      <c r="J249" s="6" t="s">
        <v>852</v>
      </c>
      <c r="K249" s="6" t="s">
        <v>488</v>
      </c>
      <c r="L249" s="6" t="s">
        <v>798</v>
      </c>
      <c r="M249" s="2" t="s">
        <v>97</v>
      </c>
      <c r="N249" s="3">
        <v>45036</v>
      </c>
      <c r="O249" s="3">
        <f t="shared" si="69"/>
        <v>45402</v>
      </c>
      <c r="P249" s="2" t="s">
        <v>97</v>
      </c>
      <c r="Q249" s="12" t="s">
        <v>853</v>
      </c>
      <c r="R249" s="7">
        <v>1095</v>
      </c>
      <c r="S249" s="7">
        <f t="shared" si="70"/>
        <v>1095</v>
      </c>
      <c r="T249" s="12" t="s">
        <v>854</v>
      </c>
      <c r="U249" s="12" t="s">
        <v>137</v>
      </c>
      <c r="V249" s="12" t="s">
        <v>139</v>
      </c>
      <c r="W249" s="2" t="s">
        <v>82</v>
      </c>
      <c r="X249" s="12" t="s">
        <v>139</v>
      </c>
      <c r="Y249" s="2" t="s">
        <v>86</v>
      </c>
      <c r="Z249" s="3">
        <v>45112</v>
      </c>
      <c r="AA249" s="3">
        <v>45112</v>
      </c>
      <c r="AB249" s="4" t="s">
        <v>97</v>
      </c>
    </row>
    <row r="250" spans="1:28" ht="75" customHeight="1" x14ac:dyDescent="0.25">
      <c r="A250" s="2">
        <v>2023</v>
      </c>
      <c r="B250" s="3">
        <v>45017</v>
      </c>
      <c r="C250" s="3">
        <v>45107</v>
      </c>
      <c r="D250" s="4" t="s">
        <v>72</v>
      </c>
      <c r="E250" s="5" t="s">
        <v>1158</v>
      </c>
      <c r="F250" s="10" t="s">
        <v>94</v>
      </c>
      <c r="G250" s="8" t="s">
        <v>95</v>
      </c>
      <c r="H250" s="10" t="s">
        <v>92</v>
      </c>
      <c r="I250" s="10" t="s">
        <v>80</v>
      </c>
      <c r="J250" s="6" t="s">
        <v>1159</v>
      </c>
      <c r="K250" s="6" t="s">
        <v>121</v>
      </c>
      <c r="L250" s="6" t="s">
        <v>121</v>
      </c>
      <c r="M250" s="2" t="s">
        <v>97</v>
      </c>
      <c r="N250" s="3">
        <v>45036</v>
      </c>
      <c r="O250" s="3">
        <f t="shared" ref="O250" si="86">N250+366</f>
        <v>45402</v>
      </c>
      <c r="P250" s="2" t="s">
        <v>97</v>
      </c>
      <c r="Q250" s="12" t="s">
        <v>1160</v>
      </c>
      <c r="R250" s="7">
        <v>4410.2</v>
      </c>
      <c r="S250" s="7">
        <f>R250</f>
        <v>4410.2</v>
      </c>
      <c r="T250" s="12" t="s">
        <v>1161</v>
      </c>
      <c r="U250" s="12" t="s">
        <v>137</v>
      </c>
      <c r="V250" s="12" t="s">
        <v>139</v>
      </c>
      <c r="W250" s="2" t="s">
        <v>82</v>
      </c>
      <c r="X250" s="12" t="s">
        <v>139</v>
      </c>
      <c r="Y250" s="2" t="s">
        <v>86</v>
      </c>
      <c r="Z250" s="3">
        <v>45112</v>
      </c>
      <c r="AA250" s="3">
        <v>45112</v>
      </c>
      <c r="AB250" s="4" t="s">
        <v>97</v>
      </c>
    </row>
    <row r="251" spans="1:28" ht="75" customHeight="1" x14ac:dyDescent="0.25">
      <c r="A251" s="2">
        <v>2023</v>
      </c>
      <c r="B251" s="3">
        <v>45017</v>
      </c>
      <c r="C251" s="3">
        <v>45107</v>
      </c>
      <c r="D251" s="4" t="s">
        <v>72</v>
      </c>
      <c r="E251" s="5" t="s">
        <v>855</v>
      </c>
      <c r="F251" s="10" t="s">
        <v>94</v>
      </c>
      <c r="G251" s="8" t="s">
        <v>95</v>
      </c>
      <c r="H251" s="10" t="s">
        <v>92</v>
      </c>
      <c r="I251" s="10" t="s">
        <v>80</v>
      </c>
      <c r="J251" s="6" t="s">
        <v>856</v>
      </c>
      <c r="K251" s="6" t="s">
        <v>573</v>
      </c>
      <c r="L251" s="6" t="s">
        <v>124</v>
      </c>
      <c r="M251" s="2" t="s">
        <v>97</v>
      </c>
      <c r="N251" s="3">
        <v>45036</v>
      </c>
      <c r="O251" s="3">
        <f t="shared" si="69"/>
        <v>45402</v>
      </c>
      <c r="P251" s="2" t="s">
        <v>97</v>
      </c>
      <c r="Q251" s="12" t="s">
        <v>857</v>
      </c>
      <c r="R251" s="7">
        <v>180</v>
      </c>
      <c r="S251" s="7">
        <f t="shared" si="70"/>
        <v>180</v>
      </c>
      <c r="T251" s="12" t="s">
        <v>858</v>
      </c>
      <c r="U251" s="12" t="s">
        <v>137</v>
      </c>
      <c r="V251" s="12" t="s">
        <v>139</v>
      </c>
      <c r="W251" s="2" t="s">
        <v>82</v>
      </c>
      <c r="X251" s="12" t="s">
        <v>139</v>
      </c>
      <c r="Y251" s="2" t="s">
        <v>86</v>
      </c>
      <c r="Z251" s="3">
        <v>45112</v>
      </c>
      <c r="AA251" s="3">
        <v>45112</v>
      </c>
      <c r="AB251" s="4" t="s">
        <v>97</v>
      </c>
    </row>
    <row r="252" spans="1:28" ht="75" customHeight="1" x14ac:dyDescent="0.25">
      <c r="A252" s="2">
        <v>2023</v>
      </c>
      <c r="B252" s="3">
        <v>45017</v>
      </c>
      <c r="C252" s="3">
        <v>45107</v>
      </c>
      <c r="D252" s="4" t="s">
        <v>72</v>
      </c>
      <c r="E252" s="5" t="s">
        <v>1162</v>
      </c>
      <c r="F252" s="10" t="s">
        <v>94</v>
      </c>
      <c r="G252" s="8" t="s">
        <v>95</v>
      </c>
      <c r="H252" s="10" t="s">
        <v>92</v>
      </c>
      <c r="I252" s="10" t="s">
        <v>80</v>
      </c>
      <c r="J252" s="6" t="s">
        <v>1168</v>
      </c>
      <c r="K252" s="6" t="s">
        <v>126</v>
      </c>
      <c r="L252" s="6" t="s">
        <v>389</v>
      </c>
      <c r="M252" s="2" t="s">
        <v>97</v>
      </c>
      <c r="N252" s="3">
        <v>45037</v>
      </c>
      <c r="O252" s="3">
        <f t="shared" ref="O252" si="87">N252+366</f>
        <v>45403</v>
      </c>
      <c r="P252" s="2" t="s">
        <v>97</v>
      </c>
      <c r="Q252" s="12" t="s">
        <v>1169</v>
      </c>
      <c r="R252" s="7">
        <v>180</v>
      </c>
      <c r="S252" s="7">
        <f>R252</f>
        <v>180</v>
      </c>
      <c r="T252" s="12" t="s">
        <v>1170</v>
      </c>
      <c r="U252" s="12" t="s">
        <v>137</v>
      </c>
      <c r="V252" s="12" t="s">
        <v>139</v>
      </c>
      <c r="W252" s="2" t="s">
        <v>82</v>
      </c>
      <c r="X252" s="12" t="s">
        <v>139</v>
      </c>
      <c r="Y252" s="2" t="s">
        <v>86</v>
      </c>
      <c r="Z252" s="3">
        <v>45112</v>
      </c>
      <c r="AA252" s="3">
        <v>45112</v>
      </c>
      <c r="AB252" s="4" t="s">
        <v>97</v>
      </c>
    </row>
    <row r="253" spans="1:28" ht="75" customHeight="1" x14ac:dyDescent="0.25">
      <c r="A253" s="2">
        <v>2023</v>
      </c>
      <c r="B253" s="3">
        <v>45017</v>
      </c>
      <c r="C253" s="3">
        <v>45107</v>
      </c>
      <c r="D253" s="4" t="s">
        <v>72</v>
      </c>
      <c r="E253" s="5" t="s">
        <v>1163</v>
      </c>
      <c r="F253" s="10" t="s">
        <v>94</v>
      </c>
      <c r="G253" s="8" t="s">
        <v>95</v>
      </c>
      <c r="H253" s="10" t="s">
        <v>92</v>
      </c>
      <c r="I253" s="10" t="s">
        <v>80</v>
      </c>
      <c r="J253" s="6" t="s">
        <v>1164</v>
      </c>
      <c r="K253" s="6" t="s">
        <v>127</v>
      </c>
      <c r="L253" s="6" t="s">
        <v>1165</v>
      </c>
      <c r="M253" s="2" t="s">
        <v>97</v>
      </c>
      <c r="N253" s="3">
        <v>45037</v>
      </c>
      <c r="O253" s="3">
        <f t="shared" ref="O253" si="88">N253+366</f>
        <v>45403</v>
      </c>
      <c r="P253" s="2" t="s">
        <v>97</v>
      </c>
      <c r="Q253" s="12" t="s">
        <v>1166</v>
      </c>
      <c r="R253" s="7">
        <v>180</v>
      </c>
      <c r="S253" s="7">
        <f>R253</f>
        <v>180</v>
      </c>
      <c r="T253" s="12" t="s">
        <v>1167</v>
      </c>
      <c r="U253" s="12" t="s">
        <v>137</v>
      </c>
      <c r="V253" s="12" t="s">
        <v>139</v>
      </c>
      <c r="W253" s="2" t="s">
        <v>82</v>
      </c>
      <c r="X253" s="12" t="s">
        <v>139</v>
      </c>
      <c r="Y253" s="2" t="s">
        <v>86</v>
      </c>
      <c r="Z253" s="3">
        <v>45112</v>
      </c>
      <c r="AA253" s="3">
        <v>45112</v>
      </c>
      <c r="AB253" s="4" t="s">
        <v>97</v>
      </c>
    </row>
    <row r="254" spans="1:28" ht="75" customHeight="1" x14ac:dyDescent="0.25">
      <c r="A254" s="2">
        <v>2023</v>
      </c>
      <c r="B254" s="3">
        <v>45017</v>
      </c>
      <c r="C254" s="3">
        <v>45107</v>
      </c>
      <c r="D254" s="4" t="s">
        <v>72</v>
      </c>
      <c r="E254" s="5" t="s">
        <v>1171</v>
      </c>
      <c r="F254" s="10" t="s">
        <v>94</v>
      </c>
      <c r="G254" s="8" t="s">
        <v>95</v>
      </c>
      <c r="H254" s="10" t="s">
        <v>92</v>
      </c>
      <c r="I254" s="10" t="s">
        <v>80</v>
      </c>
      <c r="J254" s="6" t="s">
        <v>1172</v>
      </c>
      <c r="K254" s="6" t="s">
        <v>122</v>
      </c>
      <c r="L254" s="6" t="s">
        <v>124</v>
      </c>
      <c r="M254" s="2" t="s">
        <v>97</v>
      </c>
      <c r="N254" s="3">
        <v>45037</v>
      </c>
      <c r="O254" s="3">
        <f t="shared" ref="O254" si="89">N254+366</f>
        <v>45403</v>
      </c>
      <c r="P254" s="2" t="s">
        <v>97</v>
      </c>
      <c r="Q254" s="12" t="s">
        <v>1173</v>
      </c>
      <c r="R254" s="7">
        <v>556.95000000000005</v>
      </c>
      <c r="S254" s="7">
        <f>R254</f>
        <v>556.95000000000005</v>
      </c>
      <c r="T254" s="12" t="s">
        <v>1174</v>
      </c>
      <c r="U254" s="12" t="s">
        <v>137</v>
      </c>
      <c r="V254" s="12" t="s">
        <v>139</v>
      </c>
      <c r="W254" s="2" t="s">
        <v>82</v>
      </c>
      <c r="X254" s="12" t="s">
        <v>139</v>
      </c>
      <c r="Y254" s="2" t="s">
        <v>86</v>
      </c>
      <c r="Z254" s="3">
        <v>45112</v>
      </c>
      <c r="AA254" s="3">
        <v>45112</v>
      </c>
      <c r="AB254" s="4" t="s">
        <v>97</v>
      </c>
    </row>
    <row r="255" spans="1:28" ht="75" customHeight="1" x14ac:dyDescent="0.25">
      <c r="A255" s="2">
        <v>2023</v>
      </c>
      <c r="B255" s="3">
        <v>45017</v>
      </c>
      <c r="C255" s="3">
        <v>45107</v>
      </c>
      <c r="D255" s="4" t="s">
        <v>72</v>
      </c>
      <c r="E255" s="5" t="s">
        <v>1179</v>
      </c>
      <c r="F255" s="10" t="s">
        <v>94</v>
      </c>
      <c r="G255" s="8" t="s">
        <v>95</v>
      </c>
      <c r="H255" s="10" t="s">
        <v>92</v>
      </c>
      <c r="I255" s="10" t="s">
        <v>80</v>
      </c>
      <c r="J255" s="6" t="s">
        <v>1180</v>
      </c>
      <c r="K255" s="6" t="s">
        <v>126</v>
      </c>
      <c r="L255" s="6" t="s">
        <v>126</v>
      </c>
      <c r="M255" s="2" t="s">
        <v>97</v>
      </c>
      <c r="N255" s="3">
        <v>45037</v>
      </c>
      <c r="O255" s="3">
        <f t="shared" ref="O255" si="90">N255+366</f>
        <v>45403</v>
      </c>
      <c r="P255" s="2" t="s">
        <v>97</v>
      </c>
      <c r="Q255" s="12" t="s">
        <v>1181</v>
      </c>
      <c r="R255" s="7">
        <v>501.16</v>
      </c>
      <c r="S255" s="7">
        <f>R255</f>
        <v>501.16</v>
      </c>
      <c r="T255" s="12" t="s">
        <v>1182</v>
      </c>
      <c r="U255" s="12" t="s">
        <v>137</v>
      </c>
      <c r="V255" s="12" t="s">
        <v>139</v>
      </c>
      <c r="W255" s="2" t="s">
        <v>82</v>
      </c>
      <c r="X255" s="12" t="s">
        <v>139</v>
      </c>
      <c r="Y255" s="2" t="s">
        <v>86</v>
      </c>
      <c r="Z255" s="3">
        <v>45112</v>
      </c>
      <c r="AA255" s="3">
        <v>45112</v>
      </c>
      <c r="AB255" s="4" t="s">
        <v>97</v>
      </c>
    </row>
    <row r="256" spans="1:28" ht="75" customHeight="1" x14ac:dyDescent="0.25">
      <c r="A256" s="2">
        <v>2023</v>
      </c>
      <c r="B256" s="3">
        <v>45017</v>
      </c>
      <c r="C256" s="3">
        <v>45107</v>
      </c>
      <c r="D256" s="4" t="s">
        <v>72</v>
      </c>
      <c r="E256" s="5" t="s">
        <v>1183</v>
      </c>
      <c r="F256" s="10" t="s">
        <v>94</v>
      </c>
      <c r="G256" s="8" t="s">
        <v>95</v>
      </c>
      <c r="H256" s="10" t="s">
        <v>92</v>
      </c>
      <c r="I256" s="10" t="s">
        <v>80</v>
      </c>
      <c r="J256" s="6" t="s">
        <v>1184</v>
      </c>
      <c r="K256" s="6" t="s">
        <v>1185</v>
      </c>
      <c r="L256" s="6" t="s">
        <v>1186</v>
      </c>
      <c r="M256" s="2" t="s">
        <v>97</v>
      </c>
      <c r="N256" s="3">
        <v>45037</v>
      </c>
      <c r="O256" s="3">
        <f t="shared" ref="O256" si="91">N256+366</f>
        <v>45403</v>
      </c>
      <c r="P256" s="2" t="s">
        <v>97</v>
      </c>
      <c r="Q256" s="12" t="s">
        <v>1187</v>
      </c>
      <c r="R256" s="7">
        <v>180</v>
      </c>
      <c r="S256" s="7">
        <f>R256</f>
        <v>180</v>
      </c>
      <c r="T256" s="12" t="s">
        <v>1188</v>
      </c>
      <c r="U256" s="12" t="s">
        <v>137</v>
      </c>
      <c r="V256" s="12" t="s">
        <v>139</v>
      </c>
      <c r="W256" s="2" t="s">
        <v>82</v>
      </c>
      <c r="X256" s="12" t="s">
        <v>139</v>
      </c>
      <c r="Y256" s="2" t="s">
        <v>86</v>
      </c>
      <c r="Z256" s="3">
        <v>45112</v>
      </c>
      <c r="AA256" s="3">
        <v>45112</v>
      </c>
      <c r="AB256" s="4" t="s">
        <v>97</v>
      </c>
    </row>
    <row r="257" spans="1:28" ht="75" customHeight="1" x14ac:dyDescent="0.25">
      <c r="A257" s="2">
        <v>2023</v>
      </c>
      <c r="B257" s="3">
        <v>45017</v>
      </c>
      <c r="C257" s="3">
        <v>45107</v>
      </c>
      <c r="D257" s="4" t="s">
        <v>72</v>
      </c>
      <c r="E257" s="5" t="s">
        <v>859</v>
      </c>
      <c r="F257" s="10" t="s">
        <v>94</v>
      </c>
      <c r="G257" s="8" t="s">
        <v>95</v>
      </c>
      <c r="H257" s="10" t="s">
        <v>92</v>
      </c>
      <c r="I257" s="10" t="s">
        <v>80</v>
      </c>
      <c r="J257" s="6" t="s">
        <v>860</v>
      </c>
      <c r="K257" s="6" t="s">
        <v>368</v>
      </c>
      <c r="L257" s="6" t="s">
        <v>861</v>
      </c>
      <c r="M257" s="2" t="s">
        <v>97</v>
      </c>
      <c r="N257" s="3">
        <v>45037</v>
      </c>
      <c r="O257" s="3">
        <f t="shared" si="69"/>
        <v>45403</v>
      </c>
      <c r="P257" s="2" t="s">
        <v>97</v>
      </c>
      <c r="Q257" s="12" t="s">
        <v>862</v>
      </c>
      <c r="R257" s="7">
        <v>180</v>
      </c>
      <c r="S257" s="7">
        <f t="shared" si="70"/>
        <v>180</v>
      </c>
      <c r="T257" s="12" t="s">
        <v>863</v>
      </c>
      <c r="U257" s="12" t="s">
        <v>137</v>
      </c>
      <c r="V257" s="12" t="s">
        <v>139</v>
      </c>
      <c r="W257" s="2" t="s">
        <v>82</v>
      </c>
      <c r="X257" s="12" t="s">
        <v>139</v>
      </c>
      <c r="Y257" s="2" t="s">
        <v>86</v>
      </c>
      <c r="Z257" s="3">
        <v>45112</v>
      </c>
      <c r="AA257" s="3">
        <v>45112</v>
      </c>
      <c r="AB257" s="4" t="s">
        <v>97</v>
      </c>
    </row>
    <row r="258" spans="1:28" ht="75" customHeight="1" x14ac:dyDescent="0.25">
      <c r="A258" s="2">
        <v>2023</v>
      </c>
      <c r="B258" s="3">
        <v>45017</v>
      </c>
      <c r="C258" s="3">
        <v>45107</v>
      </c>
      <c r="D258" s="4" t="s">
        <v>72</v>
      </c>
      <c r="E258" s="5" t="s">
        <v>1189</v>
      </c>
      <c r="F258" s="10" t="s">
        <v>94</v>
      </c>
      <c r="G258" s="8" t="s">
        <v>95</v>
      </c>
      <c r="H258" s="10" t="s">
        <v>92</v>
      </c>
      <c r="I258" s="10" t="s">
        <v>80</v>
      </c>
      <c r="J258" s="6" t="s">
        <v>1190</v>
      </c>
      <c r="K258" s="6" t="s">
        <v>1191</v>
      </c>
      <c r="L258" s="6" t="s">
        <v>121</v>
      </c>
      <c r="M258" s="2" t="s">
        <v>97</v>
      </c>
      <c r="N258" s="3">
        <v>45037</v>
      </c>
      <c r="O258" s="3">
        <f t="shared" ref="O258:O259" si="92">N258+366</f>
        <v>45403</v>
      </c>
      <c r="P258" s="2" t="s">
        <v>97</v>
      </c>
      <c r="Q258" s="12" t="s">
        <v>1192</v>
      </c>
      <c r="R258" s="7">
        <v>450</v>
      </c>
      <c r="S258" s="7">
        <f t="shared" ref="S258:S266" si="93">R258</f>
        <v>450</v>
      </c>
      <c r="T258" s="12" t="s">
        <v>1193</v>
      </c>
      <c r="U258" s="12" t="s">
        <v>137</v>
      </c>
      <c r="V258" s="12" t="s">
        <v>139</v>
      </c>
      <c r="W258" s="2" t="s">
        <v>82</v>
      </c>
      <c r="X258" s="12" t="s">
        <v>139</v>
      </c>
      <c r="Y258" s="2" t="s">
        <v>86</v>
      </c>
      <c r="Z258" s="3">
        <v>45112</v>
      </c>
      <c r="AA258" s="3">
        <v>45112</v>
      </c>
      <c r="AB258" s="4" t="s">
        <v>97</v>
      </c>
    </row>
    <row r="259" spans="1:28" ht="75" customHeight="1" x14ac:dyDescent="0.25">
      <c r="A259" s="2">
        <v>2023</v>
      </c>
      <c r="B259" s="3">
        <v>45017</v>
      </c>
      <c r="C259" s="3">
        <v>45107</v>
      </c>
      <c r="D259" s="4" t="s">
        <v>72</v>
      </c>
      <c r="E259" s="5" t="s">
        <v>1340</v>
      </c>
      <c r="F259" s="10" t="s">
        <v>94</v>
      </c>
      <c r="G259" s="8" t="s">
        <v>95</v>
      </c>
      <c r="H259" s="10" t="s">
        <v>92</v>
      </c>
      <c r="I259" s="10" t="s">
        <v>80</v>
      </c>
      <c r="J259" s="6" t="s">
        <v>1341</v>
      </c>
      <c r="K259" s="6" t="s">
        <v>125</v>
      </c>
      <c r="L259" s="6" t="s">
        <v>1342</v>
      </c>
      <c r="M259" s="2" t="s">
        <v>97</v>
      </c>
      <c r="N259" s="3">
        <v>45044</v>
      </c>
      <c r="O259" s="3">
        <f t="shared" si="92"/>
        <v>45410</v>
      </c>
      <c r="P259" s="2" t="s">
        <v>97</v>
      </c>
      <c r="Q259" s="12" t="s">
        <v>1343</v>
      </c>
      <c r="R259" s="7">
        <v>782.8</v>
      </c>
      <c r="S259" s="7">
        <f t="shared" ref="S259:S265" si="94">R259</f>
        <v>782.8</v>
      </c>
      <c r="T259" s="12" t="s">
        <v>1344</v>
      </c>
      <c r="U259" s="12" t="s">
        <v>137</v>
      </c>
      <c r="V259" s="12" t="s">
        <v>139</v>
      </c>
      <c r="W259" s="2" t="s">
        <v>82</v>
      </c>
      <c r="X259" s="12" t="s">
        <v>139</v>
      </c>
      <c r="Y259" s="2" t="s">
        <v>86</v>
      </c>
      <c r="Z259" s="3">
        <v>45112</v>
      </c>
      <c r="AA259" s="3">
        <v>45112</v>
      </c>
      <c r="AB259" s="4" t="s">
        <v>97</v>
      </c>
    </row>
    <row r="260" spans="1:28" ht="75" customHeight="1" x14ac:dyDescent="0.25">
      <c r="A260" s="2">
        <v>2023</v>
      </c>
      <c r="B260" s="3">
        <v>45017</v>
      </c>
      <c r="C260" s="3">
        <v>45107</v>
      </c>
      <c r="D260" s="4" t="s">
        <v>72</v>
      </c>
      <c r="E260" s="5" t="s">
        <v>1248</v>
      </c>
      <c r="F260" s="10" t="s">
        <v>94</v>
      </c>
      <c r="G260" s="8" t="s">
        <v>95</v>
      </c>
      <c r="H260" s="10" t="s">
        <v>92</v>
      </c>
      <c r="I260" s="10" t="s">
        <v>80</v>
      </c>
      <c r="J260" s="6" t="s">
        <v>1249</v>
      </c>
      <c r="K260" s="6" t="s">
        <v>97</v>
      </c>
      <c r="L260" s="6" t="s">
        <v>97</v>
      </c>
      <c r="M260" s="2" t="s">
        <v>97</v>
      </c>
      <c r="N260" s="3">
        <v>45044</v>
      </c>
      <c r="O260" s="3">
        <f t="shared" ref="O260" si="95">N260+366</f>
        <v>45410</v>
      </c>
      <c r="P260" s="2" t="s">
        <v>97</v>
      </c>
      <c r="Q260" s="12" t="s">
        <v>1250</v>
      </c>
      <c r="R260" s="7">
        <v>262.5</v>
      </c>
      <c r="S260" s="7">
        <f t="shared" si="94"/>
        <v>262.5</v>
      </c>
      <c r="T260" s="12" t="s">
        <v>1251</v>
      </c>
      <c r="U260" s="12" t="s">
        <v>137</v>
      </c>
      <c r="V260" s="12" t="s">
        <v>139</v>
      </c>
      <c r="W260" s="2" t="s">
        <v>82</v>
      </c>
      <c r="X260" s="12" t="s">
        <v>139</v>
      </c>
      <c r="Y260" s="2" t="s">
        <v>86</v>
      </c>
      <c r="Z260" s="3">
        <v>45112</v>
      </c>
      <c r="AA260" s="3">
        <v>45112</v>
      </c>
      <c r="AB260" s="4" t="s">
        <v>97</v>
      </c>
    </row>
    <row r="261" spans="1:28" ht="75" customHeight="1" x14ac:dyDescent="0.25">
      <c r="A261" s="2">
        <v>2023</v>
      </c>
      <c r="B261" s="3">
        <v>45017</v>
      </c>
      <c r="C261" s="3">
        <v>45107</v>
      </c>
      <c r="D261" s="4" t="s">
        <v>72</v>
      </c>
      <c r="E261" s="5" t="s">
        <v>1257</v>
      </c>
      <c r="F261" s="10" t="s">
        <v>94</v>
      </c>
      <c r="G261" s="8" t="s">
        <v>95</v>
      </c>
      <c r="H261" s="10" t="s">
        <v>92</v>
      </c>
      <c r="I261" s="10" t="s">
        <v>80</v>
      </c>
      <c r="J261" s="6" t="s">
        <v>1249</v>
      </c>
      <c r="K261" s="6" t="s">
        <v>97</v>
      </c>
      <c r="L261" s="6" t="s">
        <v>97</v>
      </c>
      <c r="M261" s="2" t="s">
        <v>97</v>
      </c>
      <c r="N261" s="3">
        <v>45044</v>
      </c>
      <c r="O261" s="3">
        <f t="shared" ref="O261" si="96">N261+366</f>
        <v>45410</v>
      </c>
      <c r="P261" s="2" t="s">
        <v>97</v>
      </c>
      <c r="Q261" s="12" t="s">
        <v>1258</v>
      </c>
      <c r="R261" s="7">
        <v>262.5</v>
      </c>
      <c r="S261" s="7">
        <f t="shared" si="94"/>
        <v>262.5</v>
      </c>
      <c r="T261" s="12" t="s">
        <v>1256</v>
      </c>
      <c r="U261" s="12" t="s">
        <v>137</v>
      </c>
      <c r="V261" s="12" t="s">
        <v>139</v>
      </c>
      <c r="W261" s="2" t="s">
        <v>82</v>
      </c>
      <c r="X261" s="12" t="s">
        <v>139</v>
      </c>
      <c r="Y261" s="2" t="s">
        <v>86</v>
      </c>
      <c r="Z261" s="3">
        <v>45112</v>
      </c>
      <c r="AA261" s="3">
        <v>45112</v>
      </c>
      <c r="AB261" s="4" t="s">
        <v>97</v>
      </c>
    </row>
    <row r="262" spans="1:28" ht="75" customHeight="1" x14ac:dyDescent="0.25">
      <c r="A262" s="2">
        <v>2023</v>
      </c>
      <c r="B262" s="3">
        <v>45017</v>
      </c>
      <c r="C262" s="3">
        <v>45107</v>
      </c>
      <c r="D262" s="4" t="s">
        <v>72</v>
      </c>
      <c r="E262" s="5" t="s">
        <v>1259</v>
      </c>
      <c r="F262" s="10" t="s">
        <v>94</v>
      </c>
      <c r="G262" s="8" t="s">
        <v>95</v>
      </c>
      <c r="H262" s="10" t="s">
        <v>92</v>
      </c>
      <c r="I262" s="10" t="s">
        <v>80</v>
      </c>
      <c r="J262" s="6" t="s">
        <v>1249</v>
      </c>
      <c r="K262" s="6" t="s">
        <v>97</v>
      </c>
      <c r="L262" s="6" t="s">
        <v>97</v>
      </c>
      <c r="M262" s="2" t="s">
        <v>97</v>
      </c>
      <c r="N262" s="3">
        <v>45044</v>
      </c>
      <c r="O262" s="3">
        <f t="shared" ref="O262" si="97">N262+366</f>
        <v>45410</v>
      </c>
      <c r="P262" s="2" t="s">
        <v>97</v>
      </c>
      <c r="Q262" s="12" t="s">
        <v>1263</v>
      </c>
      <c r="R262" s="7">
        <v>262.5</v>
      </c>
      <c r="S262" s="7">
        <f t="shared" si="94"/>
        <v>262.5</v>
      </c>
      <c r="T262" s="12" t="s">
        <v>1262</v>
      </c>
      <c r="U262" s="12" t="s">
        <v>137</v>
      </c>
      <c r="V262" s="12" t="s">
        <v>139</v>
      </c>
      <c r="W262" s="2" t="s">
        <v>82</v>
      </c>
      <c r="X262" s="12" t="s">
        <v>139</v>
      </c>
      <c r="Y262" s="2" t="s">
        <v>86</v>
      </c>
      <c r="Z262" s="3">
        <v>45112</v>
      </c>
      <c r="AA262" s="3">
        <v>45112</v>
      </c>
      <c r="AB262" s="4" t="s">
        <v>97</v>
      </c>
    </row>
    <row r="263" spans="1:28" ht="75" customHeight="1" x14ac:dyDescent="0.25">
      <c r="A263" s="2">
        <v>2023</v>
      </c>
      <c r="B263" s="3">
        <v>45017</v>
      </c>
      <c r="C263" s="3">
        <v>45107</v>
      </c>
      <c r="D263" s="4" t="s">
        <v>72</v>
      </c>
      <c r="E263" s="5" t="s">
        <v>1267</v>
      </c>
      <c r="F263" s="10" t="s">
        <v>94</v>
      </c>
      <c r="G263" s="8" t="s">
        <v>95</v>
      </c>
      <c r="H263" s="10" t="s">
        <v>92</v>
      </c>
      <c r="I263" s="10" t="s">
        <v>80</v>
      </c>
      <c r="J263" s="6" t="s">
        <v>1249</v>
      </c>
      <c r="K263" s="6" t="s">
        <v>97</v>
      </c>
      <c r="L263" s="6" t="s">
        <v>97</v>
      </c>
      <c r="M263" s="2" t="s">
        <v>97</v>
      </c>
      <c r="N263" s="3">
        <v>45044</v>
      </c>
      <c r="O263" s="3">
        <f t="shared" ref="O263" si="98">N263+366</f>
        <v>45410</v>
      </c>
      <c r="P263" s="2" t="s">
        <v>97</v>
      </c>
      <c r="Q263" s="12" t="s">
        <v>1268</v>
      </c>
      <c r="R263" s="7">
        <v>262.5</v>
      </c>
      <c r="S263" s="7">
        <f t="shared" si="94"/>
        <v>262.5</v>
      </c>
      <c r="T263" s="12" t="s">
        <v>1266</v>
      </c>
      <c r="U263" s="12" t="s">
        <v>137</v>
      </c>
      <c r="V263" s="12" t="s">
        <v>139</v>
      </c>
      <c r="W263" s="2" t="s">
        <v>82</v>
      </c>
      <c r="X263" s="12" t="s">
        <v>139</v>
      </c>
      <c r="Y263" s="2" t="s">
        <v>86</v>
      </c>
      <c r="Z263" s="3">
        <v>45112</v>
      </c>
      <c r="AA263" s="3">
        <v>45112</v>
      </c>
      <c r="AB263" s="4" t="s">
        <v>97</v>
      </c>
    </row>
    <row r="264" spans="1:28" ht="75" customHeight="1" x14ac:dyDescent="0.25">
      <c r="A264" s="2">
        <v>2023</v>
      </c>
      <c r="B264" s="3">
        <v>45017</v>
      </c>
      <c r="C264" s="3">
        <v>45107</v>
      </c>
      <c r="D264" s="4" t="s">
        <v>72</v>
      </c>
      <c r="E264" s="5" t="s">
        <v>1269</v>
      </c>
      <c r="F264" s="10" t="s">
        <v>94</v>
      </c>
      <c r="G264" s="8" t="s">
        <v>95</v>
      </c>
      <c r="H264" s="10" t="s">
        <v>92</v>
      </c>
      <c r="I264" s="10" t="s">
        <v>80</v>
      </c>
      <c r="J264" s="6" t="s">
        <v>1270</v>
      </c>
      <c r="K264" s="6" t="s">
        <v>115</v>
      </c>
      <c r="L264" s="6" t="s">
        <v>1271</v>
      </c>
      <c r="M264" s="2" t="s">
        <v>97</v>
      </c>
      <c r="N264" s="3">
        <v>45044</v>
      </c>
      <c r="O264" s="3">
        <f t="shared" ref="O264" si="99">N264+366</f>
        <v>45410</v>
      </c>
      <c r="P264" s="2" t="s">
        <v>97</v>
      </c>
      <c r="Q264" s="12" t="s">
        <v>1272</v>
      </c>
      <c r="R264" s="7">
        <v>5191.82</v>
      </c>
      <c r="S264" s="7">
        <f t="shared" si="94"/>
        <v>5191.82</v>
      </c>
      <c r="T264" s="12" t="s">
        <v>1273</v>
      </c>
      <c r="U264" s="12" t="s">
        <v>137</v>
      </c>
      <c r="V264" s="12" t="s">
        <v>139</v>
      </c>
      <c r="W264" s="2" t="s">
        <v>82</v>
      </c>
      <c r="X264" s="12" t="s">
        <v>139</v>
      </c>
      <c r="Y264" s="2" t="s">
        <v>86</v>
      </c>
      <c r="Z264" s="3">
        <v>45112</v>
      </c>
      <c r="AA264" s="3">
        <v>45112</v>
      </c>
      <c r="AB264" s="4" t="s">
        <v>97</v>
      </c>
    </row>
    <row r="265" spans="1:28" ht="75" customHeight="1" x14ac:dyDescent="0.25">
      <c r="A265" s="2">
        <v>2023</v>
      </c>
      <c r="B265" s="3">
        <v>45017</v>
      </c>
      <c r="C265" s="3">
        <v>45107</v>
      </c>
      <c r="D265" s="4" t="s">
        <v>72</v>
      </c>
      <c r="E265" s="5" t="s">
        <v>1276</v>
      </c>
      <c r="F265" s="10" t="s">
        <v>94</v>
      </c>
      <c r="G265" s="8" t="s">
        <v>95</v>
      </c>
      <c r="H265" s="10" t="s">
        <v>92</v>
      </c>
      <c r="I265" s="10" t="s">
        <v>80</v>
      </c>
      <c r="J265" s="6" t="s">
        <v>1277</v>
      </c>
      <c r="K265" s="6" t="s">
        <v>1278</v>
      </c>
      <c r="L265" s="6" t="s">
        <v>624</v>
      </c>
      <c r="M265" s="2" t="s">
        <v>97</v>
      </c>
      <c r="N265" s="3">
        <v>45046</v>
      </c>
      <c r="O265" s="3">
        <f t="shared" ref="O265" si="100">N265+366</f>
        <v>45412</v>
      </c>
      <c r="P265" s="2" t="s">
        <v>97</v>
      </c>
      <c r="Q265" s="12" t="s">
        <v>1279</v>
      </c>
      <c r="R265" s="7">
        <v>180</v>
      </c>
      <c r="S265" s="7">
        <f t="shared" si="94"/>
        <v>180</v>
      </c>
      <c r="T265" s="12" t="s">
        <v>1280</v>
      </c>
      <c r="U265" s="12" t="s">
        <v>137</v>
      </c>
      <c r="V265" s="12" t="s">
        <v>139</v>
      </c>
      <c r="W265" s="2" t="s">
        <v>82</v>
      </c>
      <c r="X265" s="12" t="s">
        <v>139</v>
      </c>
      <c r="Y265" s="2" t="s">
        <v>86</v>
      </c>
      <c r="Z265" s="3">
        <v>45112</v>
      </c>
      <c r="AA265" s="3">
        <v>45112</v>
      </c>
      <c r="AB265" s="4" t="s">
        <v>97</v>
      </c>
    </row>
    <row r="266" spans="1:28" ht="75" customHeight="1" x14ac:dyDescent="0.25">
      <c r="A266" s="2">
        <v>2023</v>
      </c>
      <c r="B266" s="3">
        <v>45017</v>
      </c>
      <c r="C266" s="3">
        <v>45107</v>
      </c>
      <c r="D266" s="4" t="s">
        <v>72</v>
      </c>
      <c r="E266" s="5" t="s">
        <v>1197</v>
      </c>
      <c r="F266" s="10" t="s">
        <v>94</v>
      </c>
      <c r="G266" s="8" t="s">
        <v>95</v>
      </c>
      <c r="H266" s="10" t="s">
        <v>92</v>
      </c>
      <c r="I266" s="10" t="s">
        <v>80</v>
      </c>
      <c r="J266" s="6" t="s">
        <v>555</v>
      </c>
      <c r="K266" s="6" t="s">
        <v>1198</v>
      </c>
      <c r="L266" s="6" t="s">
        <v>116</v>
      </c>
      <c r="M266" s="2" t="s">
        <v>97</v>
      </c>
      <c r="N266" s="3">
        <v>45037</v>
      </c>
      <c r="O266" s="3">
        <f t="shared" ref="O266:O267" si="101">N266+366</f>
        <v>45403</v>
      </c>
      <c r="P266" s="2" t="s">
        <v>97</v>
      </c>
      <c r="Q266" s="12" t="s">
        <v>1199</v>
      </c>
      <c r="R266" s="7">
        <v>180</v>
      </c>
      <c r="S266" s="7">
        <f t="shared" si="93"/>
        <v>180</v>
      </c>
      <c r="T266" s="12" t="s">
        <v>1200</v>
      </c>
      <c r="U266" s="12" t="s">
        <v>137</v>
      </c>
      <c r="V266" s="12" t="s">
        <v>139</v>
      </c>
      <c r="W266" s="2" t="s">
        <v>82</v>
      </c>
      <c r="X266" s="12" t="s">
        <v>139</v>
      </c>
      <c r="Y266" s="2" t="s">
        <v>86</v>
      </c>
      <c r="Z266" s="3">
        <v>45112</v>
      </c>
      <c r="AA266" s="3">
        <v>45112</v>
      </c>
      <c r="AB266" s="4" t="s">
        <v>97</v>
      </c>
    </row>
    <row r="267" spans="1:28" ht="75" customHeight="1" x14ac:dyDescent="0.25">
      <c r="A267" s="2">
        <v>2023</v>
      </c>
      <c r="B267" s="3">
        <v>45017</v>
      </c>
      <c r="C267" s="3">
        <v>45107</v>
      </c>
      <c r="D267" s="4" t="s">
        <v>72</v>
      </c>
      <c r="E267" s="5" t="s">
        <v>1281</v>
      </c>
      <c r="F267" s="10" t="s">
        <v>94</v>
      </c>
      <c r="G267" s="8" t="s">
        <v>95</v>
      </c>
      <c r="H267" s="10" t="s">
        <v>92</v>
      </c>
      <c r="I267" s="10" t="s">
        <v>80</v>
      </c>
      <c r="J267" s="6" t="s">
        <v>1282</v>
      </c>
      <c r="K267" s="6" t="s">
        <v>118</v>
      </c>
      <c r="L267" s="6" t="s">
        <v>174</v>
      </c>
      <c r="M267" s="2" t="s">
        <v>97</v>
      </c>
      <c r="N267" s="3">
        <v>45046</v>
      </c>
      <c r="O267" s="3">
        <f t="shared" si="101"/>
        <v>45412</v>
      </c>
      <c r="P267" s="2" t="s">
        <v>97</v>
      </c>
      <c r="Q267" s="12" t="s">
        <v>1283</v>
      </c>
      <c r="R267" s="7">
        <v>180</v>
      </c>
      <c r="S267" s="7">
        <f t="shared" ref="S267:S285" si="102">R267</f>
        <v>180</v>
      </c>
      <c r="T267" s="12" t="s">
        <v>1284</v>
      </c>
      <c r="U267" s="12" t="s">
        <v>137</v>
      </c>
      <c r="V267" s="12" t="s">
        <v>139</v>
      </c>
      <c r="W267" s="2" t="s">
        <v>82</v>
      </c>
      <c r="X267" s="12" t="s">
        <v>139</v>
      </c>
      <c r="Y267" s="2" t="s">
        <v>86</v>
      </c>
      <c r="Z267" s="3">
        <v>45112</v>
      </c>
      <c r="AA267" s="3">
        <v>45112</v>
      </c>
      <c r="AB267" s="4" t="s">
        <v>97</v>
      </c>
    </row>
    <row r="268" spans="1:28" ht="75" customHeight="1" x14ac:dyDescent="0.25">
      <c r="A268" s="2">
        <v>2023</v>
      </c>
      <c r="B268" s="3">
        <v>45017</v>
      </c>
      <c r="C268" s="3">
        <v>45107</v>
      </c>
      <c r="D268" s="4" t="s">
        <v>72</v>
      </c>
      <c r="E268" s="5" t="s">
        <v>1285</v>
      </c>
      <c r="F268" s="10" t="s">
        <v>94</v>
      </c>
      <c r="G268" s="8" t="s">
        <v>95</v>
      </c>
      <c r="H268" s="10" t="s">
        <v>92</v>
      </c>
      <c r="I268" s="10" t="s">
        <v>80</v>
      </c>
      <c r="J268" s="6" t="s">
        <v>1286</v>
      </c>
      <c r="K268" s="6" t="s">
        <v>507</v>
      </c>
      <c r="L268" s="6" t="s">
        <v>1287</v>
      </c>
      <c r="M268" s="2" t="s">
        <v>97</v>
      </c>
      <c r="N268" s="3">
        <v>45046</v>
      </c>
      <c r="O268" s="3">
        <f t="shared" ref="O268" si="103">N268+366</f>
        <v>45412</v>
      </c>
      <c r="P268" s="2" t="s">
        <v>97</v>
      </c>
      <c r="Q268" s="12" t="s">
        <v>1288</v>
      </c>
      <c r="R268" s="7">
        <v>180</v>
      </c>
      <c r="S268" s="7">
        <f t="shared" si="102"/>
        <v>180</v>
      </c>
      <c r="T268" s="12" t="s">
        <v>1289</v>
      </c>
      <c r="U268" s="12" t="s">
        <v>137</v>
      </c>
      <c r="V268" s="12" t="s">
        <v>139</v>
      </c>
      <c r="W268" s="2" t="s">
        <v>82</v>
      </c>
      <c r="X268" s="12" t="s">
        <v>139</v>
      </c>
      <c r="Y268" s="2" t="s">
        <v>86</v>
      </c>
      <c r="Z268" s="3">
        <v>45112</v>
      </c>
      <c r="AA268" s="3">
        <v>45112</v>
      </c>
      <c r="AB268" s="4" t="s">
        <v>97</v>
      </c>
    </row>
    <row r="269" spans="1:28" ht="75" customHeight="1" x14ac:dyDescent="0.25">
      <c r="A269" s="2">
        <v>2023</v>
      </c>
      <c r="B269" s="3">
        <v>45017</v>
      </c>
      <c r="C269" s="3">
        <v>45107</v>
      </c>
      <c r="D269" s="4" t="s">
        <v>72</v>
      </c>
      <c r="E269" s="5" t="s">
        <v>1290</v>
      </c>
      <c r="F269" s="10" t="s">
        <v>94</v>
      </c>
      <c r="G269" s="8" t="s">
        <v>95</v>
      </c>
      <c r="H269" s="10" t="s">
        <v>92</v>
      </c>
      <c r="I269" s="10" t="s">
        <v>80</v>
      </c>
      <c r="J269" s="6" t="s">
        <v>1286</v>
      </c>
      <c r="K269" s="6" t="s">
        <v>507</v>
      </c>
      <c r="L269" s="6" t="s">
        <v>1287</v>
      </c>
      <c r="M269" s="2" t="s">
        <v>97</v>
      </c>
      <c r="N269" s="3">
        <v>45046</v>
      </c>
      <c r="O269" s="3">
        <f t="shared" ref="O269" si="104">N269+366</f>
        <v>45412</v>
      </c>
      <c r="P269" s="2" t="s">
        <v>97</v>
      </c>
      <c r="Q269" s="12" t="s">
        <v>1291</v>
      </c>
      <c r="R269" s="7">
        <v>180</v>
      </c>
      <c r="S269" s="7">
        <f t="shared" si="102"/>
        <v>180</v>
      </c>
      <c r="T269" s="12" t="s">
        <v>1292</v>
      </c>
      <c r="U269" s="12" t="s">
        <v>137</v>
      </c>
      <c r="V269" s="12" t="s">
        <v>139</v>
      </c>
      <c r="W269" s="2" t="s">
        <v>82</v>
      </c>
      <c r="X269" s="12" t="s">
        <v>139</v>
      </c>
      <c r="Y269" s="2" t="s">
        <v>86</v>
      </c>
      <c r="Z269" s="3">
        <v>45112</v>
      </c>
      <c r="AA269" s="3">
        <v>45112</v>
      </c>
      <c r="AB269" s="4" t="s">
        <v>97</v>
      </c>
    </row>
    <row r="270" spans="1:28" ht="75" customHeight="1" x14ac:dyDescent="0.25">
      <c r="A270" s="2">
        <v>2023</v>
      </c>
      <c r="B270" s="3">
        <v>45017</v>
      </c>
      <c r="C270" s="3">
        <v>45107</v>
      </c>
      <c r="D270" s="4" t="s">
        <v>72</v>
      </c>
      <c r="E270" s="5" t="s">
        <v>1293</v>
      </c>
      <c r="F270" s="10" t="s">
        <v>94</v>
      </c>
      <c r="G270" s="8" t="s">
        <v>95</v>
      </c>
      <c r="H270" s="10" t="s">
        <v>92</v>
      </c>
      <c r="I270" s="10" t="s">
        <v>80</v>
      </c>
      <c r="J270" s="6" t="s">
        <v>1294</v>
      </c>
      <c r="K270" s="6" t="s">
        <v>113</v>
      </c>
      <c r="L270" s="6" t="s">
        <v>150</v>
      </c>
      <c r="M270" s="2" t="s">
        <v>97</v>
      </c>
      <c r="N270" s="3">
        <v>45046</v>
      </c>
      <c r="O270" s="3">
        <f t="shared" ref="O270" si="105">N270+366</f>
        <v>45412</v>
      </c>
      <c r="P270" s="2" t="s">
        <v>97</v>
      </c>
      <c r="Q270" s="12" t="s">
        <v>1295</v>
      </c>
      <c r="R270" s="7">
        <v>180</v>
      </c>
      <c r="S270" s="7">
        <f t="shared" si="102"/>
        <v>180</v>
      </c>
      <c r="T270" s="12" t="s">
        <v>1296</v>
      </c>
      <c r="U270" s="12" t="s">
        <v>137</v>
      </c>
      <c r="V270" s="12" t="s">
        <v>139</v>
      </c>
      <c r="W270" s="2" t="s">
        <v>82</v>
      </c>
      <c r="X270" s="12" t="s">
        <v>139</v>
      </c>
      <c r="Y270" s="2" t="s">
        <v>86</v>
      </c>
      <c r="Z270" s="3">
        <v>45112</v>
      </c>
      <c r="AA270" s="3">
        <v>45112</v>
      </c>
      <c r="AB270" s="4" t="s">
        <v>97</v>
      </c>
    </row>
    <row r="271" spans="1:28" ht="75" customHeight="1" x14ac:dyDescent="0.25">
      <c r="A271" s="2">
        <v>2023</v>
      </c>
      <c r="B271" s="3">
        <v>45017</v>
      </c>
      <c r="C271" s="3">
        <v>45107</v>
      </c>
      <c r="D271" s="4" t="s">
        <v>72</v>
      </c>
      <c r="E271" s="5" t="s">
        <v>1297</v>
      </c>
      <c r="F271" s="10" t="s">
        <v>94</v>
      </c>
      <c r="G271" s="8" t="s">
        <v>95</v>
      </c>
      <c r="H271" s="10" t="s">
        <v>92</v>
      </c>
      <c r="I271" s="10" t="s">
        <v>80</v>
      </c>
      <c r="J271" s="6" t="s">
        <v>1298</v>
      </c>
      <c r="K271" s="6" t="s">
        <v>117</v>
      </c>
      <c r="L271" s="6" t="s">
        <v>121</v>
      </c>
      <c r="M271" s="2" t="s">
        <v>97</v>
      </c>
      <c r="N271" s="3">
        <v>45046</v>
      </c>
      <c r="O271" s="3">
        <f t="shared" ref="O271" si="106">N271+366</f>
        <v>45412</v>
      </c>
      <c r="P271" s="2" t="s">
        <v>97</v>
      </c>
      <c r="Q271" s="12" t="s">
        <v>1299</v>
      </c>
      <c r="R271" s="7">
        <v>180</v>
      </c>
      <c r="S271" s="7">
        <f t="shared" si="102"/>
        <v>180</v>
      </c>
      <c r="T271" s="12" t="s">
        <v>1300</v>
      </c>
      <c r="U271" s="12" t="s">
        <v>137</v>
      </c>
      <c r="V271" s="12" t="s">
        <v>139</v>
      </c>
      <c r="W271" s="2" t="s">
        <v>82</v>
      </c>
      <c r="X271" s="12" t="s">
        <v>139</v>
      </c>
      <c r="Y271" s="2" t="s">
        <v>86</v>
      </c>
      <c r="Z271" s="3">
        <v>45112</v>
      </c>
      <c r="AA271" s="3">
        <v>45112</v>
      </c>
      <c r="AB271" s="4" t="s">
        <v>97</v>
      </c>
    </row>
    <row r="272" spans="1:28" ht="75" customHeight="1" x14ac:dyDescent="0.25">
      <c r="A272" s="2">
        <v>2023</v>
      </c>
      <c r="B272" s="3">
        <v>45017</v>
      </c>
      <c r="C272" s="3">
        <v>45107</v>
      </c>
      <c r="D272" s="4" t="s">
        <v>72</v>
      </c>
      <c r="E272" s="5" t="s">
        <v>1301</v>
      </c>
      <c r="F272" s="10" t="s">
        <v>94</v>
      </c>
      <c r="G272" s="8" t="s">
        <v>95</v>
      </c>
      <c r="H272" s="10" t="s">
        <v>92</v>
      </c>
      <c r="I272" s="10" t="s">
        <v>80</v>
      </c>
      <c r="J272" s="6" t="s">
        <v>1311</v>
      </c>
      <c r="K272" s="6" t="s">
        <v>1312</v>
      </c>
      <c r="L272" s="6" t="s">
        <v>117</v>
      </c>
      <c r="M272" s="2" t="s">
        <v>97</v>
      </c>
      <c r="N272" s="3">
        <v>45046</v>
      </c>
      <c r="O272" s="3">
        <f t="shared" ref="O272" si="107">N272+366</f>
        <v>45412</v>
      </c>
      <c r="P272" s="2" t="s">
        <v>97</v>
      </c>
      <c r="Q272" s="12" t="s">
        <v>1313</v>
      </c>
      <c r="R272" s="7">
        <v>180</v>
      </c>
      <c r="S272" s="7">
        <f>R272</f>
        <v>180</v>
      </c>
      <c r="T272" s="12" t="s">
        <v>1314</v>
      </c>
      <c r="U272" s="12" t="s">
        <v>137</v>
      </c>
      <c r="V272" s="12" t="s">
        <v>139</v>
      </c>
      <c r="W272" s="2" t="s">
        <v>82</v>
      </c>
      <c r="X272" s="12" t="s">
        <v>139</v>
      </c>
      <c r="Y272" s="2" t="s">
        <v>86</v>
      </c>
      <c r="Z272" s="3">
        <v>45112</v>
      </c>
      <c r="AA272" s="3">
        <v>45112</v>
      </c>
      <c r="AB272" s="4" t="s">
        <v>97</v>
      </c>
    </row>
    <row r="273" spans="1:28" ht="75" customHeight="1" x14ac:dyDescent="0.25">
      <c r="A273" s="2">
        <v>2023</v>
      </c>
      <c r="B273" s="3">
        <v>45017</v>
      </c>
      <c r="C273" s="3">
        <v>45107</v>
      </c>
      <c r="D273" s="4" t="s">
        <v>72</v>
      </c>
      <c r="E273" s="5" t="s">
        <v>1903</v>
      </c>
      <c r="F273" s="10" t="s">
        <v>94</v>
      </c>
      <c r="G273" s="8" t="s">
        <v>95</v>
      </c>
      <c r="H273" s="10" t="s">
        <v>92</v>
      </c>
      <c r="I273" s="10" t="s">
        <v>80</v>
      </c>
      <c r="J273" s="6" t="s">
        <v>1904</v>
      </c>
      <c r="K273" s="6" t="s">
        <v>1905</v>
      </c>
      <c r="L273" s="6" t="s">
        <v>1042</v>
      </c>
      <c r="M273" s="2" t="s">
        <v>97</v>
      </c>
      <c r="N273" s="3">
        <v>45046</v>
      </c>
      <c r="O273" s="3">
        <f t="shared" ref="O273" si="108">N273+366</f>
        <v>45412</v>
      </c>
      <c r="P273" s="2" t="s">
        <v>97</v>
      </c>
      <c r="Q273" s="12" t="s">
        <v>1906</v>
      </c>
      <c r="R273" s="7">
        <v>180</v>
      </c>
      <c r="S273" s="7">
        <f>R273</f>
        <v>180</v>
      </c>
      <c r="T273" s="12" t="s">
        <v>1907</v>
      </c>
      <c r="U273" s="12" t="s">
        <v>137</v>
      </c>
      <c r="V273" s="12" t="s">
        <v>139</v>
      </c>
      <c r="W273" s="2" t="s">
        <v>82</v>
      </c>
      <c r="X273" s="12" t="s">
        <v>139</v>
      </c>
      <c r="Y273" s="2" t="s">
        <v>86</v>
      </c>
      <c r="Z273" s="3">
        <v>45112</v>
      </c>
      <c r="AA273" s="3">
        <v>45112</v>
      </c>
      <c r="AB273" s="4" t="s">
        <v>97</v>
      </c>
    </row>
    <row r="274" spans="1:28" ht="75" customHeight="1" x14ac:dyDescent="0.25">
      <c r="A274" s="2">
        <v>2023</v>
      </c>
      <c r="B274" s="3">
        <v>45017</v>
      </c>
      <c r="C274" s="3">
        <v>45107</v>
      </c>
      <c r="D274" s="4" t="s">
        <v>72</v>
      </c>
      <c r="E274" s="5" t="s">
        <v>1302</v>
      </c>
      <c r="F274" s="10" t="s">
        <v>94</v>
      </c>
      <c r="G274" s="8" t="s">
        <v>95</v>
      </c>
      <c r="H274" s="10" t="s">
        <v>92</v>
      </c>
      <c r="I274" s="10" t="s">
        <v>80</v>
      </c>
      <c r="J274" s="6" t="s">
        <v>1303</v>
      </c>
      <c r="K274" s="6" t="s">
        <v>798</v>
      </c>
      <c r="L274" s="6" t="s">
        <v>166</v>
      </c>
      <c r="M274" s="2" t="s">
        <v>97</v>
      </c>
      <c r="N274" s="3">
        <v>45046</v>
      </c>
      <c r="O274" s="3">
        <f t="shared" ref="O274" si="109">N274+366</f>
        <v>45412</v>
      </c>
      <c r="P274" s="2" t="s">
        <v>97</v>
      </c>
      <c r="Q274" s="12" t="s">
        <v>1304</v>
      </c>
      <c r="R274" s="7">
        <v>225</v>
      </c>
      <c r="S274" s="7">
        <f t="shared" si="102"/>
        <v>225</v>
      </c>
      <c r="T274" s="12" t="s">
        <v>1305</v>
      </c>
      <c r="U274" s="12" t="s">
        <v>137</v>
      </c>
      <c r="V274" s="12" t="s">
        <v>139</v>
      </c>
      <c r="W274" s="2" t="s">
        <v>82</v>
      </c>
      <c r="X274" s="12" t="s">
        <v>139</v>
      </c>
      <c r="Y274" s="2" t="s">
        <v>86</v>
      </c>
      <c r="Z274" s="3">
        <v>45112</v>
      </c>
      <c r="AA274" s="3">
        <v>45112</v>
      </c>
      <c r="AB274" s="4" t="s">
        <v>97</v>
      </c>
    </row>
    <row r="275" spans="1:28" ht="75" customHeight="1" x14ac:dyDescent="0.25">
      <c r="A275" s="2">
        <v>2023</v>
      </c>
      <c r="B275" s="3">
        <v>45017</v>
      </c>
      <c r="C275" s="3">
        <v>45107</v>
      </c>
      <c r="D275" s="4" t="s">
        <v>72</v>
      </c>
      <c r="E275" s="5" t="s">
        <v>1315</v>
      </c>
      <c r="F275" s="10" t="s">
        <v>94</v>
      </c>
      <c r="G275" s="8" t="s">
        <v>95</v>
      </c>
      <c r="H275" s="10" t="s">
        <v>92</v>
      </c>
      <c r="I275" s="10" t="s">
        <v>80</v>
      </c>
      <c r="J275" s="6" t="s">
        <v>1210</v>
      </c>
      <c r="K275" s="6" t="s">
        <v>116</v>
      </c>
      <c r="L275" s="6" t="s">
        <v>798</v>
      </c>
      <c r="M275" s="2" t="s">
        <v>97</v>
      </c>
      <c r="N275" s="3">
        <v>45046</v>
      </c>
      <c r="O275" s="3">
        <f t="shared" ref="O275" si="110">N275+366</f>
        <v>45412</v>
      </c>
      <c r="P275" s="2" t="s">
        <v>97</v>
      </c>
      <c r="Q275" s="12" t="s">
        <v>1316</v>
      </c>
      <c r="R275" s="7">
        <v>500</v>
      </c>
      <c r="S275" s="7">
        <f t="shared" si="102"/>
        <v>500</v>
      </c>
      <c r="T275" s="12" t="s">
        <v>1317</v>
      </c>
      <c r="U275" s="12" t="s">
        <v>137</v>
      </c>
      <c r="V275" s="12" t="s">
        <v>139</v>
      </c>
      <c r="W275" s="2" t="s">
        <v>82</v>
      </c>
      <c r="X275" s="12" t="s">
        <v>139</v>
      </c>
      <c r="Y275" s="2" t="s">
        <v>86</v>
      </c>
      <c r="Z275" s="3">
        <v>45112</v>
      </c>
      <c r="AA275" s="3">
        <v>45112</v>
      </c>
      <c r="AB275" s="4" t="s">
        <v>97</v>
      </c>
    </row>
    <row r="276" spans="1:28" ht="75" customHeight="1" x14ac:dyDescent="0.25">
      <c r="A276" s="2">
        <v>2023</v>
      </c>
      <c r="B276" s="3">
        <v>45017</v>
      </c>
      <c r="C276" s="3">
        <v>45107</v>
      </c>
      <c r="D276" s="4" t="s">
        <v>72</v>
      </c>
      <c r="E276" s="5" t="s">
        <v>1320</v>
      </c>
      <c r="F276" s="10" t="s">
        <v>94</v>
      </c>
      <c r="G276" s="8" t="s">
        <v>95</v>
      </c>
      <c r="H276" s="10" t="s">
        <v>92</v>
      </c>
      <c r="I276" s="10" t="s">
        <v>80</v>
      </c>
      <c r="J276" s="6" t="s">
        <v>1321</v>
      </c>
      <c r="K276" s="6" t="s">
        <v>123</v>
      </c>
      <c r="L276" s="6" t="s">
        <v>127</v>
      </c>
      <c r="M276" s="2" t="s">
        <v>97</v>
      </c>
      <c r="N276" s="3">
        <v>45046</v>
      </c>
      <c r="O276" s="3">
        <f t="shared" ref="O276" si="111">N276+366</f>
        <v>45412</v>
      </c>
      <c r="P276" s="2" t="s">
        <v>97</v>
      </c>
      <c r="Q276" s="12" t="s">
        <v>1322</v>
      </c>
      <c r="R276" s="7">
        <v>823.55</v>
      </c>
      <c r="S276" s="7">
        <f t="shared" si="102"/>
        <v>823.55</v>
      </c>
      <c r="T276" s="12" t="s">
        <v>1323</v>
      </c>
      <c r="U276" s="12" t="s">
        <v>137</v>
      </c>
      <c r="V276" s="12" t="s">
        <v>139</v>
      </c>
      <c r="W276" s="2" t="s">
        <v>82</v>
      </c>
      <c r="X276" s="12" t="s">
        <v>139</v>
      </c>
      <c r="Y276" s="2" t="s">
        <v>86</v>
      </c>
      <c r="Z276" s="3">
        <v>45112</v>
      </c>
      <c r="AA276" s="3">
        <v>45112</v>
      </c>
      <c r="AB276" s="4" t="s">
        <v>97</v>
      </c>
    </row>
    <row r="277" spans="1:28" ht="75" customHeight="1" x14ac:dyDescent="0.25">
      <c r="A277" s="2">
        <v>2023</v>
      </c>
      <c r="B277" s="3">
        <v>45017</v>
      </c>
      <c r="C277" s="3">
        <v>45107</v>
      </c>
      <c r="D277" s="4" t="s">
        <v>72</v>
      </c>
      <c r="E277" s="5" t="s">
        <v>1324</v>
      </c>
      <c r="F277" s="10" t="s">
        <v>94</v>
      </c>
      <c r="G277" s="8" t="s">
        <v>95</v>
      </c>
      <c r="H277" s="10" t="s">
        <v>92</v>
      </c>
      <c r="I277" s="10" t="s">
        <v>80</v>
      </c>
      <c r="J277" s="6" t="s">
        <v>1325</v>
      </c>
      <c r="K277" s="6" t="s">
        <v>397</v>
      </c>
      <c r="L277" s="6" t="s">
        <v>117</v>
      </c>
      <c r="M277" s="2" t="s">
        <v>97</v>
      </c>
      <c r="N277" s="3">
        <v>45046</v>
      </c>
      <c r="O277" s="3">
        <f t="shared" ref="O277" si="112">N277+366</f>
        <v>45412</v>
      </c>
      <c r="P277" s="2" t="s">
        <v>97</v>
      </c>
      <c r="Q277" s="12" t="s">
        <v>1326</v>
      </c>
      <c r="R277" s="7">
        <v>1226.3699999999999</v>
      </c>
      <c r="S277" s="7">
        <f t="shared" si="102"/>
        <v>1226.3699999999999</v>
      </c>
      <c r="T277" s="13" t="s">
        <v>1327</v>
      </c>
      <c r="U277" s="12" t="s">
        <v>137</v>
      </c>
      <c r="V277" s="12" t="s">
        <v>139</v>
      </c>
      <c r="W277" s="2" t="s">
        <v>82</v>
      </c>
      <c r="X277" s="12" t="s">
        <v>139</v>
      </c>
      <c r="Y277" s="2" t="s">
        <v>86</v>
      </c>
      <c r="Z277" s="3">
        <v>45112</v>
      </c>
      <c r="AA277" s="3">
        <v>45112</v>
      </c>
      <c r="AB277" s="4" t="s">
        <v>97</v>
      </c>
    </row>
    <row r="278" spans="1:28" ht="75" customHeight="1" x14ac:dyDescent="0.25">
      <c r="A278" s="2">
        <v>2023</v>
      </c>
      <c r="B278" s="3">
        <v>45017</v>
      </c>
      <c r="C278" s="3">
        <v>45107</v>
      </c>
      <c r="D278" s="4" t="s">
        <v>72</v>
      </c>
      <c r="E278" s="5" t="s">
        <v>1328</v>
      </c>
      <c r="F278" s="10" t="s">
        <v>94</v>
      </c>
      <c r="G278" s="8" t="s">
        <v>95</v>
      </c>
      <c r="H278" s="10" t="s">
        <v>92</v>
      </c>
      <c r="I278" s="10" t="s">
        <v>80</v>
      </c>
      <c r="J278" s="6" t="s">
        <v>1329</v>
      </c>
      <c r="K278" s="6" t="s">
        <v>1198</v>
      </c>
      <c r="L278" s="6" t="s">
        <v>125</v>
      </c>
      <c r="M278" s="2" t="s">
        <v>97</v>
      </c>
      <c r="N278" s="3">
        <v>45046</v>
      </c>
      <c r="O278" s="3">
        <f t="shared" ref="O278" si="113">N278+366</f>
        <v>45412</v>
      </c>
      <c r="P278" s="2" t="s">
        <v>97</v>
      </c>
      <c r="Q278" s="12" t="s">
        <v>1330</v>
      </c>
      <c r="R278" s="7">
        <v>715.37</v>
      </c>
      <c r="S278" s="7">
        <f t="shared" si="102"/>
        <v>715.37</v>
      </c>
      <c r="T278" s="12" t="s">
        <v>1331</v>
      </c>
      <c r="U278" s="12" t="s">
        <v>137</v>
      </c>
      <c r="V278" s="12" t="s">
        <v>139</v>
      </c>
      <c r="W278" s="2" t="s">
        <v>82</v>
      </c>
      <c r="X278" s="12" t="s">
        <v>139</v>
      </c>
      <c r="Y278" s="2" t="s">
        <v>86</v>
      </c>
      <c r="Z278" s="3">
        <v>45112</v>
      </c>
      <c r="AA278" s="3">
        <v>45112</v>
      </c>
      <c r="AB278" s="4" t="s">
        <v>97</v>
      </c>
    </row>
    <row r="279" spans="1:28" ht="75" customHeight="1" x14ac:dyDescent="0.25">
      <c r="A279" s="2">
        <v>2023</v>
      </c>
      <c r="B279" s="3">
        <v>45017</v>
      </c>
      <c r="C279" s="3">
        <v>45107</v>
      </c>
      <c r="D279" s="4" t="s">
        <v>72</v>
      </c>
      <c r="E279" s="5" t="s">
        <v>1337</v>
      </c>
      <c r="F279" s="10" t="s">
        <v>94</v>
      </c>
      <c r="G279" s="8" t="s">
        <v>95</v>
      </c>
      <c r="H279" s="10" t="s">
        <v>92</v>
      </c>
      <c r="I279" s="10" t="s">
        <v>80</v>
      </c>
      <c r="J279" s="6" t="s">
        <v>1338</v>
      </c>
      <c r="K279" s="6" t="s">
        <v>125</v>
      </c>
      <c r="L279" s="6" t="s">
        <v>125</v>
      </c>
      <c r="M279" s="2" t="s">
        <v>97</v>
      </c>
      <c r="N279" s="3">
        <v>45046</v>
      </c>
      <c r="O279" s="3">
        <f t="shared" ref="O279" si="114">N279+366</f>
        <v>45412</v>
      </c>
      <c r="P279" s="2" t="s">
        <v>97</v>
      </c>
      <c r="Q279" s="12" t="s">
        <v>1339</v>
      </c>
      <c r="R279" s="7">
        <v>928.65</v>
      </c>
      <c r="S279" s="7">
        <f t="shared" si="102"/>
        <v>928.65</v>
      </c>
      <c r="T279" s="12" t="s">
        <v>1336</v>
      </c>
      <c r="U279" s="12" t="s">
        <v>137</v>
      </c>
      <c r="V279" s="12" t="s">
        <v>139</v>
      </c>
      <c r="W279" s="2" t="s">
        <v>82</v>
      </c>
      <c r="X279" s="12" t="s">
        <v>139</v>
      </c>
      <c r="Y279" s="2" t="s">
        <v>86</v>
      </c>
      <c r="Z279" s="3">
        <v>45112</v>
      </c>
      <c r="AA279" s="3">
        <v>45112</v>
      </c>
      <c r="AB279" s="4" t="s">
        <v>97</v>
      </c>
    </row>
    <row r="280" spans="1:28" ht="75" customHeight="1" x14ac:dyDescent="0.25">
      <c r="A280" s="2">
        <v>2023</v>
      </c>
      <c r="B280" s="3">
        <v>45017</v>
      </c>
      <c r="C280" s="3">
        <v>45107</v>
      </c>
      <c r="D280" s="4" t="s">
        <v>72</v>
      </c>
      <c r="E280" s="5" t="s">
        <v>1610</v>
      </c>
      <c r="F280" s="10" t="s">
        <v>94</v>
      </c>
      <c r="G280" s="8" t="s">
        <v>95</v>
      </c>
      <c r="H280" s="10" t="s">
        <v>92</v>
      </c>
      <c r="I280" s="10" t="s">
        <v>80</v>
      </c>
      <c r="J280" s="6" t="s">
        <v>1611</v>
      </c>
      <c r="K280" s="6" t="s">
        <v>1612</v>
      </c>
      <c r="L280" s="6" t="s">
        <v>1477</v>
      </c>
      <c r="M280" s="2" t="s">
        <v>97</v>
      </c>
      <c r="N280" s="3">
        <v>45065</v>
      </c>
      <c r="O280" s="3">
        <f t="shared" ref="O280:O314" si="115">N280+366</f>
        <v>45431</v>
      </c>
      <c r="P280" s="2" t="s">
        <v>97</v>
      </c>
      <c r="Q280" s="12" t="s">
        <v>1613</v>
      </c>
      <c r="R280" s="7">
        <v>250</v>
      </c>
      <c r="S280" s="7">
        <f>R280</f>
        <v>250</v>
      </c>
      <c r="T280" s="12" t="s">
        <v>1609</v>
      </c>
      <c r="U280" s="12" t="s">
        <v>137</v>
      </c>
      <c r="V280" s="12" t="s">
        <v>139</v>
      </c>
      <c r="W280" s="2" t="s">
        <v>82</v>
      </c>
      <c r="X280" s="12" t="s">
        <v>139</v>
      </c>
      <c r="Y280" s="2" t="s">
        <v>86</v>
      </c>
      <c r="Z280" s="3">
        <v>45112</v>
      </c>
      <c r="AA280" s="3">
        <v>45112</v>
      </c>
      <c r="AB280" s="4" t="s">
        <v>97</v>
      </c>
    </row>
    <row r="281" spans="1:28" ht="75" customHeight="1" x14ac:dyDescent="0.25">
      <c r="A281" s="2">
        <v>2023</v>
      </c>
      <c r="B281" s="3">
        <v>45017</v>
      </c>
      <c r="C281" s="3">
        <v>45107</v>
      </c>
      <c r="D281" s="4" t="s">
        <v>72</v>
      </c>
      <c r="E281" s="5" t="s">
        <v>1430</v>
      </c>
      <c r="F281" s="10" t="s">
        <v>94</v>
      </c>
      <c r="G281" s="8" t="s">
        <v>95</v>
      </c>
      <c r="H281" s="10" t="s">
        <v>92</v>
      </c>
      <c r="I281" s="10" t="s">
        <v>80</v>
      </c>
      <c r="J281" s="6" t="s">
        <v>1431</v>
      </c>
      <c r="K281" s="6" t="s">
        <v>1432</v>
      </c>
      <c r="L281" s="6" t="s">
        <v>555</v>
      </c>
      <c r="M281" s="2" t="s">
        <v>97</v>
      </c>
      <c r="N281" s="3">
        <v>45051</v>
      </c>
      <c r="O281" s="3">
        <f t="shared" si="115"/>
        <v>45417</v>
      </c>
      <c r="P281" s="2" t="s">
        <v>97</v>
      </c>
      <c r="Q281" s="12" t="s">
        <v>1433</v>
      </c>
      <c r="R281" s="7">
        <v>6395</v>
      </c>
      <c r="S281" s="7">
        <f>R281</f>
        <v>6395</v>
      </c>
      <c r="T281" s="12" t="s">
        <v>1434</v>
      </c>
      <c r="U281" s="12" t="s">
        <v>137</v>
      </c>
      <c r="V281" s="12" t="s">
        <v>139</v>
      </c>
      <c r="W281" s="2" t="s">
        <v>82</v>
      </c>
      <c r="X281" s="12" t="s">
        <v>139</v>
      </c>
      <c r="Y281" s="2" t="s">
        <v>86</v>
      </c>
      <c r="Z281" s="3">
        <v>45112</v>
      </c>
      <c r="AA281" s="3">
        <v>45112</v>
      </c>
      <c r="AB281" s="4" t="s">
        <v>97</v>
      </c>
    </row>
    <row r="282" spans="1:28" ht="75" customHeight="1" x14ac:dyDescent="0.25">
      <c r="A282" s="2">
        <v>2023</v>
      </c>
      <c r="B282" s="3">
        <v>45017</v>
      </c>
      <c r="C282" s="3">
        <v>45107</v>
      </c>
      <c r="D282" s="4" t="s">
        <v>72</v>
      </c>
      <c r="E282" s="5" t="s">
        <v>1348</v>
      </c>
      <c r="F282" s="10" t="s">
        <v>94</v>
      </c>
      <c r="G282" s="8" t="s">
        <v>95</v>
      </c>
      <c r="H282" s="10" t="s">
        <v>92</v>
      </c>
      <c r="I282" s="10" t="s">
        <v>80</v>
      </c>
      <c r="J282" s="6" t="s">
        <v>1349</v>
      </c>
      <c r="K282" s="6" t="s">
        <v>97</v>
      </c>
      <c r="L282" s="6" t="s">
        <v>97</v>
      </c>
      <c r="M282" s="2" t="s">
        <v>97</v>
      </c>
      <c r="N282" s="3">
        <v>45051</v>
      </c>
      <c r="O282" s="3">
        <f t="shared" si="115"/>
        <v>45417</v>
      </c>
      <c r="P282" s="2" t="s">
        <v>97</v>
      </c>
      <c r="Q282" s="12" t="s">
        <v>1350</v>
      </c>
      <c r="R282" s="7">
        <v>180</v>
      </c>
      <c r="S282" s="7">
        <f t="shared" si="102"/>
        <v>180</v>
      </c>
      <c r="T282" s="12" t="s">
        <v>1351</v>
      </c>
      <c r="U282" s="12" t="s">
        <v>137</v>
      </c>
      <c r="V282" s="12" t="s">
        <v>139</v>
      </c>
      <c r="W282" s="2" t="s">
        <v>82</v>
      </c>
      <c r="X282" s="12" t="s">
        <v>139</v>
      </c>
      <c r="Y282" s="2" t="s">
        <v>86</v>
      </c>
      <c r="Z282" s="3">
        <v>45112</v>
      </c>
      <c r="AA282" s="3">
        <v>45112</v>
      </c>
      <c r="AB282" s="4" t="s">
        <v>97</v>
      </c>
    </row>
    <row r="283" spans="1:28" ht="75" customHeight="1" x14ac:dyDescent="0.25">
      <c r="A283" s="2">
        <v>2023</v>
      </c>
      <c r="B283" s="3">
        <v>45017</v>
      </c>
      <c r="C283" s="3">
        <v>45107</v>
      </c>
      <c r="D283" s="4" t="s">
        <v>72</v>
      </c>
      <c r="E283" s="5" t="s">
        <v>1614</v>
      </c>
      <c r="F283" s="10" t="s">
        <v>94</v>
      </c>
      <c r="G283" s="8" t="s">
        <v>95</v>
      </c>
      <c r="H283" s="10" t="s">
        <v>92</v>
      </c>
      <c r="I283" s="10" t="s">
        <v>80</v>
      </c>
      <c r="J283" s="6" t="s">
        <v>1615</v>
      </c>
      <c r="K283" s="6" t="s">
        <v>1616</v>
      </c>
      <c r="L283" s="6" t="s">
        <v>1617</v>
      </c>
      <c r="M283" s="2" t="s">
        <v>97</v>
      </c>
      <c r="N283" s="3">
        <v>45051</v>
      </c>
      <c r="O283" s="3">
        <f t="shared" si="115"/>
        <v>45417</v>
      </c>
      <c r="P283" s="2" t="s">
        <v>97</v>
      </c>
      <c r="Q283" s="12" t="s">
        <v>1618</v>
      </c>
      <c r="R283" s="7">
        <v>524.65</v>
      </c>
      <c r="S283" s="7">
        <f>R283</f>
        <v>524.65</v>
      </c>
      <c r="T283" s="12" t="s">
        <v>1619</v>
      </c>
      <c r="U283" s="12" t="s">
        <v>137</v>
      </c>
      <c r="V283" s="12" t="s">
        <v>139</v>
      </c>
      <c r="W283" s="2" t="s">
        <v>82</v>
      </c>
      <c r="X283" s="12" t="s">
        <v>139</v>
      </c>
      <c r="Y283" s="2" t="s">
        <v>86</v>
      </c>
      <c r="Z283" s="3">
        <v>45112</v>
      </c>
      <c r="AA283" s="3">
        <v>45112</v>
      </c>
      <c r="AB283" s="4" t="s">
        <v>97</v>
      </c>
    </row>
    <row r="284" spans="1:28" ht="75" customHeight="1" x14ac:dyDescent="0.25">
      <c r="A284" s="2">
        <v>2023</v>
      </c>
      <c r="B284" s="3">
        <v>45017</v>
      </c>
      <c r="C284" s="3">
        <v>45107</v>
      </c>
      <c r="D284" s="4" t="s">
        <v>72</v>
      </c>
      <c r="E284" s="5" t="s">
        <v>1423</v>
      </c>
      <c r="F284" s="10" t="s">
        <v>94</v>
      </c>
      <c r="G284" s="8" t="s">
        <v>95</v>
      </c>
      <c r="H284" s="10" t="s">
        <v>92</v>
      </c>
      <c r="I284" s="10" t="s">
        <v>80</v>
      </c>
      <c r="J284" s="6" t="s">
        <v>1424</v>
      </c>
      <c r="K284" s="6" t="s">
        <v>126</v>
      </c>
      <c r="L284" s="6" t="s">
        <v>117</v>
      </c>
      <c r="M284" s="2" t="s">
        <v>97</v>
      </c>
      <c r="N284" s="3">
        <v>45051</v>
      </c>
      <c r="O284" s="3">
        <f t="shared" si="115"/>
        <v>45417</v>
      </c>
      <c r="P284" s="2" t="s">
        <v>97</v>
      </c>
      <c r="Q284" s="13" t="s">
        <v>1425</v>
      </c>
      <c r="R284" s="7">
        <v>224.77</v>
      </c>
      <c r="S284" s="7">
        <f>R284</f>
        <v>224.77</v>
      </c>
      <c r="T284" s="12" t="s">
        <v>1426</v>
      </c>
      <c r="U284" s="12" t="s">
        <v>137</v>
      </c>
      <c r="V284" s="12" t="s">
        <v>139</v>
      </c>
      <c r="W284" s="2" t="s">
        <v>82</v>
      </c>
      <c r="X284" s="12" t="s">
        <v>139</v>
      </c>
      <c r="Y284" s="2" t="s">
        <v>86</v>
      </c>
      <c r="Z284" s="3">
        <v>45112</v>
      </c>
      <c r="AA284" s="3">
        <v>45112</v>
      </c>
      <c r="AB284" s="4" t="s">
        <v>97</v>
      </c>
    </row>
    <row r="285" spans="1:28" ht="75" customHeight="1" x14ac:dyDescent="0.25">
      <c r="A285" s="2">
        <v>2023</v>
      </c>
      <c r="B285" s="3">
        <v>45017</v>
      </c>
      <c r="C285" s="3">
        <v>45107</v>
      </c>
      <c r="D285" s="4" t="s">
        <v>72</v>
      </c>
      <c r="E285" s="5" t="s">
        <v>1419</v>
      </c>
      <c r="F285" s="10" t="s">
        <v>94</v>
      </c>
      <c r="G285" s="8" t="s">
        <v>95</v>
      </c>
      <c r="H285" s="10" t="s">
        <v>92</v>
      </c>
      <c r="I285" s="10" t="s">
        <v>80</v>
      </c>
      <c r="J285" s="6" t="s">
        <v>1420</v>
      </c>
      <c r="K285" s="6" t="s">
        <v>126</v>
      </c>
      <c r="L285" s="6" t="s">
        <v>122</v>
      </c>
      <c r="M285" s="2" t="s">
        <v>97</v>
      </c>
      <c r="N285" s="3">
        <v>45055</v>
      </c>
      <c r="O285" s="3">
        <f t="shared" si="115"/>
        <v>45421</v>
      </c>
      <c r="P285" s="2" t="s">
        <v>97</v>
      </c>
      <c r="Q285" s="12" t="s">
        <v>1421</v>
      </c>
      <c r="R285" s="7">
        <v>500</v>
      </c>
      <c r="S285" s="7">
        <f t="shared" si="102"/>
        <v>500</v>
      </c>
      <c r="T285" s="12" t="s">
        <v>1422</v>
      </c>
      <c r="U285" s="12" t="s">
        <v>137</v>
      </c>
      <c r="V285" s="12" t="s">
        <v>139</v>
      </c>
      <c r="W285" s="2" t="s">
        <v>82</v>
      </c>
      <c r="X285" s="12" t="s">
        <v>139</v>
      </c>
      <c r="Y285" s="2" t="s">
        <v>86</v>
      </c>
      <c r="Z285" s="3">
        <v>45112</v>
      </c>
      <c r="AA285" s="3">
        <v>45112</v>
      </c>
      <c r="AB285" s="4" t="s">
        <v>97</v>
      </c>
    </row>
    <row r="286" spans="1:28" ht="75" customHeight="1" x14ac:dyDescent="0.25">
      <c r="A286" s="2">
        <v>2023</v>
      </c>
      <c r="B286" s="3">
        <v>45017</v>
      </c>
      <c r="C286" s="3">
        <v>45107</v>
      </c>
      <c r="D286" s="4" t="s">
        <v>72</v>
      </c>
      <c r="E286" s="5" t="s">
        <v>1620</v>
      </c>
      <c r="F286" s="10" t="s">
        <v>94</v>
      </c>
      <c r="G286" s="8" t="s">
        <v>95</v>
      </c>
      <c r="H286" s="10" t="s">
        <v>92</v>
      </c>
      <c r="I286" s="10" t="s">
        <v>80</v>
      </c>
      <c r="J286" s="6" t="s">
        <v>1621</v>
      </c>
      <c r="K286" s="6" t="s">
        <v>140</v>
      </c>
      <c r="L286" s="6" t="s">
        <v>1042</v>
      </c>
      <c r="M286" s="2" t="s">
        <v>97</v>
      </c>
      <c r="N286" s="3">
        <v>45055</v>
      </c>
      <c r="O286" s="3">
        <f t="shared" si="115"/>
        <v>45421</v>
      </c>
      <c r="P286" s="2" t="s">
        <v>97</v>
      </c>
      <c r="Q286" s="12" t="s">
        <v>1622</v>
      </c>
      <c r="R286" s="7">
        <v>1000</v>
      </c>
      <c r="S286" s="7">
        <f t="shared" ref="S286:S291" si="116">R286</f>
        <v>1000</v>
      </c>
      <c r="T286" s="12" t="s">
        <v>1623</v>
      </c>
      <c r="U286" s="12" t="s">
        <v>137</v>
      </c>
      <c r="V286" s="12" t="s">
        <v>139</v>
      </c>
      <c r="W286" s="2" t="s">
        <v>82</v>
      </c>
      <c r="X286" s="12" t="s">
        <v>139</v>
      </c>
      <c r="Y286" s="2" t="s">
        <v>86</v>
      </c>
      <c r="Z286" s="3">
        <v>45112</v>
      </c>
      <c r="AA286" s="3">
        <v>45112</v>
      </c>
      <c r="AB286" s="4" t="s">
        <v>97</v>
      </c>
    </row>
    <row r="287" spans="1:28" ht="75" customHeight="1" x14ac:dyDescent="0.25">
      <c r="A287" s="2">
        <v>2023</v>
      </c>
      <c r="B287" s="3">
        <v>45017</v>
      </c>
      <c r="C287" s="3">
        <v>45107</v>
      </c>
      <c r="D287" s="4" t="s">
        <v>72</v>
      </c>
      <c r="E287" s="5" t="s">
        <v>1624</v>
      </c>
      <c r="F287" s="10" t="s">
        <v>94</v>
      </c>
      <c r="G287" s="8" t="s">
        <v>95</v>
      </c>
      <c r="H287" s="10" t="s">
        <v>92</v>
      </c>
      <c r="I287" s="10" t="s">
        <v>80</v>
      </c>
      <c r="J287" s="6" t="s">
        <v>1626</v>
      </c>
      <c r="K287" s="6" t="s">
        <v>147</v>
      </c>
      <c r="L287" s="6" t="s">
        <v>115</v>
      </c>
      <c r="M287" s="2" t="s">
        <v>97</v>
      </c>
      <c r="N287" s="3">
        <v>45055</v>
      </c>
      <c r="O287" s="3">
        <f t="shared" si="115"/>
        <v>45421</v>
      </c>
      <c r="P287" s="2" t="s">
        <v>97</v>
      </c>
      <c r="Q287" s="12" t="s">
        <v>1627</v>
      </c>
      <c r="R287" s="7">
        <v>32815.1</v>
      </c>
      <c r="S287" s="7">
        <f t="shared" si="116"/>
        <v>32815.1</v>
      </c>
      <c r="T287" s="12" t="s">
        <v>1628</v>
      </c>
      <c r="U287" s="12" t="s">
        <v>137</v>
      </c>
      <c r="V287" s="12" t="s">
        <v>139</v>
      </c>
      <c r="W287" s="2" t="s">
        <v>82</v>
      </c>
      <c r="X287" s="12" t="s">
        <v>139</v>
      </c>
      <c r="Y287" s="2" t="s">
        <v>86</v>
      </c>
      <c r="Z287" s="3">
        <v>45112</v>
      </c>
      <c r="AA287" s="3">
        <v>45112</v>
      </c>
      <c r="AB287" s="4" t="s">
        <v>97</v>
      </c>
    </row>
    <row r="288" spans="1:28" ht="75" customHeight="1" x14ac:dyDescent="0.25">
      <c r="A288" s="2">
        <v>2023</v>
      </c>
      <c r="B288" s="3">
        <v>45017</v>
      </c>
      <c r="C288" s="3">
        <v>45107</v>
      </c>
      <c r="D288" s="4" t="s">
        <v>72</v>
      </c>
      <c r="E288" s="5" t="s">
        <v>1625</v>
      </c>
      <c r="F288" s="10" t="s">
        <v>94</v>
      </c>
      <c r="G288" s="8" t="s">
        <v>95</v>
      </c>
      <c r="H288" s="10" t="s">
        <v>92</v>
      </c>
      <c r="I288" s="10" t="s">
        <v>80</v>
      </c>
      <c r="J288" s="6" t="s">
        <v>1121</v>
      </c>
      <c r="K288" s="6" t="s">
        <v>118</v>
      </c>
      <c r="L288" s="6" t="s">
        <v>122</v>
      </c>
      <c r="M288" s="2" t="s">
        <v>97</v>
      </c>
      <c r="N288" s="3">
        <v>45056</v>
      </c>
      <c r="O288" s="3">
        <f t="shared" si="115"/>
        <v>45422</v>
      </c>
      <c r="P288" s="2" t="s">
        <v>97</v>
      </c>
      <c r="Q288" s="12" t="s">
        <v>1629</v>
      </c>
      <c r="R288" s="7">
        <v>180</v>
      </c>
      <c r="S288" s="7">
        <f t="shared" si="116"/>
        <v>180</v>
      </c>
      <c r="T288" s="12" t="s">
        <v>1630</v>
      </c>
      <c r="U288" s="12" t="s">
        <v>137</v>
      </c>
      <c r="V288" s="12" t="s">
        <v>139</v>
      </c>
      <c r="W288" s="2" t="s">
        <v>82</v>
      </c>
      <c r="X288" s="12" t="s">
        <v>139</v>
      </c>
      <c r="Y288" s="2" t="s">
        <v>86</v>
      </c>
      <c r="Z288" s="3">
        <v>45112</v>
      </c>
      <c r="AA288" s="3">
        <v>45112</v>
      </c>
      <c r="AB288" s="4" t="s">
        <v>97</v>
      </c>
    </row>
    <row r="289" spans="1:28" ht="75" customHeight="1" x14ac:dyDescent="0.25">
      <c r="A289" s="2">
        <v>2023</v>
      </c>
      <c r="B289" s="3">
        <v>45017</v>
      </c>
      <c r="C289" s="3">
        <v>45107</v>
      </c>
      <c r="D289" s="4" t="s">
        <v>72</v>
      </c>
      <c r="E289" s="5" t="s">
        <v>1631</v>
      </c>
      <c r="F289" s="10" t="s">
        <v>94</v>
      </c>
      <c r="G289" s="8" t="s">
        <v>95</v>
      </c>
      <c r="H289" s="10" t="s">
        <v>92</v>
      </c>
      <c r="I289" s="10" t="s">
        <v>80</v>
      </c>
      <c r="J289" s="6" t="s">
        <v>1180</v>
      </c>
      <c r="K289" s="6" t="s">
        <v>112</v>
      </c>
      <c r="L289" s="6" t="s">
        <v>124</v>
      </c>
      <c r="M289" s="2" t="s">
        <v>97</v>
      </c>
      <c r="N289" s="3">
        <v>45055</v>
      </c>
      <c r="O289" s="3">
        <f t="shared" si="115"/>
        <v>45421</v>
      </c>
      <c r="P289" s="2" t="s">
        <v>97</v>
      </c>
      <c r="Q289" s="12" t="s">
        <v>1632</v>
      </c>
      <c r="R289" s="7">
        <v>221.15</v>
      </c>
      <c r="S289" s="7">
        <f t="shared" si="116"/>
        <v>221.15</v>
      </c>
      <c r="T289" s="12" t="s">
        <v>1633</v>
      </c>
      <c r="U289" s="12" t="s">
        <v>137</v>
      </c>
      <c r="V289" s="12" t="s">
        <v>139</v>
      </c>
      <c r="W289" s="2" t="s">
        <v>82</v>
      </c>
      <c r="X289" s="12" t="s">
        <v>139</v>
      </c>
      <c r="Y289" s="2" t="s">
        <v>86</v>
      </c>
      <c r="Z289" s="3">
        <v>45112</v>
      </c>
      <c r="AA289" s="3">
        <v>45112</v>
      </c>
      <c r="AB289" s="4" t="s">
        <v>97</v>
      </c>
    </row>
    <row r="290" spans="1:28" ht="75" customHeight="1" x14ac:dyDescent="0.25">
      <c r="A290" s="2">
        <v>2023</v>
      </c>
      <c r="B290" s="3">
        <v>45017</v>
      </c>
      <c r="C290" s="3">
        <v>45107</v>
      </c>
      <c r="D290" s="4" t="s">
        <v>72</v>
      </c>
      <c r="E290" s="5" t="s">
        <v>1638</v>
      </c>
      <c r="F290" s="10" t="s">
        <v>94</v>
      </c>
      <c r="G290" s="8" t="s">
        <v>95</v>
      </c>
      <c r="H290" s="10" t="s">
        <v>92</v>
      </c>
      <c r="I290" s="10" t="s">
        <v>80</v>
      </c>
      <c r="J290" s="6" t="s">
        <v>1639</v>
      </c>
      <c r="K290" s="6" t="s">
        <v>120</v>
      </c>
      <c r="L290" s="6" t="s">
        <v>121</v>
      </c>
      <c r="M290" s="2" t="s">
        <v>97</v>
      </c>
      <c r="N290" s="3">
        <v>45055</v>
      </c>
      <c r="O290" s="3">
        <f t="shared" si="115"/>
        <v>45421</v>
      </c>
      <c r="P290" s="2" t="s">
        <v>97</v>
      </c>
      <c r="Q290" s="12" t="s">
        <v>1640</v>
      </c>
      <c r="R290" s="7">
        <v>318.47000000000003</v>
      </c>
      <c r="S290" s="7">
        <f t="shared" si="116"/>
        <v>318.47000000000003</v>
      </c>
      <c r="T290" s="12" t="s">
        <v>1637</v>
      </c>
      <c r="U290" s="12" t="s">
        <v>137</v>
      </c>
      <c r="V290" s="12" t="s">
        <v>139</v>
      </c>
      <c r="W290" s="2" t="s">
        <v>82</v>
      </c>
      <c r="X290" s="12" t="s">
        <v>139</v>
      </c>
      <c r="Y290" s="2" t="s">
        <v>86</v>
      </c>
      <c r="Z290" s="3">
        <v>45112</v>
      </c>
      <c r="AA290" s="3">
        <v>45112</v>
      </c>
      <c r="AB290" s="4" t="s">
        <v>97</v>
      </c>
    </row>
    <row r="291" spans="1:28" ht="75" customHeight="1" x14ac:dyDescent="0.25">
      <c r="A291" s="2">
        <v>2023</v>
      </c>
      <c r="B291" s="3">
        <v>45017</v>
      </c>
      <c r="C291" s="3">
        <v>45107</v>
      </c>
      <c r="D291" s="4" t="s">
        <v>72</v>
      </c>
      <c r="E291" s="5" t="s">
        <v>1641</v>
      </c>
      <c r="F291" s="10" t="s">
        <v>94</v>
      </c>
      <c r="G291" s="8" t="s">
        <v>95</v>
      </c>
      <c r="H291" s="10" t="s">
        <v>92</v>
      </c>
      <c r="I291" s="10" t="s">
        <v>80</v>
      </c>
      <c r="J291" s="6" t="s">
        <v>1642</v>
      </c>
      <c r="K291" s="6" t="s">
        <v>1110</v>
      </c>
      <c r="L291" s="6" t="s">
        <v>146</v>
      </c>
      <c r="M291" s="2" t="s">
        <v>97</v>
      </c>
      <c r="N291" s="3">
        <v>45064</v>
      </c>
      <c r="O291" s="3">
        <f t="shared" si="115"/>
        <v>45430</v>
      </c>
      <c r="P291" s="2" t="s">
        <v>97</v>
      </c>
      <c r="Q291" s="12" t="s">
        <v>1643</v>
      </c>
      <c r="R291" s="7">
        <v>750</v>
      </c>
      <c r="S291" s="7">
        <f t="shared" si="116"/>
        <v>750</v>
      </c>
      <c r="T291" s="12" t="s">
        <v>1644</v>
      </c>
      <c r="U291" s="12" t="s">
        <v>137</v>
      </c>
      <c r="V291" s="12" t="s">
        <v>139</v>
      </c>
      <c r="W291" s="2" t="s">
        <v>82</v>
      </c>
      <c r="X291" s="12" t="s">
        <v>139</v>
      </c>
      <c r="Y291" s="2" t="s">
        <v>86</v>
      </c>
      <c r="Z291" s="3">
        <v>45112</v>
      </c>
      <c r="AA291" s="3">
        <v>45112</v>
      </c>
      <c r="AB291" s="4" t="s">
        <v>97</v>
      </c>
    </row>
    <row r="292" spans="1:28" ht="75" customHeight="1" x14ac:dyDescent="0.25">
      <c r="A292" s="2">
        <v>2023</v>
      </c>
      <c r="B292" s="3">
        <v>45017</v>
      </c>
      <c r="C292" s="3">
        <v>45107</v>
      </c>
      <c r="D292" s="4" t="s">
        <v>72</v>
      </c>
      <c r="E292" s="5" t="s">
        <v>1827</v>
      </c>
      <c r="F292" s="10" t="s">
        <v>94</v>
      </c>
      <c r="G292" s="8" t="s">
        <v>95</v>
      </c>
      <c r="H292" s="10" t="s">
        <v>92</v>
      </c>
      <c r="I292" s="10" t="s">
        <v>80</v>
      </c>
      <c r="J292" s="6" t="s">
        <v>1828</v>
      </c>
      <c r="K292" s="6" t="s">
        <v>1829</v>
      </c>
      <c r="L292" s="6" t="s">
        <v>1830</v>
      </c>
      <c r="M292" s="2" t="s">
        <v>97</v>
      </c>
      <c r="N292" s="3">
        <v>45057</v>
      </c>
      <c r="O292" s="3">
        <f t="shared" ref="O292" si="117">N292+366</f>
        <v>45423</v>
      </c>
      <c r="P292" s="2" t="s">
        <v>97</v>
      </c>
      <c r="Q292" s="12" t="s">
        <v>1831</v>
      </c>
      <c r="R292" s="7">
        <v>1226.9000000000001</v>
      </c>
      <c r="S292" s="7">
        <f>R292</f>
        <v>1226.9000000000001</v>
      </c>
      <c r="T292" s="12" t="s">
        <v>1832</v>
      </c>
      <c r="U292" s="12" t="s">
        <v>137</v>
      </c>
      <c r="V292" s="12" t="s">
        <v>139</v>
      </c>
      <c r="W292" s="2" t="s">
        <v>82</v>
      </c>
      <c r="X292" s="12" t="s">
        <v>139</v>
      </c>
      <c r="Y292" s="2" t="s">
        <v>86</v>
      </c>
      <c r="Z292" s="3">
        <v>45112</v>
      </c>
      <c r="AA292" s="3">
        <v>45112</v>
      </c>
      <c r="AB292" s="4" t="s">
        <v>97</v>
      </c>
    </row>
    <row r="293" spans="1:28" ht="75" customHeight="1" x14ac:dyDescent="0.25">
      <c r="A293" s="2">
        <v>2023</v>
      </c>
      <c r="B293" s="3">
        <v>45017</v>
      </c>
      <c r="C293" s="3">
        <v>45107</v>
      </c>
      <c r="D293" s="4" t="s">
        <v>72</v>
      </c>
      <c r="E293" s="5" t="s">
        <v>1954</v>
      </c>
      <c r="F293" s="10" t="s">
        <v>94</v>
      </c>
      <c r="G293" s="8" t="s">
        <v>95</v>
      </c>
      <c r="H293" s="10" t="s">
        <v>92</v>
      </c>
      <c r="I293" s="10" t="s">
        <v>80</v>
      </c>
      <c r="J293" s="6" t="s">
        <v>1955</v>
      </c>
      <c r="K293" s="6" t="s">
        <v>1956</v>
      </c>
      <c r="L293" s="6" t="s">
        <v>129</v>
      </c>
      <c r="M293" s="2" t="s">
        <v>97</v>
      </c>
      <c r="N293" s="3">
        <v>45057</v>
      </c>
      <c r="O293" s="3">
        <f t="shared" ref="O293" si="118">N293+366</f>
        <v>45423</v>
      </c>
      <c r="P293" s="2" t="s">
        <v>97</v>
      </c>
      <c r="Q293" s="12" t="s">
        <v>1957</v>
      </c>
      <c r="R293" s="7">
        <v>199.13</v>
      </c>
      <c r="S293" s="7">
        <f>R293</f>
        <v>199.13</v>
      </c>
      <c r="T293" s="12" t="s">
        <v>1958</v>
      </c>
      <c r="U293" s="12" t="s">
        <v>137</v>
      </c>
      <c r="V293" s="12" t="s">
        <v>139</v>
      </c>
      <c r="W293" s="2" t="s">
        <v>82</v>
      </c>
      <c r="X293" s="12" t="s">
        <v>139</v>
      </c>
      <c r="Y293" s="2" t="s">
        <v>86</v>
      </c>
      <c r="Z293" s="3">
        <v>45112</v>
      </c>
      <c r="AA293" s="3">
        <v>45112</v>
      </c>
      <c r="AB293" s="4" t="s">
        <v>97</v>
      </c>
    </row>
    <row r="294" spans="1:28" ht="75" customHeight="1" x14ac:dyDescent="0.25">
      <c r="A294" s="2">
        <v>2023</v>
      </c>
      <c r="B294" s="3">
        <v>45017</v>
      </c>
      <c r="C294" s="3">
        <v>45107</v>
      </c>
      <c r="D294" s="4" t="s">
        <v>72</v>
      </c>
      <c r="E294" s="5" t="s">
        <v>1833</v>
      </c>
      <c r="F294" s="10" t="s">
        <v>94</v>
      </c>
      <c r="G294" s="8" t="s">
        <v>95</v>
      </c>
      <c r="H294" s="10" t="s">
        <v>92</v>
      </c>
      <c r="I294" s="10" t="s">
        <v>80</v>
      </c>
      <c r="J294" s="6" t="s">
        <v>1834</v>
      </c>
      <c r="K294" s="6" t="s">
        <v>299</v>
      </c>
      <c r="L294" s="6" t="s">
        <v>1835</v>
      </c>
      <c r="M294" s="2" t="s">
        <v>97</v>
      </c>
      <c r="N294" s="3">
        <v>45058</v>
      </c>
      <c r="O294" s="3">
        <f t="shared" ref="O294" si="119">N294+366</f>
        <v>45424</v>
      </c>
      <c r="P294" s="2" t="s">
        <v>97</v>
      </c>
      <c r="Q294" s="12" t="s">
        <v>1836</v>
      </c>
      <c r="R294" s="7">
        <v>638.20000000000005</v>
      </c>
      <c r="S294" s="7">
        <f>R294</f>
        <v>638.20000000000005</v>
      </c>
      <c r="T294" s="12" t="s">
        <v>1837</v>
      </c>
      <c r="U294" s="12" t="s">
        <v>137</v>
      </c>
      <c r="V294" s="12" t="s">
        <v>139</v>
      </c>
      <c r="W294" s="2" t="s">
        <v>82</v>
      </c>
      <c r="X294" s="12" t="s">
        <v>139</v>
      </c>
      <c r="Y294" s="2" t="s">
        <v>86</v>
      </c>
      <c r="Z294" s="3">
        <v>45112</v>
      </c>
      <c r="AA294" s="3">
        <v>45112</v>
      </c>
      <c r="AB294" s="4" t="s">
        <v>97</v>
      </c>
    </row>
    <row r="295" spans="1:28" ht="75" customHeight="1" x14ac:dyDescent="0.25">
      <c r="A295" s="2">
        <v>2023</v>
      </c>
      <c r="B295" s="3">
        <v>45017</v>
      </c>
      <c r="C295" s="3">
        <v>45107</v>
      </c>
      <c r="D295" s="4" t="s">
        <v>72</v>
      </c>
      <c r="E295" s="5" t="s">
        <v>1959</v>
      </c>
      <c r="F295" s="10" t="s">
        <v>94</v>
      </c>
      <c r="G295" s="8" t="s">
        <v>95</v>
      </c>
      <c r="H295" s="10" t="s">
        <v>92</v>
      </c>
      <c r="I295" s="10" t="s">
        <v>80</v>
      </c>
      <c r="J295" s="6" t="s">
        <v>1277</v>
      </c>
      <c r="K295" s="6" t="s">
        <v>798</v>
      </c>
      <c r="L295" s="6" t="s">
        <v>126</v>
      </c>
      <c r="M295" s="2" t="s">
        <v>97</v>
      </c>
      <c r="N295" s="3">
        <v>45076</v>
      </c>
      <c r="O295" s="3">
        <f t="shared" ref="O295" si="120">N295+366</f>
        <v>45442</v>
      </c>
      <c r="P295" s="2" t="s">
        <v>97</v>
      </c>
      <c r="Q295" s="12" t="s">
        <v>1960</v>
      </c>
      <c r="R295" s="7">
        <v>180</v>
      </c>
      <c r="S295" s="7">
        <f>R295</f>
        <v>180</v>
      </c>
      <c r="T295" s="13" t="s">
        <v>1961</v>
      </c>
      <c r="U295" s="12" t="s">
        <v>137</v>
      </c>
      <c r="V295" s="12" t="s">
        <v>139</v>
      </c>
      <c r="W295" s="2" t="s">
        <v>82</v>
      </c>
      <c r="X295" s="12" t="s">
        <v>139</v>
      </c>
      <c r="Y295" s="2" t="s">
        <v>86</v>
      </c>
      <c r="Z295" s="3">
        <v>45112</v>
      </c>
      <c r="AA295" s="3">
        <v>45112</v>
      </c>
      <c r="AB295" s="4" t="s">
        <v>97</v>
      </c>
    </row>
    <row r="296" spans="1:28" ht="75" customHeight="1" x14ac:dyDescent="0.25">
      <c r="A296" s="2">
        <v>2023</v>
      </c>
      <c r="B296" s="3">
        <v>45017</v>
      </c>
      <c r="C296" s="3">
        <v>45107</v>
      </c>
      <c r="D296" s="4" t="s">
        <v>72</v>
      </c>
      <c r="E296" s="5" t="s">
        <v>1966</v>
      </c>
      <c r="F296" s="10" t="s">
        <v>94</v>
      </c>
      <c r="G296" s="8" t="s">
        <v>95</v>
      </c>
      <c r="H296" s="10" t="s">
        <v>92</v>
      </c>
      <c r="I296" s="10" t="s">
        <v>80</v>
      </c>
      <c r="J296" s="6" t="s">
        <v>1967</v>
      </c>
      <c r="K296" s="6" t="s">
        <v>1968</v>
      </c>
      <c r="L296" s="6" t="s">
        <v>121</v>
      </c>
      <c r="M296" s="2" t="s">
        <v>97</v>
      </c>
      <c r="N296" s="3">
        <v>45058</v>
      </c>
      <c r="O296" s="3">
        <f t="shared" ref="O296" si="121">N296+366</f>
        <v>45424</v>
      </c>
      <c r="P296" s="2" t="s">
        <v>97</v>
      </c>
      <c r="Q296" s="12" t="s">
        <v>1969</v>
      </c>
      <c r="R296" s="7">
        <v>360.15</v>
      </c>
      <c r="S296" s="7">
        <f>R296</f>
        <v>360.15</v>
      </c>
      <c r="T296" s="12" t="s">
        <v>1970</v>
      </c>
      <c r="U296" s="12" t="s">
        <v>137</v>
      </c>
      <c r="V296" s="12" t="s">
        <v>139</v>
      </c>
      <c r="W296" s="2" t="s">
        <v>82</v>
      </c>
      <c r="X296" s="12" t="s">
        <v>139</v>
      </c>
      <c r="Y296" s="2" t="s">
        <v>86</v>
      </c>
      <c r="Z296" s="3">
        <v>45112</v>
      </c>
      <c r="AA296" s="3">
        <v>45112</v>
      </c>
      <c r="AB296" s="4" t="s">
        <v>97</v>
      </c>
    </row>
    <row r="297" spans="1:28" ht="75" customHeight="1" x14ac:dyDescent="0.25">
      <c r="A297" s="2">
        <v>2023</v>
      </c>
      <c r="B297" s="3">
        <v>45017</v>
      </c>
      <c r="C297" s="3">
        <v>45107</v>
      </c>
      <c r="D297" s="4" t="s">
        <v>72</v>
      </c>
      <c r="E297" s="5" t="s">
        <v>1651</v>
      </c>
      <c r="F297" s="10" t="s">
        <v>94</v>
      </c>
      <c r="G297" s="8" t="s">
        <v>95</v>
      </c>
      <c r="H297" s="10" t="s">
        <v>92</v>
      </c>
      <c r="I297" s="10" t="s">
        <v>80</v>
      </c>
      <c r="J297" s="6" t="s">
        <v>770</v>
      </c>
      <c r="K297" s="6" t="s">
        <v>123</v>
      </c>
      <c r="L297" s="6" t="s">
        <v>120</v>
      </c>
      <c r="M297" s="2" t="s">
        <v>97</v>
      </c>
      <c r="N297" s="3">
        <v>45061</v>
      </c>
      <c r="O297" s="3">
        <f t="shared" si="115"/>
        <v>45427</v>
      </c>
      <c r="P297" s="2" t="s">
        <v>97</v>
      </c>
      <c r="Q297" s="12" t="s">
        <v>1652</v>
      </c>
      <c r="R297" s="7">
        <v>812.55</v>
      </c>
      <c r="S297" s="7">
        <f t="shared" ref="S297:S306" si="122">R297</f>
        <v>812.55</v>
      </c>
      <c r="T297" s="12" t="s">
        <v>1650</v>
      </c>
      <c r="U297" s="12" t="s">
        <v>137</v>
      </c>
      <c r="V297" s="12" t="s">
        <v>139</v>
      </c>
      <c r="W297" s="2" t="s">
        <v>82</v>
      </c>
      <c r="X297" s="12" t="s">
        <v>139</v>
      </c>
      <c r="Y297" s="2" t="s">
        <v>86</v>
      </c>
      <c r="Z297" s="3">
        <v>45112</v>
      </c>
      <c r="AA297" s="3">
        <v>45112</v>
      </c>
      <c r="AB297" s="4" t="s">
        <v>97</v>
      </c>
    </row>
    <row r="298" spans="1:28" ht="75" customHeight="1" x14ac:dyDescent="0.25">
      <c r="A298" s="2">
        <v>2023</v>
      </c>
      <c r="B298" s="3">
        <v>45017</v>
      </c>
      <c r="C298" s="3">
        <v>45107</v>
      </c>
      <c r="D298" s="4" t="s">
        <v>72</v>
      </c>
      <c r="E298" s="5" t="s">
        <v>1908</v>
      </c>
      <c r="F298" s="10" t="s">
        <v>94</v>
      </c>
      <c r="G298" s="8" t="s">
        <v>95</v>
      </c>
      <c r="H298" s="10" t="s">
        <v>92</v>
      </c>
      <c r="I298" s="10" t="s">
        <v>80</v>
      </c>
      <c r="J298" s="6" t="s">
        <v>1909</v>
      </c>
      <c r="K298" s="6" t="s">
        <v>120</v>
      </c>
      <c r="L298" s="6" t="s">
        <v>1910</v>
      </c>
      <c r="M298" s="2" t="s">
        <v>97</v>
      </c>
      <c r="N298" s="3">
        <v>45061</v>
      </c>
      <c r="O298" s="3">
        <f t="shared" ref="O298" si="123">N298+366</f>
        <v>45427</v>
      </c>
      <c r="P298" s="2" t="s">
        <v>97</v>
      </c>
      <c r="Q298" s="12" t="s">
        <v>1911</v>
      </c>
      <c r="R298" s="7">
        <v>211.73</v>
      </c>
      <c r="S298" s="7">
        <f>R298</f>
        <v>211.73</v>
      </c>
      <c r="T298" s="12" t="s">
        <v>1912</v>
      </c>
      <c r="U298" s="12" t="s">
        <v>137</v>
      </c>
      <c r="V298" s="12" t="s">
        <v>139</v>
      </c>
      <c r="W298" s="2" t="s">
        <v>82</v>
      </c>
      <c r="X298" s="12" t="s">
        <v>139</v>
      </c>
      <c r="Y298" s="2" t="s">
        <v>86</v>
      </c>
      <c r="Z298" s="3">
        <v>45112</v>
      </c>
      <c r="AA298" s="3">
        <v>45112</v>
      </c>
      <c r="AB298" s="4" t="s">
        <v>97</v>
      </c>
    </row>
    <row r="299" spans="1:28" ht="75" customHeight="1" x14ac:dyDescent="0.25">
      <c r="A299" s="2">
        <v>2023</v>
      </c>
      <c r="B299" s="3">
        <v>45017</v>
      </c>
      <c r="C299" s="3">
        <v>45107</v>
      </c>
      <c r="D299" s="4" t="s">
        <v>72</v>
      </c>
      <c r="E299" s="5" t="s">
        <v>1913</v>
      </c>
      <c r="F299" s="10" t="s">
        <v>94</v>
      </c>
      <c r="G299" s="8" t="s">
        <v>95</v>
      </c>
      <c r="H299" s="10" t="s">
        <v>92</v>
      </c>
      <c r="I299" s="10" t="s">
        <v>80</v>
      </c>
      <c r="J299" s="6" t="s">
        <v>1914</v>
      </c>
      <c r="K299" s="6" t="s">
        <v>117</v>
      </c>
      <c r="L299" s="6" t="s">
        <v>1915</v>
      </c>
      <c r="M299" s="2" t="s">
        <v>97</v>
      </c>
      <c r="N299" s="3">
        <v>45061</v>
      </c>
      <c r="O299" s="3">
        <f t="shared" ref="O299" si="124">N299+366</f>
        <v>45427</v>
      </c>
      <c r="P299" s="2" t="s">
        <v>97</v>
      </c>
      <c r="Q299" s="12" t="s">
        <v>1916</v>
      </c>
      <c r="R299" s="7">
        <v>180</v>
      </c>
      <c r="S299" s="7">
        <f>R299</f>
        <v>180</v>
      </c>
      <c r="T299" s="12" t="s">
        <v>1917</v>
      </c>
      <c r="U299" s="12" t="s">
        <v>137</v>
      </c>
      <c r="V299" s="12" t="s">
        <v>139</v>
      </c>
      <c r="W299" s="2" t="s">
        <v>82</v>
      </c>
      <c r="X299" s="12" t="s">
        <v>139</v>
      </c>
      <c r="Y299" s="2" t="s">
        <v>86</v>
      </c>
      <c r="Z299" s="3">
        <v>45112</v>
      </c>
      <c r="AA299" s="3">
        <v>45112</v>
      </c>
      <c r="AB299" s="4" t="s">
        <v>97</v>
      </c>
    </row>
    <row r="300" spans="1:28" ht="75" customHeight="1" x14ac:dyDescent="0.25">
      <c r="A300" s="2">
        <v>2023</v>
      </c>
      <c r="B300" s="3">
        <v>45017</v>
      </c>
      <c r="C300" s="3">
        <v>45107</v>
      </c>
      <c r="D300" s="4" t="s">
        <v>72</v>
      </c>
      <c r="E300" s="5" t="s">
        <v>1653</v>
      </c>
      <c r="F300" s="10" t="s">
        <v>94</v>
      </c>
      <c r="G300" s="8" t="s">
        <v>95</v>
      </c>
      <c r="H300" s="10" t="s">
        <v>92</v>
      </c>
      <c r="I300" s="10" t="s">
        <v>80</v>
      </c>
      <c r="J300" s="6" t="s">
        <v>1654</v>
      </c>
      <c r="K300" s="6" t="s">
        <v>117</v>
      </c>
      <c r="L300" s="6" t="s">
        <v>117</v>
      </c>
      <c r="M300" s="2" t="s">
        <v>97</v>
      </c>
      <c r="N300" s="3">
        <v>45061</v>
      </c>
      <c r="O300" s="3">
        <f t="shared" si="115"/>
        <v>45427</v>
      </c>
      <c r="P300" s="2" t="s">
        <v>97</v>
      </c>
      <c r="Q300" s="12" t="s">
        <v>1655</v>
      </c>
      <c r="R300" s="7">
        <v>480.75</v>
      </c>
      <c r="S300" s="7">
        <f t="shared" si="122"/>
        <v>480.75</v>
      </c>
      <c r="T300" s="12" t="s">
        <v>1656</v>
      </c>
      <c r="U300" s="12" t="s">
        <v>137</v>
      </c>
      <c r="V300" s="12" t="s">
        <v>139</v>
      </c>
      <c r="W300" s="2" t="s">
        <v>82</v>
      </c>
      <c r="X300" s="12" t="s">
        <v>139</v>
      </c>
      <c r="Y300" s="2" t="s">
        <v>86</v>
      </c>
      <c r="Z300" s="3">
        <v>45112</v>
      </c>
      <c r="AA300" s="3">
        <v>45112</v>
      </c>
      <c r="AB300" s="4" t="s">
        <v>97</v>
      </c>
    </row>
    <row r="301" spans="1:28" ht="75" customHeight="1" x14ac:dyDescent="0.25">
      <c r="A301" s="2">
        <v>2023</v>
      </c>
      <c r="B301" s="3">
        <v>45017</v>
      </c>
      <c r="C301" s="3">
        <v>45107</v>
      </c>
      <c r="D301" s="4" t="s">
        <v>72</v>
      </c>
      <c r="E301" s="5" t="s">
        <v>1657</v>
      </c>
      <c r="F301" s="10" t="s">
        <v>94</v>
      </c>
      <c r="G301" s="8" t="s">
        <v>95</v>
      </c>
      <c r="H301" s="10" t="s">
        <v>92</v>
      </c>
      <c r="I301" s="10" t="s">
        <v>80</v>
      </c>
      <c r="J301" s="6" t="s">
        <v>1658</v>
      </c>
      <c r="K301" s="6" t="s">
        <v>1659</v>
      </c>
      <c r="L301" s="6" t="s">
        <v>174</v>
      </c>
      <c r="M301" s="2" t="s">
        <v>97</v>
      </c>
      <c r="N301" s="3">
        <v>45065</v>
      </c>
      <c r="O301" s="3">
        <f t="shared" si="115"/>
        <v>45431</v>
      </c>
      <c r="P301" s="2" t="s">
        <v>97</v>
      </c>
      <c r="Q301" s="12" t="s">
        <v>1660</v>
      </c>
      <c r="R301" s="7">
        <v>1050</v>
      </c>
      <c r="S301" s="7">
        <f t="shared" si="122"/>
        <v>1050</v>
      </c>
      <c r="T301" s="12" t="s">
        <v>1661</v>
      </c>
      <c r="U301" s="12" t="s">
        <v>137</v>
      </c>
      <c r="V301" s="12" t="s">
        <v>139</v>
      </c>
      <c r="W301" s="2" t="s">
        <v>82</v>
      </c>
      <c r="X301" s="12" t="s">
        <v>139</v>
      </c>
      <c r="Y301" s="2" t="s">
        <v>86</v>
      </c>
      <c r="Z301" s="3">
        <v>45112</v>
      </c>
      <c r="AA301" s="3">
        <v>45112</v>
      </c>
      <c r="AB301" s="4" t="s">
        <v>97</v>
      </c>
    </row>
    <row r="302" spans="1:28" ht="75" customHeight="1" x14ac:dyDescent="0.25">
      <c r="A302" s="2">
        <v>2023</v>
      </c>
      <c r="B302" s="3">
        <v>45017</v>
      </c>
      <c r="C302" s="3">
        <v>45107</v>
      </c>
      <c r="D302" s="4" t="s">
        <v>72</v>
      </c>
      <c r="E302" s="5" t="s">
        <v>1662</v>
      </c>
      <c r="F302" s="10" t="s">
        <v>94</v>
      </c>
      <c r="G302" s="8" t="s">
        <v>95</v>
      </c>
      <c r="H302" s="10" t="s">
        <v>92</v>
      </c>
      <c r="I302" s="10" t="s">
        <v>80</v>
      </c>
      <c r="J302" s="6" t="s">
        <v>1663</v>
      </c>
      <c r="K302" s="6" t="s">
        <v>1664</v>
      </c>
      <c r="L302" s="6" t="s">
        <v>167</v>
      </c>
      <c r="M302" s="2" t="s">
        <v>97</v>
      </c>
      <c r="N302" s="3">
        <v>45061</v>
      </c>
      <c r="O302" s="3">
        <f t="shared" si="115"/>
        <v>45427</v>
      </c>
      <c r="P302" s="2" t="s">
        <v>97</v>
      </c>
      <c r="Q302" s="12" t="s">
        <v>1665</v>
      </c>
      <c r="R302" s="7">
        <v>358.77</v>
      </c>
      <c r="S302" s="7">
        <f t="shared" si="122"/>
        <v>358.77</v>
      </c>
      <c r="T302" s="12" t="s">
        <v>1666</v>
      </c>
      <c r="U302" s="12" t="s">
        <v>137</v>
      </c>
      <c r="V302" s="12" t="s">
        <v>139</v>
      </c>
      <c r="W302" s="2" t="s">
        <v>82</v>
      </c>
      <c r="X302" s="12" t="s">
        <v>139</v>
      </c>
      <c r="Y302" s="2" t="s">
        <v>86</v>
      </c>
      <c r="Z302" s="3">
        <v>45112</v>
      </c>
      <c r="AA302" s="3">
        <v>45112</v>
      </c>
      <c r="AB302" s="4" t="s">
        <v>97</v>
      </c>
    </row>
    <row r="303" spans="1:28" ht="75" customHeight="1" x14ac:dyDescent="0.25">
      <c r="A303" s="2">
        <v>2023</v>
      </c>
      <c r="B303" s="3">
        <v>45017</v>
      </c>
      <c r="C303" s="3">
        <v>45107</v>
      </c>
      <c r="D303" s="4" t="s">
        <v>72</v>
      </c>
      <c r="E303" s="5" t="s">
        <v>1669</v>
      </c>
      <c r="F303" s="10" t="s">
        <v>94</v>
      </c>
      <c r="G303" s="8" t="s">
        <v>95</v>
      </c>
      <c r="H303" s="10" t="s">
        <v>92</v>
      </c>
      <c r="I303" s="10" t="s">
        <v>80</v>
      </c>
      <c r="J303" s="6" t="s">
        <v>1670</v>
      </c>
      <c r="K303" s="6" t="s">
        <v>1606</v>
      </c>
      <c r="L303" s="6" t="s">
        <v>1671</v>
      </c>
      <c r="M303" s="2" t="s">
        <v>97</v>
      </c>
      <c r="N303" s="3">
        <v>45061</v>
      </c>
      <c r="O303" s="3">
        <f t="shared" si="115"/>
        <v>45427</v>
      </c>
      <c r="P303" s="2" t="s">
        <v>97</v>
      </c>
      <c r="Q303" s="12" t="s">
        <v>1672</v>
      </c>
      <c r="R303" s="7">
        <v>495</v>
      </c>
      <c r="S303" s="7">
        <f t="shared" si="122"/>
        <v>495</v>
      </c>
      <c r="T303" s="12" t="s">
        <v>1673</v>
      </c>
      <c r="U303" s="12" t="s">
        <v>137</v>
      </c>
      <c r="V303" s="12" t="s">
        <v>139</v>
      </c>
      <c r="W303" s="2" t="s">
        <v>82</v>
      </c>
      <c r="X303" s="12" t="s">
        <v>139</v>
      </c>
      <c r="Y303" s="2" t="s">
        <v>86</v>
      </c>
      <c r="Z303" s="3">
        <v>45112</v>
      </c>
      <c r="AA303" s="3">
        <v>45112</v>
      </c>
      <c r="AB303" s="4" t="s">
        <v>97</v>
      </c>
    </row>
    <row r="304" spans="1:28" ht="75" customHeight="1" x14ac:dyDescent="0.25">
      <c r="A304" s="2">
        <v>2023</v>
      </c>
      <c r="B304" s="3">
        <v>45017</v>
      </c>
      <c r="C304" s="3">
        <v>45107</v>
      </c>
      <c r="D304" s="4" t="s">
        <v>72</v>
      </c>
      <c r="E304" s="5" t="s">
        <v>1681</v>
      </c>
      <c r="F304" s="10" t="s">
        <v>94</v>
      </c>
      <c r="G304" s="8" t="s">
        <v>95</v>
      </c>
      <c r="H304" s="10" t="s">
        <v>92</v>
      </c>
      <c r="I304" s="10" t="s">
        <v>80</v>
      </c>
      <c r="J304" s="6" t="s">
        <v>1210</v>
      </c>
      <c r="K304" s="6" t="s">
        <v>190</v>
      </c>
      <c r="L304" s="6" t="s">
        <v>1682</v>
      </c>
      <c r="M304" s="2" t="s">
        <v>97</v>
      </c>
      <c r="N304" s="3">
        <v>45061</v>
      </c>
      <c r="O304" s="3">
        <f t="shared" si="115"/>
        <v>45427</v>
      </c>
      <c r="P304" s="2" t="s">
        <v>97</v>
      </c>
      <c r="Q304" s="12" t="s">
        <v>1683</v>
      </c>
      <c r="R304" s="7">
        <v>815.02</v>
      </c>
      <c r="S304" s="7">
        <f t="shared" si="122"/>
        <v>815.02</v>
      </c>
      <c r="T304" s="12" t="s">
        <v>1680</v>
      </c>
      <c r="U304" s="12" t="s">
        <v>137</v>
      </c>
      <c r="V304" s="12" t="s">
        <v>139</v>
      </c>
      <c r="W304" s="2" t="s">
        <v>82</v>
      </c>
      <c r="X304" s="12" t="s">
        <v>139</v>
      </c>
      <c r="Y304" s="2" t="s">
        <v>86</v>
      </c>
      <c r="Z304" s="3">
        <v>45112</v>
      </c>
      <c r="AA304" s="3">
        <v>45112</v>
      </c>
      <c r="AB304" s="4" t="s">
        <v>97</v>
      </c>
    </row>
    <row r="305" spans="1:28" ht="75" customHeight="1" x14ac:dyDescent="0.25">
      <c r="A305" s="2">
        <v>2023</v>
      </c>
      <c r="B305" s="3">
        <v>45017</v>
      </c>
      <c r="C305" s="3">
        <v>45107</v>
      </c>
      <c r="D305" s="4" t="s">
        <v>72</v>
      </c>
      <c r="E305" s="5" t="s">
        <v>1684</v>
      </c>
      <c r="F305" s="10" t="s">
        <v>94</v>
      </c>
      <c r="G305" s="8" t="s">
        <v>95</v>
      </c>
      <c r="H305" s="10" t="s">
        <v>92</v>
      </c>
      <c r="I305" s="10" t="s">
        <v>80</v>
      </c>
      <c r="J305" s="6" t="s">
        <v>1685</v>
      </c>
      <c r="K305" s="6" t="s">
        <v>559</v>
      </c>
      <c r="L305" s="6" t="s">
        <v>224</v>
      </c>
      <c r="M305" s="2" t="s">
        <v>97</v>
      </c>
      <c r="N305" s="3">
        <v>45061</v>
      </c>
      <c r="O305" s="3">
        <f t="shared" si="115"/>
        <v>45427</v>
      </c>
      <c r="P305" s="2" t="s">
        <v>97</v>
      </c>
      <c r="Q305" s="12" t="s">
        <v>1686</v>
      </c>
      <c r="R305" s="7">
        <v>180</v>
      </c>
      <c r="S305" s="7">
        <f t="shared" si="122"/>
        <v>180</v>
      </c>
      <c r="T305" s="12" t="s">
        <v>1687</v>
      </c>
      <c r="U305" s="12" t="s">
        <v>137</v>
      </c>
      <c r="V305" s="12" t="s">
        <v>139</v>
      </c>
      <c r="W305" s="2" t="s">
        <v>82</v>
      </c>
      <c r="X305" s="12" t="s">
        <v>139</v>
      </c>
      <c r="Y305" s="2" t="s">
        <v>86</v>
      </c>
      <c r="Z305" s="3">
        <v>45112</v>
      </c>
      <c r="AA305" s="3">
        <v>45112</v>
      </c>
      <c r="AB305" s="4" t="s">
        <v>97</v>
      </c>
    </row>
    <row r="306" spans="1:28" ht="75" customHeight="1" x14ac:dyDescent="0.25">
      <c r="A306" s="2">
        <v>2023</v>
      </c>
      <c r="B306" s="3">
        <v>45017</v>
      </c>
      <c r="C306" s="3">
        <v>45107</v>
      </c>
      <c r="D306" s="4" t="s">
        <v>72</v>
      </c>
      <c r="E306" s="5" t="s">
        <v>1688</v>
      </c>
      <c r="F306" s="10" t="s">
        <v>94</v>
      </c>
      <c r="G306" s="8" t="s">
        <v>95</v>
      </c>
      <c r="H306" s="10" t="s">
        <v>92</v>
      </c>
      <c r="I306" s="10" t="s">
        <v>80</v>
      </c>
      <c r="J306" s="6" t="s">
        <v>1690</v>
      </c>
      <c r="K306" s="6" t="s">
        <v>663</v>
      </c>
      <c r="L306" s="6" t="s">
        <v>126</v>
      </c>
      <c r="M306" s="2" t="s">
        <v>97</v>
      </c>
      <c r="N306" s="3">
        <v>45061</v>
      </c>
      <c r="O306" s="3">
        <f t="shared" si="115"/>
        <v>45427</v>
      </c>
      <c r="P306" s="2" t="s">
        <v>97</v>
      </c>
      <c r="Q306" s="12" t="s">
        <v>1691</v>
      </c>
      <c r="R306" s="7">
        <v>335.72</v>
      </c>
      <c r="S306" s="7">
        <f t="shared" si="122"/>
        <v>335.72</v>
      </c>
      <c r="T306" s="13" t="s">
        <v>1692</v>
      </c>
      <c r="U306" s="12" t="s">
        <v>137</v>
      </c>
      <c r="V306" s="12" t="s">
        <v>139</v>
      </c>
      <c r="W306" s="2" t="s">
        <v>82</v>
      </c>
      <c r="X306" s="12" t="s">
        <v>139</v>
      </c>
      <c r="Y306" s="2" t="s">
        <v>86</v>
      </c>
      <c r="Z306" s="3">
        <v>45112</v>
      </c>
      <c r="AA306" s="3">
        <v>45112</v>
      </c>
      <c r="AB306" s="4" t="s">
        <v>97</v>
      </c>
    </row>
    <row r="307" spans="1:28" ht="75" customHeight="1" x14ac:dyDescent="0.25">
      <c r="A307" s="2">
        <v>2023</v>
      </c>
      <c r="B307" s="3">
        <v>45017</v>
      </c>
      <c r="C307" s="3">
        <v>45107</v>
      </c>
      <c r="D307" s="4" t="s">
        <v>72</v>
      </c>
      <c r="E307" s="5" t="s">
        <v>1689</v>
      </c>
      <c r="F307" s="10" t="s">
        <v>94</v>
      </c>
      <c r="G307" s="8" t="s">
        <v>95</v>
      </c>
      <c r="H307" s="10" t="s">
        <v>92</v>
      </c>
      <c r="I307" s="10" t="s">
        <v>80</v>
      </c>
      <c r="J307" s="6" t="s">
        <v>1693</v>
      </c>
      <c r="K307" s="6" t="s">
        <v>121</v>
      </c>
      <c r="L307" s="6" t="s">
        <v>127</v>
      </c>
      <c r="M307" s="2" t="s">
        <v>97</v>
      </c>
      <c r="N307" s="3">
        <v>45061</v>
      </c>
      <c r="O307" s="3">
        <f t="shared" si="115"/>
        <v>45427</v>
      </c>
      <c r="P307" s="2" t="s">
        <v>97</v>
      </c>
      <c r="Q307" s="12" t="s">
        <v>1694</v>
      </c>
      <c r="R307" s="7">
        <v>517</v>
      </c>
      <c r="S307" s="7">
        <f t="shared" ref="S307:S339" si="125">R307</f>
        <v>517</v>
      </c>
      <c r="T307" s="12" t="s">
        <v>1695</v>
      </c>
      <c r="U307" s="12" t="s">
        <v>137</v>
      </c>
      <c r="V307" s="12" t="s">
        <v>139</v>
      </c>
      <c r="W307" s="2" t="s">
        <v>82</v>
      </c>
      <c r="X307" s="12" t="s">
        <v>139</v>
      </c>
      <c r="Y307" s="2" t="s">
        <v>86</v>
      </c>
      <c r="Z307" s="3">
        <v>45112</v>
      </c>
      <c r="AA307" s="3">
        <v>45112</v>
      </c>
      <c r="AB307" s="4" t="s">
        <v>97</v>
      </c>
    </row>
    <row r="308" spans="1:28" ht="75" customHeight="1" x14ac:dyDescent="0.25">
      <c r="A308" s="2">
        <v>2023</v>
      </c>
      <c r="B308" s="3">
        <v>45017</v>
      </c>
      <c r="C308" s="3">
        <v>45107</v>
      </c>
      <c r="D308" s="4" t="s">
        <v>72</v>
      </c>
      <c r="E308" s="5" t="s">
        <v>1702</v>
      </c>
      <c r="F308" s="10" t="s">
        <v>94</v>
      </c>
      <c r="G308" s="8" t="s">
        <v>95</v>
      </c>
      <c r="H308" s="10" t="s">
        <v>92</v>
      </c>
      <c r="I308" s="10" t="s">
        <v>80</v>
      </c>
      <c r="J308" s="6" t="s">
        <v>414</v>
      </c>
      <c r="K308" s="6" t="s">
        <v>1703</v>
      </c>
      <c r="L308" s="6" t="s">
        <v>125</v>
      </c>
      <c r="M308" s="2" t="s">
        <v>97</v>
      </c>
      <c r="N308" s="3">
        <v>45061</v>
      </c>
      <c r="O308" s="3">
        <f t="shared" si="115"/>
        <v>45427</v>
      </c>
      <c r="P308" s="2" t="s">
        <v>97</v>
      </c>
      <c r="Q308" s="12" t="s">
        <v>1704</v>
      </c>
      <c r="R308" s="7">
        <v>272.75</v>
      </c>
      <c r="S308" s="7">
        <f>R308</f>
        <v>272.75</v>
      </c>
      <c r="T308" s="12" t="s">
        <v>1701</v>
      </c>
      <c r="U308" s="12" t="s">
        <v>137</v>
      </c>
      <c r="V308" s="12" t="s">
        <v>139</v>
      </c>
      <c r="W308" s="2" t="s">
        <v>82</v>
      </c>
      <c r="X308" s="12" t="s">
        <v>139</v>
      </c>
      <c r="Y308" s="2" t="s">
        <v>86</v>
      </c>
      <c r="Z308" s="3">
        <v>45112</v>
      </c>
      <c r="AA308" s="3">
        <v>45112</v>
      </c>
      <c r="AB308" s="4" t="s">
        <v>97</v>
      </c>
    </row>
    <row r="309" spans="1:28" ht="75" customHeight="1" x14ac:dyDescent="0.25">
      <c r="A309" s="2">
        <v>2023</v>
      </c>
      <c r="B309" s="3">
        <v>45017</v>
      </c>
      <c r="C309" s="3">
        <v>45107</v>
      </c>
      <c r="D309" s="4" t="s">
        <v>72</v>
      </c>
      <c r="E309" s="5" t="s">
        <v>1705</v>
      </c>
      <c r="F309" s="10" t="s">
        <v>94</v>
      </c>
      <c r="G309" s="8" t="s">
        <v>95</v>
      </c>
      <c r="H309" s="10" t="s">
        <v>92</v>
      </c>
      <c r="I309" s="10" t="s">
        <v>80</v>
      </c>
      <c r="J309" s="6" t="s">
        <v>1706</v>
      </c>
      <c r="K309" s="6" t="s">
        <v>134</v>
      </c>
      <c r="L309" s="6" t="s">
        <v>389</v>
      </c>
      <c r="M309" s="2" t="s">
        <v>97</v>
      </c>
      <c r="N309" s="3">
        <v>45061</v>
      </c>
      <c r="O309" s="3">
        <f t="shared" si="115"/>
        <v>45427</v>
      </c>
      <c r="P309" s="2" t="s">
        <v>97</v>
      </c>
      <c r="Q309" s="12" t="s">
        <v>1707</v>
      </c>
      <c r="R309" s="7">
        <v>500</v>
      </c>
      <c r="S309" s="7">
        <f t="shared" si="125"/>
        <v>500</v>
      </c>
      <c r="T309" s="13" t="s">
        <v>1708</v>
      </c>
      <c r="U309" s="12" t="s">
        <v>137</v>
      </c>
      <c r="V309" s="12" t="s">
        <v>139</v>
      </c>
      <c r="W309" s="2" t="s">
        <v>82</v>
      </c>
      <c r="X309" s="12" t="s">
        <v>139</v>
      </c>
      <c r="Y309" s="2" t="s">
        <v>86</v>
      </c>
      <c r="Z309" s="3">
        <v>45112</v>
      </c>
      <c r="AA309" s="3">
        <v>45112</v>
      </c>
      <c r="AB309" s="4" t="s">
        <v>97</v>
      </c>
    </row>
    <row r="310" spans="1:28" ht="75" customHeight="1" x14ac:dyDescent="0.25">
      <c r="A310" s="2">
        <v>2023</v>
      </c>
      <c r="B310" s="3">
        <v>45017</v>
      </c>
      <c r="C310" s="3">
        <v>45107</v>
      </c>
      <c r="D310" s="4" t="s">
        <v>72</v>
      </c>
      <c r="E310" s="5" t="s">
        <v>1709</v>
      </c>
      <c r="F310" s="10" t="s">
        <v>94</v>
      </c>
      <c r="G310" s="8" t="s">
        <v>95</v>
      </c>
      <c r="H310" s="10" t="s">
        <v>92</v>
      </c>
      <c r="I310" s="10" t="s">
        <v>80</v>
      </c>
      <c r="J310" s="6" t="s">
        <v>1710</v>
      </c>
      <c r="K310" s="6" t="s">
        <v>1711</v>
      </c>
      <c r="L310" s="6" t="s">
        <v>1042</v>
      </c>
      <c r="M310" s="2" t="s">
        <v>97</v>
      </c>
      <c r="N310" s="3">
        <v>45063</v>
      </c>
      <c r="O310" s="3">
        <f t="shared" si="115"/>
        <v>45429</v>
      </c>
      <c r="P310" s="2" t="s">
        <v>97</v>
      </c>
      <c r="Q310" s="12" t="s">
        <v>1712</v>
      </c>
      <c r="R310" s="7">
        <v>180</v>
      </c>
      <c r="S310" s="7">
        <f t="shared" si="125"/>
        <v>180</v>
      </c>
      <c r="T310" s="12" t="s">
        <v>1713</v>
      </c>
      <c r="U310" s="12" t="s">
        <v>137</v>
      </c>
      <c r="V310" s="12" t="s">
        <v>139</v>
      </c>
      <c r="W310" s="2" t="s">
        <v>82</v>
      </c>
      <c r="X310" s="12" t="s">
        <v>139</v>
      </c>
      <c r="Y310" s="2" t="s">
        <v>86</v>
      </c>
      <c r="Z310" s="3">
        <v>45112</v>
      </c>
      <c r="AA310" s="3">
        <v>45112</v>
      </c>
      <c r="AB310" s="4" t="s">
        <v>97</v>
      </c>
    </row>
    <row r="311" spans="1:28" ht="75" customHeight="1" x14ac:dyDescent="0.25">
      <c r="A311" s="2">
        <v>2023</v>
      </c>
      <c r="B311" s="3">
        <v>45017</v>
      </c>
      <c r="C311" s="3">
        <v>45107</v>
      </c>
      <c r="D311" s="4" t="s">
        <v>72</v>
      </c>
      <c r="E311" s="5" t="s">
        <v>1714</v>
      </c>
      <c r="F311" s="10" t="s">
        <v>94</v>
      </c>
      <c r="G311" s="8" t="s">
        <v>95</v>
      </c>
      <c r="H311" s="10" t="s">
        <v>92</v>
      </c>
      <c r="I311" s="10" t="s">
        <v>80</v>
      </c>
      <c r="J311" s="6" t="s">
        <v>364</v>
      </c>
      <c r="K311" s="6" t="s">
        <v>127</v>
      </c>
      <c r="L311" s="6" t="s">
        <v>773</v>
      </c>
      <c r="M311" s="2" t="s">
        <v>97</v>
      </c>
      <c r="N311" s="3">
        <v>45063</v>
      </c>
      <c r="O311" s="3">
        <f t="shared" si="115"/>
        <v>45429</v>
      </c>
      <c r="P311" s="2" t="s">
        <v>97</v>
      </c>
      <c r="Q311" s="12" t="s">
        <v>1716</v>
      </c>
      <c r="R311" s="7">
        <v>1001.35</v>
      </c>
      <c r="S311" s="7">
        <f>R311</f>
        <v>1001.35</v>
      </c>
      <c r="T311" s="12" t="s">
        <v>1717</v>
      </c>
      <c r="U311" s="12" t="s">
        <v>137</v>
      </c>
      <c r="V311" s="12" t="s">
        <v>139</v>
      </c>
      <c r="W311" s="2" t="s">
        <v>82</v>
      </c>
      <c r="X311" s="12" t="s">
        <v>139</v>
      </c>
      <c r="Y311" s="2" t="s">
        <v>86</v>
      </c>
      <c r="Z311" s="3">
        <v>45112</v>
      </c>
      <c r="AA311" s="3">
        <v>45112</v>
      </c>
      <c r="AB311" s="4" t="s">
        <v>97</v>
      </c>
    </row>
    <row r="312" spans="1:28" ht="75" customHeight="1" x14ac:dyDescent="0.25">
      <c r="A312" s="2">
        <v>2023</v>
      </c>
      <c r="B312" s="3">
        <v>45017</v>
      </c>
      <c r="C312" s="3">
        <v>45107</v>
      </c>
      <c r="D312" s="4" t="s">
        <v>72</v>
      </c>
      <c r="E312" s="5" t="s">
        <v>1715</v>
      </c>
      <c r="F312" s="10" t="s">
        <v>94</v>
      </c>
      <c r="G312" s="8" t="s">
        <v>95</v>
      </c>
      <c r="H312" s="10" t="s">
        <v>92</v>
      </c>
      <c r="I312" s="10" t="s">
        <v>80</v>
      </c>
      <c r="J312" s="6" t="s">
        <v>1718</v>
      </c>
      <c r="K312" s="6" t="s">
        <v>122</v>
      </c>
      <c r="L312" s="6" t="s">
        <v>126</v>
      </c>
      <c r="M312" s="2" t="s">
        <v>97</v>
      </c>
      <c r="N312" s="3">
        <v>45063</v>
      </c>
      <c r="O312" s="3">
        <f t="shared" si="115"/>
        <v>45429</v>
      </c>
      <c r="P312" s="2" t="s">
        <v>97</v>
      </c>
      <c r="Q312" s="12" t="s">
        <v>1719</v>
      </c>
      <c r="R312" s="7">
        <v>180</v>
      </c>
      <c r="S312" s="7">
        <f t="shared" si="125"/>
        <v>180</v>
      </c>
      <c r="T312" s="12" t="s">
        <v>1720</v>
      </c>
      <c r="U312" s="12" t="s">
        <v>137</v>
      </c>
      <c r="V312" s="12" t="s">
        <v>139</v>
      </c>
      <c r="W312" s="2" t="s">
        <v>82</v>
      </c>
      <c r="X312" s="12" t="s">
        <v>139</v>
      </c>
      <c r="Y312" s="2" t="s">
        <v>86</v>
      </c>
      <c r="Z312" s="3">
        <v>45112</v>
      </c>
      <c r="AA312" s="3">
        <v>45112</v>
      </c>
      <c r="AB312" s="4" t="s">
        <v>97</v>
      </c>
    </row>
    <row r="313" spans="1:28" ht="75" customHeight="1" x14ac:dyDescent="0.25">
      <c r="A313" s="2">
        <v>2023</v>
      </c>
      <c r="B313" s="3">
        <v>45017</v>
      </c>
      <c r="C313" s="3">
        <v>45107</v>
      </c>
      <c r="D313" s="4" t="s">
        <v>72</v>
      </c>
      <c r="E313" s="5" t="s">
        <v>1721</v>
      </c>
      <c r="F313" s="10" t="s">
        <v>94</v>
      </c>
      <c r="G313" s="8" t="s">
        <v>95</v>
      </c>
      <c r="H313" s="10" t="s">
        <v>92</v>
      </c>
      <c r="I313" s="10" t="s">
        <v>80</v>
      </c>
      <c r="J313" s="6" t="s">
        <v>1722</v>
      </c>
      <c r="K313" s="6" t="s">
        <v>126</v>
      </c>
      <c r="L313" s="6" t="s">
        <v>1271</v>
      </c>
      <c r="M313" s="2" t="s">
        <v>97</v>
      </c>
      <c r="N313" s="3">
        <v>45064</v>
      </c>
      <c r="O313" s="3">
        <f t="shared" si="115"/>
        <v>45430</v>
      </c>
      <c r="P313" s="2" t="s">
        <v>97</v>
      </c>
      <c r="Q313" s="12" t="s">
        <v>1723</v>
      </c>
      <c r="R313" s="7">
        <v>337.05</v>
      </c>
      <c r="S313" s="7">
        <f t="shared" si="125"/>
        <v>337.05</v>
      </c>
      <c r="T313" s="12" t="s">
        <v>1724</v>
      </c>
      <c r="U313" s="12" t="s">
        <v>137</v>
      </c>
      <c r="V313" s="12" t="s">
        <v>139</v>
      </c>
      <c r="W313" s="2" t="s">
        <v>82</v>
      </c>
      <c r="X313" s="12" t="s">
        <v>139</v>
      </c>
      <c r="Y313" s="2" t="s">
        <v>86</v>
      </c>
      <c r="Z313" s="3">
        <v>45112</v>
      </c>
      <c r="AA313" s="3">
        <v>45112</v>
      </c>
      <c r="AB313" s="4" t="s">
        <v>97</v>
      </c>
    </row>
    <row r="314" spans="1:28" ht="75" customHeight="1" x14ac:dyDescent="0.25">
      <c r="A314" s="2">
        <v>2023</v>
      </c>
      <c r="B314" s="3">
        <v>45017</v>
      </c>
      <c r="C314" s="3">
        <v>45107</v>
      </c>
      <c r="D314" s="4" t="s">
        <v>72</v>
      </c>
      <c r="E314" s="5" t="s">
        <v>1733</v>
      </c>
      <c r="F314" s="10" t="s">
        <v>94</v>
      </c>
      <c r="G314" s="8" t="s">
        <v>95</v>
      </c>
      <c r="H314" s="10" t="s">
        <v>92</v>
      </c>
      <c r="I314" s="10" t="s">
        <v>80</v>
      </c>
      <c r="J314" s="6" t="s">
        <v>938</v>
      </c>
      <c r="K314" s="6" t="s">
        <v>488</v>
      </c>
      <c r="L314" s="6" t="s">
        <v>1734</v>
      </c>
      <c r="M314" s="2" t="s">
        <v>97</v>
      </c>
      <c r="N314" s="3">
        <v>45064</v>
      </c>
      <c r="O314" s="3">
        <f t="shared" si="115"/>
        <v>45430</v>
      </c>
      <c r="P314" s="2" t="s">
        <v>97</v>
      </c>
      <c r="Q314" s="12" t="s">
        <v>1735</v>
      </c>
      <c r="R314" s="7">
        <v>797.15</v>
      </c>
      <c r="S314" s="7">
        <f t="shared" si="125"/>
        <v>797.15</v>
      </c>
      <c r="T314" s="12" t="s">
        <v>1732</v>
      </c>
      <c r="U314" s="12" t="s">
        <v>137</v>
      </c>
      <c r="V314" s="12" t="s">
        <v>139</v>
      </c>
      <c r="W314" s="2" t="s">
        <v>82</v>
      </c>
      <c r="X314" s="12" t="s">
        <v>139</v>
      </c>
      <c r="Y314" s="2" t="s">
        <v>86</v>
      </c>
      <c r="Z314" s="3">
        <v>45112</v>
      </c>
      <c r="AA314" s="3">
        <v>45112</v>
      </c>
      <c r="AB314" s="4" t="s">
        <v>97</v>
      </c>
    </row>
    <row r="315" spans="1:28" ht="75" customHeight="1" x14ac:dyDescent="0.25">
      <c r="A315" s="2">
        <v>2023</v>
      </c>
      <c r="B315" s="3">
        <v>45017</v>
      </c>
      <c r="C315" s="3">
        <v>45107</v>
      </c>
      <c r="D315" s="4" t="s">
        <v>72</v>
      </c>
      <c r="E315" s="5" t="s">
        <v>1919</v>
      </c>
      <c r="F315" s="10" t="s">
        <v>94</v>
      </c>
      <c r="G315" s="8" t="s">
        <v>95</v>
      </c>
      <c r="H315" s="10" t="s">
        <v>92</v>
      </c>
      <c r="I315" s="10" t="s">
        <v>80</v>
      </c>
      <c r="J315" s="6" t="s">
        <v>1298</v>
      </c>
      <c r="K315" s="6" t="s">
        <v>116</v>
      </c>
      <c r="L315" s="6" t="s">
        <v>124</v>
      </c>
      <c r="M315" s="2" t="s">
        <v>97</v>
      </c>
      <c r="N315" s="3">
        <v>45064</v>
      </c>
      <c r="O315" s="3">
        <f t="shared" ref="O315" si="126">N315+366</f>
        <v>45430</v>
      </c>
      <c r="P315" s="2" t="s">
        <v>97</v>
      </c>
      <c r="Q315" s="12" t="s">
        <v>1920</v>
      </c>
      <c r="R315" s="7">
        <v>493.95</v>
      </c>
      <c r="S315" s="7">
        <f>R315</f>
        <v>493.95</v>
      </c>
      <c r="T315" s="12" t="s">
        <v>1921</v>
      </c>
      <c r="U315" s="12" t="s">
        <v>137</v>
      </c>
      <c r="V315" s="12" t="s">
        <v>139</v>
      </c>
      <c r="W315" s="2" t="s">
        <v>82</v>
      </c>
      <c r="X315" s="12" t="s">
        <v>139</v>
      </c>
      <c r="Y315" s="2" t="s">
        <v>86</v>
      </c>
      <c r="Z315" s="3">
        <v>45112</v>
      </c>
      <c r="AA315" s="3">
        <v>45112</v>
      </c>
      <c r="AB315" s="4" t="s">
        <v>97</v>
      </c>
    </row>
    <row r="316" spans="1:28" ht="75" customHeight="1" x14ac:dyDescent="0.25">
      <c r="A316" s="2">
        <v>2023</v>
      </c>
      <c r="B316" s="3">
        <v>45017</v>
      </c>
      <c r="C316" s="3">
        <v>45107</v>
      </c>
      <c r="D316" s="4" t="s">
        <v>72</v>
      </c>
      <c r="E316" s="5" t="s">
        <v>1918</v>
      </c>
      <c r="F316" s="10" t="s">
        <v>94</v>
      </c>
      <c r="G316" s="8" t="s">
        <v>95</v>
      </c>
      <c r="H316" s="10" t="s">
        <v>92</v>
      </c>
      <c r="I316" s="10" t="s">
        <v>80</v>
      </c>
      <c r="J316" s="6" t="s">
        <v>1870</v>
      </c>
      <c r="K316" s="6" t="s">
        <v>146</v>
      </c>
      <c r="L316" s="6" t="s">
        <v>131</v>
      </c>
      <c r="M316" s="2" t="s">
        <v>97</v>
      </c>
      <c r="N316" s="3">
        <v>45064</v>
      </c>
      <c r="O316" s="3">
        <f t="shared" ref="O316" si="127">N316+366</f>
        <v>45430</v>
      </c>
      <c r="P316" s="2" t="s">
        <v>97</v>
      </c>
      <c r="Q316" s="12" t="s">
        <v>1922</v>
      </c>
      <c r="R316" s="7">
        <v>566.47</v>
      </c>
      <c r="S316" s="7">
        <f>R316</f>
        <v>566.47</v>
      </c>
      <c r="T316" s="12" t="s">
        <v>1923</v>
      </c>
      <c r="U316" s="12" t="s">
        <v>137</v>
      </c>
      <c r="V316" s="12" t="s">
        <v>139</v>
      </c>
      <c r="W316" s="2" t="s">
        <v>82</v>
      </c>
      <c r="X316" s="12" t="s">
        <v>139</v>
      </c>
      <c r="Y316" s="2" t="s">
        <v>86</v>
      </c>
      <c r="Z316" s="3">
        <v>45112</v>
      </c>
      <c r="AA316" s="3">
        <v>45112</v>
      </c>
      <c r="AB316" s="4" t="s">
        <v>97</v>
      </c>
    </row>
    <row r="317" spans="1:28" ht="75" customHeight="1" x14ac:dyDescent="0.25">
      <c r="A317" s="2">
        <v>2023</v>
      </c>
      <c r="B317" s="3">
        <v>45017</v>
      </c>
      <c r="C317" s="3">
        <v>45107</v>
      </c>
      <c r="D317" s="4" t="s">
        <v>72</v>
      </c>
      <c r="E317" s="5" t="s">
        <v>1838</v>
      </c>
      <c r="F317" s="10" t="s">
        <v>94</v>
      </c>
      <c r="G317" s="8" t="s">
        <v>95</v>
      </c>
      <c r="H317" s="10" t="s">
        <v>92</v>
      </c>
      <c r="I317" s="10" t="s">
        <v>80</v>
      </c>
      <c r="J317" s="6" t="s">
        <v>209</v>
      </c>
      <c r="K317" s="6" t="s">
        <v>126</v>
      </c>
      <c r="L317" s="6" t="s">
        <v>118</v>
      </c>
      <c r="M317" s="2" t="s">
        <v>97</v>
      </c>
      <c r="N317" s="3">
        <v>45064</v>
      </c>
      <c r="O317" s="3">
        <f t="shared" ref="O317" si="128">N317+366</f>
        <v>45430</v>
      </c>
      <c r="P317" s="2" t="s">
        <v>97</v>
      </c>
      <c r="Q317" s="12" t="s">
        <v>1839</v>
      </c>
      <c r="R317" s="7">
        <v>180</v>
      </c>
      <c r="S317" s="7">
        <f>R317</f>
        <v>180</v>
      </c>
      <c r="T317" s="12" t="s">
        <v>1840</v>
      </c>
      <c r="U317" s="12" t="s">
        <v>137</v>
      </c>
      <c r="V317" s="12" t="s">
        <v>139</v>
      </c>
      <c r="W317" s="2" t="s">
        <v>82</v>
      </c>
      <c r="X317" s="12" t="s">
        <v>139</v>
      </c>
      <c r="Y317" s="2" t="s">
        <v>86</v>
      </c>
      <c r="Z317" s="3">
        <v>45112</v>
      </c>
      <c r="AA317" s="3">
        <v>45112</v>
      </c>
      <c r="AB317" s="4" t="s">
        <v>97</v>
      </c>
    </row>
    <row r="318" spans="1:28" ht="75" customHeight="1" x14ac:dyDescent="0.25">
      <c r="A318" s="2">
        <v>2023</v>
      </c>
      <c r="B318" s="3">
        <v>45017</v>
      </c>
      <c r="C318" s="3">
        <v>45107</v>
      </c>
      <c r="D318" s="4" t="s">
        <v>72</v>
      </c>
      <c r="E318" s="5" t="s">
        <v>1841</v>
      </c>
      <c r="F318" s="10" t="s">
        <v>94</v>
      </c>
      <c r="G318" s="8" t="s">
        <v>95</v>
      </c>
      <c r="H318" s="10" t="s">
        <v>92</v>
      </c>
      <c r="I318" s="10" t="s">
        <v>80</v>
      </c>
      <c r="J318" s="6" t="s">
        <v>1844</v>
      </c>
      <c r="K318" s="6" t="s">
        <v>120</v>
      </c>
      <c r="L318" s="6" t="s">
        <v>123</v>
      </c>
      <c r="M318" s="2" t="s">
        <v>97</v>
      </c>
      <c r="N318" s="3">
        <v>45070</v>
      </c>
      <c r="O318" s="3">
        <f t="shared" ref="O318" si="129">N318+366</f>
        <v>45436</v>
      </c>
      <c r="P318" s="2" t="s">
        <v>97</v>
      </c>
      <c r="Q318" s="12" t="s">
        <v>1845</v>
      </c>
      <c r="R318" s="7">
        <v>180</v>
      </c>
      <c r="S318" s="7">
        <f>R318</f>
        <v>180</v>
      </c>
      <c r="T318" s="12" t="s">
        <v>1846</v>
      </c>
      <c r="U318" s="12" t="s">
        <v>137</v>
      </c>
      <c r="V318" s="12" t="s">
        <v>139</v>
      </c>
      <c r="W318" s="2" t="s">
        <v>82</v>
      </c>
      <c r="X318" s="12" t="s">
        <v>139</v>
      </c>
      <c r="Y318" s="2" t="s">
        <v>86</v>
      </c>
      <c r="Z318" s="3">
        <v>45112</v>
      </c>
      <c r="AA318" s="3">
        <v>45112</v>
      </c>
      <c r="AB318" s="4" t="s">
        <v>97</v>
      </c>
    </row>
    <row r="319" spans="1:28" ht="75" customHeight="1" x14ac:dyDescent="0.25">
      <c r="A319" s="2">
        <v>2023</v>
      </c>
      <c r="B319" s="3">
        <v>45017</v>
      </c>
      <c r="C319" s="3">
        <v>45107</v>
      </c>
      <c r="D319" s="4" t="s">
        <v>72</v>
      </c>
      <c r="E319" s="5" t="s">
        <v>1842</v>
      </c>
      <c r="F319" s="10" t="s">
        <v>94</v>
      </c>
      <c r="G319" s="8" t="s">
        <v>95</v>
      </c>
      <c r="H319" s="10" t="s">
        <v>92</v>
      </c>
      <c r="I319" s="10" t="s">
        <v>80</v>
      </c>
      <c r="J319" s="6" t="s">
        <v>1847</v>
      </c>
      <c r="K319" s="6" t="s">
        <v>1191</v>
      </c>
      <c r="L319" s="6" t="s">
        <v>129</v>
      </c>
      <c r="M319" s="2" t="s">
        <v>97</v>
      </c>
      <c r="N319" s="3">
        <v>45065</v>
      </c>
      <c r="O319" s="3">
        <f t="shared" ref="O319" si="130">N319+366</f>
        <v>45431</v>
      </c>
      <c r="P319" s="2" t="s">
        <v>97</v>
      </c>
      <c r="Q319" s="12" t="s">
        <v>1848</v>
      </c>
      <c r="R319" s="7">
        <v>8531.6</v>
      </c>
      <c r="S319" s="7">
        <f t="shared" si="125"/>
        <v>8531.6</v>
      </c>
      <c r="T319" s="12" t="s">
        <v>1849</v>
      </c>
      <c r="U319" s="12" t="s">
        <v>137</v>
      </c>
      <c r="V319" s="12" t="s">
        <v>139</v>
      </c>
      <c r="W319" s="2" t="s">
        <v>82</v>
      </c>
      <c r="X319" s="12" t="s">
        <v>139</v>
      </c>
      <c r="Y319" s="2" t="s">
        <v>86</v>
      </c>
      <c r="Z319" s="3">
        <v>45112</v>
      </c>
      <c r="AA319" s="3">
        <v>45112</v>
      </c>
      <c r="AB319" s="4" t="s">
        <v>97</v>
      </c>
    </row>
    <row r="320" spans="1:28" ht="75" customHeight="1" x14ac:dyDescent="0.25">
      <c r="A320" s="2">
        <v>2023</v>
      </c>
      <c r="B320" s="3">
        <v>45017</v>
      </c>
      <c r="C320" s="3">
        <v>45107</v>
      </c>
      <c r="D320" s="4" t="s">
        <v>72</v>
      </c>
      <c r="E320" s="5" t="s">
        <v>1843</v>
      </c>
      <c r="F320" s="10" t="s">
        <v>94</v>
      </c>
      <c r="G320" s="8" t="s">
        <v>95</v>
      </c>
      <c r="H320" s="10" t="s">
        <v>92</v>
      </c>
      <c r="I320" s="10" t="s">
        <v>80</v>
      </c>
      <c r="J320" s="6" t="s">
        <v>1852</v>
      </c>
      <c r="K320" s="6" t="s">
        <v>122</v>
      </c>
      <c r="L320" s="6" t="s">
        <v>1853</v>
      </c>
      <c r="M320" s="2" t="s">
        <v>97</v>
      </c>
      <c r="N320" s="3">
        <v>45061</v>
      </c>
      <c r="O320" s="3">
        <f>N320+366</f>
        <v>45427</v>
      </c>
      <c r="P320" s="2" t="s">
        <v>97</v>
      </c>
      <c r="Q320" s="12" t="s">
        <v>1854</v>
      </c>
      <c r="R320" s="7">
        <v>5104.45</v>
      </c>
      <c r="S320" s="7">
        <f t="shared" si="125"/>
        <v>5104.45</v>
      </c>
      <c r="T320" s="12" t="s">
        <v>1855</v>
      </c>
      <c r="U320" s="12" t="s">
        <v>137</v>
      </c>
      <c r="V320" s="12" t="s">
        <v>139</v>
      </c>
      <c r="W320" s="2" t="s">
        <v>82</v>
      </c>
      <c r="X320" s="12" t="s">
        <v>139</v>
      </c>
      <c r="Y320" s="2" t="s">
        <v>86</v>
      </c>
      <c r="Z320" s="3">
        <v>45112</v>
      </c>
      <c r="AA320" s="3">
        <v>45112</v>
      </c>
      <c r="AB320" s="4" t="s">
        <v>97</v>
      </c>
    </row>
    <row r="321" spans="1:28" ht="75" customHeight="1" x14ac:dyDescent="0.25">
      <c r="A321" s="2">
        <v>2023</v>
      </c>
      <c r="B321" s="3">
        <v>45017</v>
      </c>
      <c r="C321" s="3">
        <v>45107</v>
      </c>
      <c r="D321" s="4" t="s">
        <v>72</v>
      </c>
      <c r="E321" s="5" t="s">
        <v>1856</v>
      </c>
      <c r="F321" s="10" t="s">
        <v>94</v>
      </c>
      <c r="G321" s="8" t="s">
        <v>95</v>
      </c>
      <c r="H321" s="10" t="s">
        <v>92</v>
      </c>
      <c r="I321" s="10" t="s">
        <v>80</v>
      </c>
      <c r="J321" s="6" t="s">
        <v>1858</v>
      </c>
      <c r="K321" s="6" t="s">
        <v>146</v>
      </c>
      <c r="L321" s="6" t="s">
        <v>126</v>
      </c>
      <c r="M321" s="2" t="s">
        <v>97</v>
      </c>
      <c r="N321" s="3">
        <v>45065</v>
      </c>
      <c r="O321" s="3">
        <f t="shared" ref="O321" si="131">N321+366</f>
        <v>45431</v>
      </c>
      <c r="P321" s="2" t="s">
        <v>97</v>
      </c>
      <c r="Q321" s="12" t="s">
        <v>1859</v>
      </c>
      <c r="R321" s="7">
        <v>1296.5</v>
      </c>
      <c r="S321" s="7">
        <f t="shared" si="125"/>
        <v>1296.5</v>
      </c>
      <c r="T321" s="12" t="s">
        <v>1860</v>
      </c>
      <c r="U321" s="12" t="s">
        <v>137</v>
      </c>
      <c r="V321" s="12" t="s">
        <v>139</v>
      </c>
      <c r="W321" s="2" t="s">
        <v>82</v>
      </c>
      <c r="X321" s="12" t="s">
        <v>139</v>
      </c>
      <c r="Y321" s="2" t="s">
        <v>86</v>
      </c>
      <c r="Z321" s="3">
        <v>45112</v>
      </c>
      <c r="AA321" s="3">
        <v>45112</v>
      </c>
      <c r="AB321" s="4" t="s">
        <v>97</v>
      </c>
    </row>
    <row r="322" spans="1:28" ht="75" customHeight="1" x14ac:dyDescent="0.25">
      <c r="A322" s="2">
        <v>2023</v>
      </c>
      <c r="B322" s="3">
        <v>45017</v>
      </c>
      <c r="C322" s="3">
        <v>45107</v>
      </c>
      <c r="D322" s="4" t="s">
        <v>72</v>
      </c>
      <c r="E322" s="5" t="s">
        <v>1857</v>
      </c>
      <c r="F322" s="10" t="s">
        <v>94</v>
      </c>
      <c r="G322" s="8" t="s">
        <v>95</v>
      </c>
      <c r="H322" s="10" t="s">
        <v>92</v>
      </c>
      <c r="I322" s="10" t="s">
        <v>80</v>
      </c>
      <c r="J322" s="6" t="s">
        <v>1861</v>
      </c>
      <c r="K322" s="6" t="s">
        <v>117</v>
      </c>
      <c r="L322" s="6" t="s">
        <v>118</v>
      </c>
      <c r="M322" s="2" t="s">
        <v>97</v>
      </c>
      <c r="N322" s="3">
        <v>45065</v>
      </c>
      <c r="O322" s="3">
        <f t="shared" ref="O322" si="132">N322+366</f>
        <v>45431</v>
      </c>
      <c r="P322" s="2" t="s">
        <v>97</v>
      </c>
      <c r="Q322" s="12" t="s">
        <v>1862</v>
      </c>
      <c r="R322" s="7">
        <v>467.35</v>
      </c>
      <c r="S322" s="7">
        <f>R322</f>
        <v>467.35</v>
      </c>
      <c r="T322" s="12" t="s">
        <v>1863</v>
      </c>
      <c r="U322" s="12" t="s">
        <v>137</v>
      </c>
      <c r="V322" s="12" t="s">
        <v>139</v>
      </c>
      <c r="W322" s="2" t="s">
        <v>82</v>
      </c>
      <c r="X322" s="12" t="s">
        <v>139</v>
      </c>
      <c r="Y322" s="2" t="s">
        <v>86</v>
      </c>
      <c r="Z322" s="3">
        <v>45112</v>
      </c>
      <c r="AA322" s="3">
        <v>45112</v>
      </c>
      <c r="AB322" s="4" t="s">
        <v>97</v>
      </c>
    </row>
    <row r="323" spans="1:28" ht="75" customHeight="1" x14ac:dyDescent="0.25">
      <c r="A323" s="2">
        <v>2023</v>
      </c>
      <c r="B323" s="3">
        <v>45017</v>
      </c>
      <c r="C323" s="3">
        <v>45107</v>
      </c>
      <c r="D323" s="4" t="s">
        <v>72</v>
      </c>
      <c r="E323" s="5" t="s">
        <v>1864</v>
      </c>
      <c r="F323" s="10" t="s">
        <v>94</v>
      </c>
      <c r="G323" s="8" t="s">
        <v>95</v>
      </c>
      <c r="H323" s="10" t="s">
        <v>92</v>
      </c>
      <c r="I323" s="10" t="s">
        <v>80</v>
      </c>
      <c r="J323" s="6" t="s">
        <v>1865</v>
      </c>
      <c r="K323" s="6" t="s">
        <v>1278</v>
      </c>
      <c r="L323" s="6" t="s">
        <v>1054</v>
      </c>
      <c r="M323" s="2" t="s">
        <v>97</v>
      </c>
      <c r="N323" s="3">
        <v>45065</v>
      </c>
      <c r="O323" s="3">
        <f t="shared" ref="O323" si="133">N323+366</f>
        <v>45431</v>
      </c>
      <c r="P323" s="2" t="s">
        <v>97</v>
      </c>
      <c r="Q323" s="12" t="s">
        <v>1866</v>
      </c>
      <c r="R323" s="7">
        <v>180</v>
      </c>
      <c r="S323" s="7">
        <f>R323</f>
        <v>180</v>
      </c>
      <c r="T323" s="12" t="s">
        <v>1867</v>
      </c>
      <c r="U323" s="12" t="s">
        <v>137</v>
      </c>
      <c r="V323" s="12" t="s">
        <v>139</v>
      </c>
      <c r="W323" s="2" t="s">
        <v>82</v>
      </c>
      <c r="X323" s="12" t="s">
        <v>139</v>
      </c>
      <c r="Y323" s="2" t="s">
        <v>86</v>
      </c>
      <c r="Z323" s="3">
        <v>45112</v>
      </c>
      <c r="AA323" s="3">
        <v>45112</v>
      </c>
      <c r="AB323" s="4" t="s">
        <v>97</v>
      </c>
    </row>
    <row r="324" spans="1:28" ht="75" customHeight="1" x14ac:dyDescent="0.25">
      <c r="A324" s="2">
        <v>2023</v>
      </c>
      <c r="B324" s="3">
        <v>45017</v>
      </c>
      <c r="C324" s="3">
        <v>45107</v>
      </c>
      <c r="D324" s="4" t="s">
        <v>72</v>
      </c>
      <c r="E324" s="5" t="s">
        <v>1868</v>
      </c>
      <c r="F324" s="10" t="s">
        <v>94</v>
      </c>
      <c r="G324" s="8" t="s">
        <v>95</v>
      </c>
      <c r="H324" s="10" t="s">
        <v>92</v>
      </c>
      <c r="I324" s="10" t="s">
        <v>80</v>
      </c>
      <c r="J324" s="6" t="s">
        <v>555</v>
      </c>
      <c r="K324" s="6" t="s">
        <v>1869</v>
      </c>
      <c r="L324" s="6" t="s">
        <v>1870</v>
      </c>
      <c r="M324" s="2" t="s">
        <v>97</v>
      </c>
      <c r="N324" s="3">
        <v>45065</v>
      </c>
      <c r="O324" s="3">
        <f t="shared" ref="O324" si="134">N324+366</f>
        <v>45431</v>
      </c>
      <c r="P324" s="2" t="s">
        <v>97</v>
      </c>
      <c r="Q324" s="12" t="s">
        <v>1877</v>
      </c>
      <c r="R324" s="7">
        <v>180</v>
      </c>
      <c r="S324" s="7">
        <f t="shared" si="125"/>
        <v>180</v>
      </c>
      <c r="T324" s="12" t="s">
        <v>1871</v>
      </c>
      <c r="U324" s="12" t="s">
        <v>137</v>
      </c>
      <c r="V324" s="12" t="s">
        <v>139</v>
      </c>
      <c r="W324" s="2" t="s">
        <v>82</v>
      </c>
      <c r="X324" s="12" t="s">
        <v>139</v>
      </c>
      <c r="Y324" s="2" t="s">
        <v>86</v>
      </c>
      <c r="Z324" s="3">
        <v>45112</v>
      </c>
      <c r="AA324" s="3">
        <v>45112</v>
      </c>
      <c r="AB324" s="4" t="s">
        <v>97</v>
      </c>
    </row>
    <row r="325" spans="1:28" ht="75" customHeight="1" x14ac:dyDescent="0.25">
      <c r="A325" s="2">
        <v>2023</v>
      </c>
      <c r="B325" s="3">
        <v>45017</v>
      </c>
      <c r="C325" s="3">
        <v>45107</v>
      </c>
      <c r="D325" s="4" t="s">
        <v>72</v>
      </c>
      <c r="E325" s="5" t="s">
        <v>1872</v>
      </c>
      <c r="F325" s="10" t="s">
        <v>94</v>
      </c>
      <c r="G325" s="8" t="s">
        <v>95</v>
      </c>
      <c r="H325" s="10" t="s">
        <v>92</v>
      </c>
      <c r="I325" s="10" t="s">
        <v>80</v>
      </c>
      <c r="J325" s="6" t="s">
        <v>1875</v>
      </c>
      <c r="K325" s="6" t="s">
        <v>1876</v>
      </c>
      <c r="L325" s="6" t="s">
        <v>824</v>
      </c>
      <c r="M325" s="2" t="s">
        <v>97</v>
      </c>
      <c r="N325" s="3">
        <v>45070</v>
      </c>
      <c r="O325" s="3">
        <f t="shared" ref="O325" si="135">N325+366</f>
        <v>45436</v>
      </c>
      <c r="P325" s="2" t="s">
        <v>97</v>
      </c>
      <c r="Q325" s="12" t="s">
        <v>1878</v>
      </c>
      <c r="R325" s="7">
        <v>180</v>
      </c>
      <c r="S325" s="7">
        <f t="shared" si="125"/>
        <v>180</v>
      </c>
      <c r="T325" s="13" t="s">
        <v>1879</v>
      </c>
      <c r="U325" s="12" t="s">
        <v>137</v>
      </c>
      <c r="V325" s="12" t="s">
        <v>139</v>
      </c>
      <c r="W325" s="2" t="s">
        <v>82</v>
      </c>
      <c r="X325" s="12" t="s">
        <v>139</v>
      </c>
      <c r="Y325" s="2" t="s">
        <v>86</v>
      </c>
      <c r="Z325" s="3">
        <v>45112</v>
      </c>
      <c r="AA325" s="3">
        <v>45112</v>
      </c>
      <c r="AB325" s="4" t="s">
        <v>97</v>
      </c>
    </row>
    <row r="326" spans="1:28" ht="75" customHeight="1" x14ac:dyDescent="0.25">
      <c r="A326" s="2">
        <v>2023</v>
      </c>
      <c r="B326" s="3">
        <v>45017</v>
      </c>
      <c r="C326" s="3">
        <v>45107</v>
      </c>
      <c r="D326" s="4" t="s">
        <v>72</v>
      </c>
      <c r="E326" s="5" t="s">
        <v>1873</v>
      </c>
      <c r="F326" s="10" t="s">
        <v>94</v>
      </c>
      <c r="G326" s="8" t="s">
        <v>95</v>
      </c>
      <c r="H326" s="10" t="s">
        <v>92</v>
      </c>
      <c r="I326" s="10" t="s">
        <v>80</v>
      </c>
      <c r="J326" s="6" t="s">
        <v>1537</v>
      </c>
      <c r="K326" s="6" t="s">
        <v>121</v>
      </c>
      <c r="L326" s="6" t="s">
        <v>599</v>
      </c>
      <c r="M326" s="2" t="s">
        <v>97</v>
      </c>
      <c r="N326" s="3">
        <v>45064</v>
      </c>
      <c r="O326" s="3">
        <f t="shared" ref="O326" si="136">N326+366</f>
        <v>45430</v>
      </c>
      <c r="P326" s="2" t="s">
        <v>97</v>
      </c>
      <c r="Q326" s="12" t="s">
        <v>1880</v>
      </c>
      <c r="R326" s="7">
        <v>643.16999999999996</v>
      </c>
      <c r="S326" s="7">
        <f t="shared" si="125"/>
        <v>643.16999999999996</v>
      </c>
      <c r="T326" s="12" t="s">
        <v>1881</v>
      </c>
      <c r="U326" s="12" t="s">
        <v>137</v>
      </c>
      <c r="V326" s="12" t="s">
        <v>139</v>
      </c>
      <c r="W326" s="2" t="s">
        <v>82</v>
      </c>
      <c r="X326" s="12" t="s">
        <v>139</v>
      </c>
      <c r="Y326" s="2" t="s">
        <v>86</v>
      </c>
      <c r="Z326" s="3">
        <v>45112</v>
      </c>
      <c r="AA326" s="3">
        <v>45112</v>
      </c>
      <c r="AB326" s="4" t="s">
        <v>97</v>
      </c>
    </row>
    <row r="327" spans="1:28" ht="75" customHeight="1" x14ac:dyDescent="0.25">
      <c r="A327" s="2">
        <v>2023</v>
      </c>
      <c r="B327" s="3">
        <v>45017</v>
      </c>
      <c r="C327" s="3">
        <v>45107</v>
      </c>
      <c r="D327" s="4" t="s">
        <v>72</v>
      </c>
      <c r="E327" s="5" t="s">
        <v>1874</v>
      </c>
      <c r="F327" s="10" t="s">
        <v>94</v>
      </c>
      <c r="G327" s="8" t="s">
        <v>95</v>
      </c>
      <c r="H327" s="10" t="s">
        <v>92</v>
      </c>
      <c r="I327" s="10" t="s">
        <v>80</v>
      </c>
      <c r="J327" s="6" t="s">
        <v>1823</v>
      </c>
      <c r="K327" s="6" t="s">
        <v>1824</v>
      </c>
      <c r="L327" s="6" t="s">
        <v>1569</v>
      </c>
      <c r="M327" s="2" t="s">
        <v>97</v>
      </c>
      <c r="N327" s="3">
        <v>45064</v>
      </c>
      <c r="O327" s="3">
        <f t="shared" ref="O327" si="137">N327+366</f>
        <v>45430</v>
      </c>
      <c r="P327" s="2" t="s">
        <v>97</v>
      </c>
      <c r="Q327" s="12" t="s">
        <v>1891</v>
      </c>
      <c r="R327" s="7">
        <v>578.95000000000005</v>
      </c>
      <c r="S327" s="7">
        <f t="shared" si="125"/>
        <v>578.95000000000005</v>
      </c>
      <c r="T327" s="12" t="s">
        <v>1890</v>
      </c>
      <c r="U327" s="12" t="s">
        <v>137</v>
      </c>
      <c r="V327" s="12" t="s">
        <v>139</v>
      </c>
      <c r="W327" s="2" t="s">
        <v>82</v>
      </c>
      <c r="X327" s="12" t="s">
        <v>139</v>
      </c>
      <c r="Y327" s="2" t="s">
        <v>86</v>
      </c>
      <c r="Z327" s="3">
        <v>45112</v>
      </c>
      <c r="AA327" s="3">
        <v>45112</v>
      </c>
      <c r="AB327" s="4" t="s">
        <v>97</v>
      </c>
    </row>
    <row r="328" spans="1:28" ht="75" customHeight="1" x14ac:dyDescent="0.25">
      <c r="A328" s="2">
        <v>2023</v>
      </c>
      <c r="B328" s="3">
        <v>45017</v>
      </c>
      <c r="C328" s="3">
        <v>45107</v>
      </c>
      <c r="D328" s="4" t="s">
        <v>72</v>
      </c>
      <c r="E328" s="5" t="s">
        <v>1927</v>
      </c>
      <c r="F328" s="10" t="s">
        <v>94</v>
      </c>
      <c r="G328" s="8" t="s">
        <v>95</v>
      </c>
      <c r="H328" s="10" t="s">
        <v>92</v>
      </c>
      <c r="I328" s="10" t="s">
        <v>80</v>
      </c>
      <c r="J328" s="6" t="s">
        <v>1928</v>
      </c>
      <c r="K328" s="6" t="s">
        <v>1312</v>
      </c>
      <c r="L328" s="6" t="s">
        <v>1929</v>
      </c>
      <c r="M328" s="2" t="s">
        <v>97</v>
      </c>
      <c r="N328" s="3">
        <v>45064</v>
      </c>
      <c r="O328" s="3">
        <f t="shared" ref="O328" si="138">N328+366</f>
        <v>45430</v>
      </c>
      <c r="P328" s="2" t="s">
        <v>97</v>
      </c>
      <c r="Q328" s="12" t="s">
        <v>1930</v>
      </c>
      <c r="R328" s="7">
        <v>705.87</v>
      </c>
      <c r="S328" s="7">
        <f>R328</f>
        <v>705.87</v>
      </c>
      <c r="T328" s="12" t="s">
        <v>1931</v>
      </c>
      <c r="U328" s="12" t="s">
        <v>137</v>
      </c>
      <c r="V328" s="12" t="s">
        <v>139</v>
      </c>
      <c r="W328" s="2" t="s">
        <v>82</v>
      </c>
      <c r="X328" s="12" t="s">
        <v>139</v>
      </c>
      <c r="Y328" s="2" t="s">
        <v>86</v>
      </c>
      <c r="Z328" s="3">
        <v>45112</v>
      </c>
      <c r="AA328" s="3">
        <v>45112</v>
      </c>
      <c r="AB328" s="4" t="s">
        <v>97</v>
      </c>
    </row>
    <row r="329" spans="1:28" ht="75" customHeight="1" x14ac:dyDescent="0.25">
      <c r="A329" s="2">
        <v>2023</v>
      </c>
      <c r="B329" s="3">
        <v>45017</v>
      </c>
      <c r="C329" s="3">
        <v>45107</v>
      </c>
      <c r="D329" s="4" t="s">
        <v>72</v>
      </c>
      <c r="E329" s="5" t="s">
        <v>1932</v>
      </c>
      <c r="F329" s="10" t="s">
        <v>94</v>
      </c>
      <c r="G329" s="8" t="s">
        <v>95</v>
      </c>
      <c r="H329" s="10" t="s">
        <v>92</v>
      </c>
      <c r="I329" s="10" t="s">
        <v>80</v>
      </c>
      <c r="J329" s="6" t="s">
        <v>1934</v>
      </c>
      <c r="K329" s="6" t="s">
        <v>113</v>
      </c>
      <c r="L329" s="6" t="s">
        <v>798</v>
      </c>
      <c r="M329" s="2" t="s">
        <v>97</v>
      </c>
      <c r="N329" s="3">
        <v>45065</v>
      </c>
      <c r="O329" s="3">
        <f t="shared" ref="O329:O330" si="139">N329+366</f>
        <v>45431</v>
      </c>
      <c r="P329" s="2" t="s">
        <v>97</v>
      </c>
      <c r="Q329" s="13" t="s">
        <v>1935</v>
      </c>
      <c r="R329" s="7">
        <v>385</v>
      </c>
      <c r="S329" s="7">
        <f t="shared" ref="S329:S330" si="140">R329</f>
        <v>385</v>
      </c>
      <c r="T329" s="12" t="s">
        <v>1936</v>
      </c>
      <c r="U329" s="12" t="s">
        <v>137</v>
      </c>
      <c r="V329" s="12" t="s">
        <v>139</v>
      </c>
      <c r="W329" s="2" t="s">
        <v>82</v>
      </c>
      <c r="X329" s="12" t="s">
        <v>139</v>
      </c>
      <c r="Y329" s="2" t="s">
        <v>86</v>
      </c>
      <c r="Z329" s="3">
        <v>45112</v>
      </c>
      <c r="AA329" s="3">
        <v>45112</v>
      </c>
      <c r="AB329" s="4" t="s">
        <v>97</v>
      </c>
    </row>
    <row r="330" spans="1:28" ht="75" customHeight="1" x14ac:dyDescent="0.25">
      <c r="A330" s="2">
        <v>2023</v>
      </c>
      <c r="B330" s="3">
        <v>45017</v>
      </c>
      <c r="C330" s="3">
        <v>45107</v>
      </c>
      <c r="D330" s="4" t="s">
        <v>72</v>
      </c>
      <c r="E330" s="5" t="s">
        <v>1933</v>
      </c>
      <c r="F330" s="10" t="s">
        <v>94</v>
      </c>
      <c r="G330" s="8" t="s">
        <v>95</v>
      </c>
      <c r="H330" s="10" t="s">
        <v>92</v>
      </c>
      <c r="I330" s="10" t="s">
        <v>80</v>
      </c>
      <c r="J330" s="6" t="s">
        <v>1937</v>
      </c>
      <c r="K330" s="6" t="s">
        <v>118</v>
      </c>
      <c r="L330" s="6" t="s">
        <v>126</v>
      </c>
      <c r="M330" s="2" t="s">
        <v>97</v>
      </c>
      <c r="N330" s="3">
        <v>45070</v>
      </c>
      <c r="O330" s="3">
        <f t="shared" si="139"/>
        <v>45436</v>
      </c>
      <c r="P330" s="2" t="s">
        <v>97</v>
      </c>
      <c r="Q330" s="13" t="s">
        <v>1938</v>
      </c>
      <c r="R330" s="7">
        <v>180</v>
      </c>
      <c r="S330" s="7">
        <f t="shared" si="140"/>
        <v>180</v>
      </c>
      <c r="T330" s="12" t="s">
        <v>1939</v>
      </c>
      <c r="U330" s="12" t="s">
        <v>137</v>
      </c>
      <c r="V330" s="12" t="s">
        <v>139</v>
      </c>
      <c r="W330" s="2" t="s">
        <v>82</v>
      </c>
      <c r="X330" s="12" t="s">
        <v>139</v>
      </c>
      <c r="Y330" s="2" t="s">
        <v>86</v>
      </c>
      <c r="Z330" s="3">
        <v>45112</v>
      </c>
      <c r="AA330" s="3">
        <v>45112</v>
      </c>
      <c r="AB330" s="4" t="s">
        <v>97</v>
      </c>
    </row>
    <row r="331" spans="1:28" ht="75" customHeight="1" x14ac:dyDescent="0.25">
      <c r="A331" s="2">
        <v>2023</v>
      </c>
      <c r="B331" s="3">
        <v>45017</v>
      </c>
      <c r="C331" s="3">
        <v>45107</v>
      </c>
      <c r="D331" s="4" t="s">
        <v>72</v>
      </c>
      <c r="E331" s="5" t="s">
        <v>1940</v>
      </c>
      <c r="F331" s="10" t="s">
        <v>94</v>
      </c>
      <c r="G331" s="8" t="s">
        <v>95</v>
      </c>
      <c r="H331" s="10" t="s">
        <v>92</v>
      </c>
      <c r="I331" s="10" t="s">
        <v>80</v>
      </c>
      <c r="J331" s="6" t="s">
        <v>1942</v>
      </c>
      <c r="K331" s="6" t="s">
        <v>122</v>
      </c>
      <c r="L331" s="6" t="s">
        <v>134</v>
      </c>
      <c r="M331" s="2" t="s">
        <v>97</v>
      </c>
      <c r="N331" s="3">
        <v>45070</v>
      </c>
      <c r="O331" s="3">
        <f t="shared" ref="O331" si="141">N331+366</f>
        <v>45436</v>
      </c>
      <c r="P331" s="2" t="s">
        <v>97</v>
      </c>
      <c r="Q331" s="13" t="s">
        <v>1943</v>
      </c>
      <c r="R331" s="7">
        <v>218.97</v>
      </c>
      <c r="S331" s="7">
        <f t="shared" ref="S331:S337" si="142">R331</f>
        <v>218.97</v>
      </c>
      <c r="T331" s="13" t="s">
        <v>1944</v>
      </c>
      <c r="U331" s="12" t="s">
        <v>137</v>
      </c>
      <c r="V331" s="12" t="s">
        <v>139</v>
      </c>
      <c r="W331" s="2" t="s">
        <v>82</v>
      </c>
      <c r="X331" s="12" t="s">
        <v>139</v>
      </c>
      <c r="Y331" s="2" t="s">
        <v>86</v>
      </c>
      <c r="Z331" s="3">
        <v>45112</v>
      </c>
      <c r="AA331" s="3">
        <v>45112</v>
      </c>
      <c r="AB331" s="4" t="s">
        <v>97</v>
      </c>
    </row>
    <row r="332" spans="1:28" ht="75" customHeight="1" x14ac:dyDescent="0.25">
      <c r="A332" s="2">
        <v>2023</v>
      </c>
      <c r="B332" s="3">
        <v>45017</v>
      </c>
      <c r="C332" s="3">
        <v>45107</v>
      </c>
      <c r="D332" s="4" t="s">
        <v>72</v>
      </c>
      <c r="E332" s="5" t="s">
        <v>1941</v>
      </c>
      <c r="F332" s="10" t="s">
        <v>94</v>
      </c>
      <c r="G332" s="8" t="s">
        <v>95</v>
      </c>
      <c r="H332" s="10" t="s">
        <v>92</v>
      </c>
      <c r="I332" s="10" t="s">
        <v>80</v>
      </c>
      <c r="J332" s="6" t="s">
        <v>1945</v>
      </c>
      <c r="K332" s="6" t="s">
        <v>1946</v>
      </c>
      <c r="L332" s="6" t="s">
        <v>1947</v>
      </c>
      <c r="M332" s="2" t="s">
        <v>97</v>
      </c>
      <c r="N332" s="3">
        <v>45070</v>
      </c>
      <c r="O332" s="3">
        <f t="shared" ref="O332" si="143">N332+366</f>
        <v>45436</v>
      </c>
      <c r="P332" s="2" t="s">
        <v>97</v>
      </c>
      <c r="Q332" s="13" t="s">
        <v>1948</v>
      </c>
      <c r="R332" s="7">
        <v>934.47</v>
      </c>
      <c r="S332" s="7">
        <f t="shared" si="142"/>
        <v>934.47</v>
      </c>
      <c r="T332" s="12" t="s">
        <v>1949</v>
      </c>
      <c r="U332" s="12" t="s">
        <v>137</v>
      </c>
      <c r="V332" s="12" t="s">
        <v>139</v>
      </c>
      <c r="W332" s="2" t="s">
        <v>82</v>
      </c>
      <c r="X332" s="12" t="s">
        <v>139</v>
      </c>
      <c r="Y332" s="2" t="s">
        <v>86</v>
      </c>
      <c r="Z332" s="3">
        <v>45112</v>
      </c>
      <c r="AA332" s="3">
        <v>45112</v>
      </c>
      <c r="AB332" s="4" t="s">
        <v>97</v>
      </c>
    </row>
    <row r="333" spans="1:28" ht="75" customHeight="1" x14ac:dyDescent="0.25">
      <c r="A333" s="2">
        <v>2023</v>
      </c>
      <c r="B333" s="3">
        <v>45017</v>
      </c>
      <c r="C333" s="3">
        <v>45107</v>
      </c>
      <c r="D333" s="4" t="s">
        <v>72</v>
      </c>
      <c r="E333" s="5" t="s">
        <v>1979</v>
      </c>
      <c r="F333" s="10" t="s">
        <v>94</v>
      </c>
      <c r="G333" s="8" t="s">
        <v>95</v>
      </c>
      <c r="H333" s="10" t="s">
        <v>92</v>
      </c>
      <c r="I333" s="10" t="s">
        <v>80</v>
      </c>
      <c r="J333" s="6" t="s">
        <v>1980</v>
      </c>
      <c r="K333" s="6" t="s">
        <v>737</v>
      </c>
      <c r="L333" s="6" t="s">
        <v>120</v>
      </c>
      <c r="M333" s="2" t="s">
        <v>97</v>
      </c>
      <c r="N333" s="3">
        <v>45058</v>
      </c>
      <c r="O333" s="3">
        <f t="shared" ref="O333" si="144">N333+366</f>
        <v>45424</v>
      </c>
      <c r="P333" s="2" t="s">
        <v>97</v>
      </c>
      <c r="Q333" s="13" t="s">
        <v>1981</v>
      </c>
      <c r="R333" s="7">
        <v>274.39999999999998</v>
      </c>
      <c r="S333" s="7">
        <f t="shared" si="142"/>
        <v>274.39999999999998</v>
      </c>
      <c r="T333" s="13" t="s">
        <v>1982</v>
      </c>
      <c r="U333" s="12" t="s">
        <v>137</v>
      </c>
      <c r="V333" s="12" t="s">
        <v>139</v>
      </c>
      <c r="W333" s="2" t="s">
        <v>82</v>
      </c>
      <c r="X333" s="12" t="s">
        <v>139</v>
      </c>
      <c r="Y333" s="2" t="s">
        <v>86</v>
      </c>
      <c r="Z333" s="3">
        <v>45112</v>
      </c>
      <c r="AA333" s="3">
        <v>45112</v>
      </c>
      <c r="AB333" s="4" t="s">
        <v>97</v>
      </c>
    </row>
    <row r="334" spans="1:28" ht="75" customHeight="1" x14ac:dyDescent="0.25">
      <c r="A334" s="2">
        <v>2023</v>
      </c>
      <c r="B334" s="3">
        <v>45017</v>
      </c>
      <c r="C334" s="3">
        <v>45107</v>
      </c>
      <c r="D334" s="4" t="s">
        <v>72</v>
      </c>
      <c r="E334" s="5" t="s">
        <v>2101</v>
      </c>
      <c r="F334" s="10" t="s">
        <v>94</v>
      </c>
      <c r="G334" s="8" t="s">
        <v>95</v>
      </c>
      <c r="H334" s="10" t="s">
        <v>92</v>
      </c>
      <c r="I334" s="10" t="s">
        <v>80</v>
      </c>
      <c r="J334" s="6" t="s">
        <v>2102</v>
      </c>
      <c r="K334" s="6" t="s">
        <v>634</v>
      </c>
      <c r="L334" s="6" t="s">
        <v>1513</v>
      </c>
      <c r="M334" s="2" t="s">
        <v>97</v>
      </c>
      <c r="N334" s="3">
        <v>45072</v>
      </c>
      <c r="O334" s="3">
        <f t="shared" ref="O334" si="145">N334+366</f>
        <v>45438</v>
      </c>
      <c r="P334" s="2" t="s">
        <v>97</v>
      </c>
      <c r="Q334" s="13" t="s">
        <v>2103</v>
      </c>
      <c r="R334" s="7">
        <v>677.57</v>
      </c>
      <c r="S334" s="7">
        <f t="shared" si="142"/>
        <v>677.57</v>
      </c>
      <c r="T334" s="12" t="s">
        <v>2104</v>
      </c>
      <c r="U334" s="12" t="s">
        <v>137</v>
      </c>
      <c r="V334" s="12" t="s">
        <v>139</v>
      </c>
      <c r="W334" s="2" t="s">
        <v>82</v>
      </c>
      <c r="X334" s="12" t="s">
        <v>139</v>
      </c>
      <c r="Y334" s="2" t="s">
        <v>86</v>
      </c>
      <c r="Z334" s="3">
        <v>45112</v>
      </c>
      <c r="AA334" s="3">
        <v>45112</v>
      </c>
      <c r="AB334" s="4" t="s">
        <v>97</v>
      </c>
    </row>
    <row r="335" spans="1:28" ht="75" customHeight="1" x14ac:dyDescent="0.25">
      <c r="A335" s="2">
        <v>2023</v>
      </c>
      <c r="B335" s="3">
        <v>45017</v>
      </c>
      <c r="C335" s="3">
        <v>45107</v>
      </c>
      <c r="D335" s="4" t="s">
        <v>72</v>
      </c>
      <c r="E335" s="5" t="s">
        <v>2108</v>
      </c>
      <c r="F335" s="10" t="s">
        <v>94</v>
      </c>
      <c r="G335" s="8" t="s">
        <v>95</v>
      </c>
      <c r="H335" s="10" t="s">
        <v>92</v>
      </c>
      <c r="I335" s="10" t="s">
        <v>80</v>
      </c>
      <c r="J335" s="6" t="s">
        <v>2109</v>
      </c>
      <c r="K335" s="6" t="s">
        <v>1042</v>
      </c>
      <c r="L335" s="6" t="s">
        <v>126</v>
      </c>
      <c r="M335" s="2" t="s">
        <v>97</v>
      </c>
      <c r="N335" s="3">
        <v>45072</v>
      </c>
      <c r="O335" s="3">
        <f t="shared" ref="O335" si="146">N335+366</f>
        <v>45438</v>
      </c>
      <c r="P335" s="2" t="s">
        <v>97</v>
      </c>
      <c r="Q335" s="13" t="s">
        <v>2110</v>
      </c>
      <c r="R335" s="7">
        <v>180</v>
      </c>
      <c r="S335" s="7">
        <f t="shared" si="142"/>
        <v>180</v>
      </c>
      <c r="T335" s="12" t="s">
        <v>2111</v>
      </c>
      <c r="U335" s="12" t="s">
        <v>137</v>
      </c>
      <c r="V335" s="12" t="s">
        <v>139</v>
      </c>
      <c r="W335" s="2" t="s">
        <v>82</v>
      </c>
      <c r="X335" s="12" t="s">
        <v>139</v>
      </c>
      <c r="Y335" s="2" t="s">
        <v>86</v>
      </c>
      <c r="Z335" s="3">
        <v>45112</v>
      </c>
      <c r="AA335" s="3">
        <v>45112</v>
      </c>
      <c r="AB335" s="4" t="s">
        <v>97</v>
      </c>
    </row>
    <row r="336" spans="1:28" ht="75" customHeight="1" x14ac:dyDescent="0.25">
      <c r="A336" s="2">
        <v>2023</v>
      </c>
      <c r="B336" s="3">
        <v>45017</v>
      </c>
      <c r="C336" s="3">
        <v>45107</v>
      </c>
      <c r="D336" s="4" t="s">
        <v>72</v>
      </c>
      <c r="E336" s="5" t="s">
        <v>2201</v>
      </c>
      <c r="F336" s="10" t="s">
        <v>94</v>
      </c>
      <c r="G336" s="8" t="s">
        <v>95</v>
      </c>
      <c r="H336" s="10" t="s">
        <v>92</v>
      </c>
      <c r="I336" s="10" t="s">
        <v>80</v>
      </c>
      <c r="J336" s="6" t="s">
        <v>2202</v>
      </c>
      <c r="K336" s="6" t="s">
        <v>127</v>
      </c>
      <c r="L336" s="6" t="s">
        <v>1504</v>
      </c>
      <c r="M336" s="2" t="s">
        <v>97</v>
      </c>
      <c r="N336" s="3">
        <v>45072</v>
      </c>
      <c r="O336" s="3">
        <f t="shared" ref="O336" si="147">N336+366</f>
        <v>45438</v>
      </c>
      <c r="P336" s="2" t="s">
        <v>97</v>
      </c>
      <c r="Q336" s="13" t="s">
        <v>2203</v>
      </c>
      <c r="R336" s="7">
        <v>499.67</v>
      </c>
      <c r="S336" s="7">
        <f>R336</f>
        <v>499.67</v>
      </c>
      <c r="T336" s="12" t="s">
        <v>2200</v>
      </c>
      <c r="U336" s="12" t="s">
        <v>137</v>
      </c>
      <c r="V336" s="12" t="s">
        <v>139</v>
      </c>
      <c r="W336" s="2" t="s">
        <v>82</v>
      </c>
      <c r="X336" s="12" t="s">
        <v>139</v>
      </c>
      <c r="Y336" s="2" t="s">
        <v>86</v>
      </c>
      <c r="Z336" s="3">
        <v>45112</v>
      </c>
      <c r="AA336" s="3">
        <v>45112</v>
      </c>
      <c r="AB336" s="4" t="s">
        <v>97</v>
      </c>
    </row>
    <row r="337" spans="1:28" ht="75" customHeight="1" x14ac:dyDescent="0.25">
      <c r="A337" s="2">
        <v>2023</v>
      </c>
      <c r="B337" s="3">
        <v>45017</v>
      </c>
      <c r="C337" s="3">
        <v>45107</v>
      </c>
      <c r="D337" s="4" t="s">
        <v>72</v>
      </c>
      <c r="E337" s="5" t="s">
        <v>2112</v>
      </c>
      <c r="F337" s="10" t="s">
        <v>94</v>
      </c>
      <c r="G337" s="8" t="s">
        <v>95</v>
      </c>
      <c r="H337" s="10" t="s">
        <v>92</v>
      </c>
      <c r="I337" s="10" t="s">
        <v>80</v>
      </c>
      <c r="J337" s="6" t="s">
        <v>2113</v>
      </c>
      <c r="K337" s="6" t="s">
        <v>145</v>
      </c>
      <c r="L337" s="6" t="s">
        <v>112</v>
      </c>
      <c r="M337" s="2" t="s">
        <v>97</v>
      </c>
      <c r="N337" s="3">
        <v>45072</v>
      </c>
      <c r="O337" s="3">
        <f t="shared" ref="O337" si="148">N337+366</f>
        <v>45438</v>
      </c>
      <c r="P337" s="2" t="s">
        <v>97</v>
      </c>
      <c r="Q337" s="13" t="s">
        <v>2114</v>
      </c>
      <c r="R337" s="7">
        <v>180</v>
      </c>
      <c r="S337" s="7">
        <f t="shared" si="142"/>
        <v>180</v>
      </c>
      <c r="T337" s="12" t="s">
        <v>2115</v>
      </c>
      <c r="U337" s="12" t="s">
        <v>137</v>
      </c>
      <c r="V337" s="12" t="s">
        <v>139</v>
      </c>
      <c r="W337" s="2" t="s">
        <v>82</v>
      </c>
      <c r="X337" s="12" t="s">
        <v>139</v>
      </c>
      <c r="Y337" s="2" t="s">
        <v>86</v>
      </c>
      <c r="Z337" s="3">
        <v>45112</v>
      </c>
      <c r="AA337" s="3">
        <v>45112</v>
      </c>
      <c r="AB337" s="4" t="s">
        <v>97</v>
      </c>
    </row>
    <row r="338" spans="1:28" ht="75" customHeight="1" x14ac:dyDescent="0.25">
      <c r="A338" s="2">
        <v>2023</v>
      </c>
      <c r="B338" s="3">
        <v>45017</v>
      </c>
      <c r="C338" s="3">
        <v>45107</v>
      </c>
      <c r="D338" s="4" t="s">
        <v>72</v>
      </c>
      <c r="E338" s="5" t="s">
        <v>1892</v>
      </c>
      <c r="F338" s="10" t="s">
        <v>94</v>
      </c>
      <c r="G338" s="8" t="s">
        <v>95</v>
      </c>
      <c r="H338" s="10" t="s">
        <v>92</v>
      </c>
      <c r="I338" s="10" t="s">
        <v>80</v>
      </c>
      <c r="J338" s="6" t="s">
        <v>1893</v>
      </c>
      <c r="K338" s="6" t="s">
        <v>116</v>
      </c>
      <c r="L338" s="6" t="s">
        <v>1042</v>
      </c>
      <c r="M338" s="2" t="s">
        <v>97</v>
      </c>
      <c r="N338" s="3">
        <v>45070</v>
      </c>
      <c r="O338" s="3">
        <f t="shared" ref="O338" si="149">N338+366</f>
        <v>45436</v>
      </c>
      <c r="P338" s="2" t="s">
        <v>97</v>
      </c>
      <c r="Q338" s="13" t="s">
        <v>1894</v>
      </c>
      <c r="R338" s="7">
        <v>360</v>
      </c>
      <c r="S338" s="7">
        <f t="shared" si="125"/>
        <v>360</v>
      </c>
      <c r="T338" s="12" t="s">
        <v>1895</v>
      </c>
      <c r="U338" s="12" t="s">
        <v>137</v>
      </c>
      <c r="V338" s="12" t="s">
        <v>139</v>
      </c>
      <c r="W338" s="2" t="s">
        <v>82</v>
      </c>
      <c r="X338" s="12" t="s">
        <v>139</v>
      </c>
      <c r="Y338" s="2" t="s">
        <v>86</v>
      </c>
      <c r="Z338" s="3">
        <v>45112</v>
      </c>
      <c r="AA338" s="3">
        <v>45112</v>
      </c>
      <c r="AB338" s="4" t="s">
        <v>97</v>
      </c>
    </row>
    <row r="339" spans="1:28" ht="75" customHeight="1" x14ac:dyDescent="0.25">
      <c r="A339" s="2">
        <v>2023</v>
      </c>
      <c r="B339" s="3">
        <v>45017</v>
      </c>
      <c r="C339" s="3">
        <v>45107</v>
      </c>
      <c r="D339" s="4" t="s">
        <v>72</v>
      </c>
      <c r="E339" s="5" t="s">
        <v>1896</v>
      </c>
      <c r="F339" s="10" t="s">
        <v>94</v>
      </c>
      <c r="G339" s="8" t="s">
        <v>95</v>
      </c>
      <c r="H339" s="10" t="s">
        <v>92</v>
      </c>
      <c r="I339" s="10" t="s">
        <v>80</v>
      </c>
      <c r="J339" s="6" t="s">
        <v>1893</v>
      </c>
      <c r="K339" s="6" t="s">
        <v>116</v>
      </c>
      <c r="L339" s="6" t="s">
        <v>1042</v>
      </c>
      <c r="M339" s="2" t="s">
        <v>97</v>
      </c>
      <c r="N339" s="3">
        <v>45070</v>
      </c>
      <c r="O339" s="3">
        <f t="shared" ref="O339:O341" si="150">N339+366</f>
        <v>45436</v>
      </c>
      <c r="P339" s="2" t="s">
        <v>97</v>
      </c>
      <c r="Q339" s="13" t="s">
        <v>1897</v>
      </c>
      <c r="R339" s="7">
        <v>1440</v>
      </c>
      <c r="S339" s="7">
        <f t="shared" si="125"/>
        <v>1440</v>
      </c>
      <c r="T339" s="12" t="s">
        <v>1898</v>
      </c>
      <c r="U339" s="12" t="s">
        <v>137</v>
      </c>
      <c r="V339" s="12" t="s">
        <v>139</v>
      </c>
      <c r="W339" s="2" t="s">
        <v>82</v>
      </c>
      <c r="X339" s="12" t="s">
        <v>139</v>
      </c>
      <c r="Y339" s="2" t="s">
        <v>86</v>
      </c>
      <c r="Z339" s="3">
        <v>45112</v>
      </c>
      <c r="AA339" s="3">
        <v>45112</v>
      </c>
      <c r="AB339" s="4" t="s">
        <v>97</v>
      </c>
    </row>
    <row r="340" spans="1:28" ht="75" customHeight="1" x14ac:dyDescent="0.25">
      <c r="A340" s="2">
        <v>2023</v>
      </c>
      <c r="B340" s="3">
        <v>45017</v>
      </c>
      <c r="C340" s="3">
        <v>45107</v>
      </c>
      <c r="D340" s="4" t="s">
        <v>72</v>
      </c>
      <c r="E340" s="5" t="s">
        <v>2192</v>
      </c>
      <c r="F340" s="10" t="s">
        <v>94</v>
      </c>
      <c r="G340" s="8" t="s">
        <v>95</v>
      </c>
      <c r="H340" s="10" t="s">
        <v>92</v>
      </c>
      <c r="I340" s="10" t="s">
        <v>80</v>
      </c>
      <c r="J340" s="6" t="s">
        <v>2193</v>
      </c>
      <c r="K340" s="6" t="s">
        <v>1198</v>
      </c>
      <c r="L340" s="6" t="s">
        <v>2068</v>
      </c>
      <c r="M340" s="2" t="s">
        <v>97</v>
      </c>
      <c r="N340" s="3">
        <v>45076</v>
      </c>
      <c r="O340" s="3">
        <f t="shared" ref="O340" si="151">N340+366</f>
        <v>45442</v>
      </c>
      <c r="P340" s="2" t="s">
        <v>97</v>
      </c>
      <c r="Q340" s="13" t="s">
        <v>2194</v>
      </c>
      <c r="R340" s="7">
        <v>180</v>
      </c>
      <c r="S340" s="7">
        <f t="shared" ref="S340:S346" si="152">R340</f>
        <v>180</v>
      </c>
      <c r="T340" s="13" t="s">
        <v>2195</v>
      </c>
      <c r="U340" s="12" t="s">
        <v>137</v>
      </c>
      <c r="V340" s="12" t="s">
        <v>139</v>
      </c>
      <c r="W340" s="2" t="s">
        <v>82</v>
      </c>
      <c r="X340" s="12" t="s">
        <v>139</v>
      </c>
      <c r="Y340" s="2" t="s">
        <v>86</v>
      </c>
      <c r="Z340" s="3">
        <v>45112</v>
      </c>
      <c r="AA340" s="3">
        <v>45112</v>
      </c>
      <c r="AB340" s="4" t="s">
        <v>97</v>
      </c>
    </row>
    <row r="341" spans="1:28" ht="75" customHeight="1" x14ac:dyDescent="0.25">
      <c r="A341" s="2">
        <v>2023</v>
      </c>
      <c r="B341" s="3">
        <v>45017</v>
      </c>
      <c r="C341" s="3">
        <v>45107</v>
      </c>
      <c r="D341" s="4" t="s">
        <v>72</v>
      </c>
      <c r="E341" s="5" t="s">
        <v>2097</v>
      </c>
      <c r="F341" s="10" t="s">
        <v>94</v>
      </c>
      <c r="G341" s="8" t="s">
        <v>95</v>
      </c>
      <c r="H341" s="10" t="s">
        <v>92</v>
      </c>
      <c r="I341" s="10" t="s">
        <v>80</v>
      </c>
      <c r="J341" s="6" t="s">
        <v>2098</v>
      </c>
      <c r="K341" s="6" t="s">
        <v>128</v>
      </c>
      <c r="L341" s="6" t="s">
        <v>199</v>
      </c>
      <c r="M341" s="2" t="s">
        <v>97</v>
      </c>
      <c r="N341" s="3">
        <v>45076</v>
      </c>
      <c r="O341" s="3">
        <f t="shared" si="150"/>
        <v>45442</v>
      </c>
      <c r="P341" s="2" t="s">
        <v>97</v>
      </c>
      <c r="Q341" s="13" t="s">
        <v>2099</v>
      </c>
      <c r="R341" s="7">
        <v>503.6</v>
      </c>
      <c r="S341" s="7">
        <f t="shared" si="152"/>
        <v>503.6</v>
      </c>
      <c r="T341" s="12" t="s">
        <v>2100</v>
      </c>
      <c r="U341" s="12" t="s">
        <v>137</v>
      </c>
      <c r="V341" s="12" t="s">
        <v>139</v>
      </c>
      <c r="W341" s="2" t="s">
        <v>82</v>
      </c>
      <c r="X341" s="12" t="s">
        <v>139</v>
      </c>
      <c r="Y341" s="2" t="s">
        <v>86</v>
      </c>
      <c r="Z341" s="3">
        <v>45112</v>
      </c>
      <c r="AA341" s="3">
        <v>45112</v>
      </c>
      <c r="AB341" s="4" t="s">
        <v>97</v>
      </c>
    </row>
    <row r="342" spans="1:28" ht="75" customHeight="1" x14ac:dyDescent="0.25">
      <c r="A342" s="2">
        <v>2023</v>
      </c>
      <c r="B342" s="3">
        <v>45017</v>
      </c>
      <c r="C342" s="3">
        <v>45107</v>
      </c>
      <c r="D342" s="4" t="s">
        <v>72</v>
      </c>
      <c r="E342" s="5" t="s">
        <v>1962</v>
      </c>
      <c r="F342" s="10" t="s">
        <v>94</v>
      </c>
      <c r="G342" s="8" t="s">
        <v>95</v>
      </c>
      <c r="H342" s="10" t="s">
        <v>92</v>
      </c>
      <c r="I342" s="10" t="s">
        <v>80</v>
      </c>
      <c r="J342" s="6" t="s">
        <v>1963</v>
      </c>
      <c r="K342" s="6" t="s">
        <v>97</v>
      </c>
      <c r="L342" s="6" t="s">
        <v>97</v>
      </c>
      <c r="M342" s="2" t="s">
        <v>97</v>
      </c>
      <c r="N342" s="3">
        <v>45076</v>
      </c>
      <c r="O342" s="3">
        <f t="shared" ref="O342" si="153">N342+366</f>
        <v>45442</v>
      </c>
      <c r="P342" s="2" t="s">
        <v>97</v>
      </c>
      <c r="Q342" s="13" t="s">
        <v>1964</v>
      </c>
      <c r="R342" s="7">
        <v>12500</v>
      </c>
      <c r="S342" s="7">
        <f t="shared" si="152"/>
        <v>12500</v>
      </c>
      <c r="T342" s="12" t="s">
        <v>1965</v>
      </c>
      <c r="U342" s="12" t="s">
        <v>137</v>
      </c>
      <c r="V342" s="12" t="s">
        <v>139</v>
      </c>
      <c r="W342" s="2" t="s">
        <v>82</v>
      </c>
      <c r="X342" s="12" t="s">
        <v>139</v>
      </c>
      <c r="Y342" s="2" t="s">
        <v>86</v>
      </c>
      <c r="Z342" s="3">
        <v>45112</v>
      </c>
      <c r="AA342" s="3">
        <v>45112</v>
      </c>
      <c r="AB342" s="4" t="s">
        <v>97</v>
      </c>
    </row>
    <row r="343" spans="1:28" ht="75" customHeight="1" x14ac:dyDescent="0.25">
      <c r="A343" s="2">
        <v>2023</v>
      </c>
      <c r="B343" s="3">
        <v>45017</v>
      </c>
      <c r="C343" s="3">
        <v>45107</v>
      </c>
      <c r="D343" s="4" t="s">
        <v>72</v>
      </c>
      <c r="E343" s="5" t="s">
        <v>2116</v>
      </c>
      <c r="F343" s="10" t="s">
        <v>94</v>
      </c>
      <c r="G343" s="8" t="s">
        <v>95</v>
      </c>
      <c r="H343" s="10" t="s">
        <v>92</v>
      </c>
      <c r="I343" s="10" t="s">
        <v>80</v>
      </c>
      <c r="J343" s="6" t="s">
        <v>2117</v>
      </c>
      <c r="K343" s="6" t="s">
        <v>2118</v>
      </c>
      <c r="L343" s="6" t="s">
        <v>119</v>
      </c>
      <c r="M343" s="2" t="s">
        <v>97</v>
      </c>
      <c r="N343" s="3">
        <v>45068</v>
      </c>
      <c r="O343" s="3">
        <f t="shared" ref="O343:O344" si="154">N343+366</f>
        <v>45434</v>
      </c>
      <c r="P343" s="2" t="s">
        <v>97</v>
      </c>
      <c r="Q343" s="13" t="s">
        <v>2119</v>
      </c>
      <c r="R343" s="7">
        <v>1884.25</v>
      </c>
      <c r="S343" s="7">
        <f t="shared" si="152"/>
        <v>1884.25</v>
      </c>
      <c r="T343" s="12" t="s">
        <v>2120</v>
      </c>
      <c r="U343" s="12" t="s">
        <v>137</v>
      </c>
      <c r="V343" s="12" t="s">
        <v>139</v>
      </c>
      <c r="W343" s="2" t="s">
        <v>82</v>
      </c>
      <c r="X343" s="12" t="s">
        <v>139</v>
      </c>
      <c r="Y343" s="2" t="s">
        <v>86</v>
      </c>
      <c r="Z343" s="3">
        <v>45112</v>
      </c>
      <c r="AA343" s="3">
        <v>45112</v>
      </c>
      <c r="AB343" s="4" t="s">
        <v>97</v>
      </c>
    </row>
    <row r="344" spans="1:28" ht="75" customHeight="1" x14ac:dyDescent="0.25">
      <c r="A344" s="2">
        <v>2023</v>
      </c>
      <c r="B344" s="3">
        <v>45017</v>
      </c>
      <c r="C344" s="3">
        <v>45107</v>
      </c>
      <c r="D344" s="4" t="s">
        <v>72</v>
      </c>
      <c r="E344" s="5" t="s">
        <v>2439</v>
      </c>
      <c r="F344" s="10" t="s">
        <v>94</v>
      </c>
      <c r="G344" s="8" t="s">
        <v>95</v>
      </c>
      <c r="H344" s="10" t="s">
        <v>92</v>
      </c>
      <c r="I344" s="10" t="s">
        <v>80</v>
      </c>
      <c r="J344" s="6" t="s">
        <v>770</v>
      </c>
      <c r="K344" s="6" t="s">
        <v>2440</v>
      </c>
      <c r="L344" s="6" t="s">
        <v>2376</v>
      </c>
      <c r="M344" s="2" t="s">
        <v>97</v>
      </c>
      <c r="N344" s="3">
        <v>45076</v>
      </c>
      <c r="O344" s="3">
        <f t="shared" si="154"/>
        <v>45442</v>
      </c>
      <c r="P344" s="2" t="s">
        <v>97</v>
      </c>
      <c r="Q344" s="13" t="s">
        <v>2441</v>
      </c>
      <c r="R344" s="7">
        <v>180</v>
      </c>
      <c r="S344" s="7">
        <f t="shared" si="152"/>
        <v>180</v>
      </c>
      <c r="T344" s="12" t="s">
        <v>2442</v>
      </c>
      <c r="U344" s="12" t="s">
        <v>137</v>
      </c>
      <c r="V344" s="12" t="s">
        <v>139</v>
      </c>
      <c r="W344" s="2" t="s">
        <v>82</v>
      </c>
      <c r="X344" s="12" t="s">
        <v>139</v>
      </c>
      <c r="Y344" s="2" t="s">
        <v>86</v>
      </c>
      <c r="Z344" s="3">
        <v>45112</v>
      </c>
      <c r="AA344" s="3">
        <v>45112</v>
      </c>
      <c r="AB344" s="4" t="s">
        <v>97</v>
      </c>
    </row>
    <row r="345" spans="1:28" ht="75" customHeight="1" x14ac:dyDescent="0.25">
      <c r="A345" s="2">
        <v>2023</v>
      </c>
      <c r="B345" s="3">
        <v>45017</v>
      </c>
      <c r="C345" s="3">
        <v>45107</v>
      </c>
      <c r="D345" s="4" t="s">
        <v>72</v>
      </c>
      <c r="E345" s="5" t="s">
        <v>2443</v>
      </c>
      <c r="F345" s="10" t="s">
        <v>94</v>
      </c>
      <c r="G345" s="8" t="s">
        <v>95</v>
      </c>
      <c r="H345" s="10" t="s">
        <v>92</v>
      </c>
      <c r="I345" s="10" t="s">
        <v>80</v>
      </c>
      <c r="J345" s="6" t="s">
        <v>2444</v>
      </c>
      <c r="K345" s="6" t="s">
        <v>129</v>
      </c>
      <c r="L345" s="6" t="s">
        <v>788</v>
      </c>
      <c r="M345" s="2" t="s">
        <v>97</v>
      </c>
      <c r="N345" s="3">
        <v>45076</v>
      </c>
      <c r="O345" s="3">
        <f t="shared" ref="O345" si="155">N345+366</f>
        <v>45442</v>
      </c>
      <c r="P345" s="2" t="s">
        <v>97</v>
      </c>
      <c r="Q345" s="13" t="s">
        <v>2445</v>
      </c>
      <c r="R345" s="7">
        <v>180</v>
      </c>
      <c r="S345" s="7">
        <f t="shared" si="152"/>
        <v>180</v>
      </c>
      <c r="T345" s="13" t="s">
        <v>2446</v>
      </c>
      <c r="U345" s="12" t="s">
        <v>137</v>
      </c>
      <c r="V345" s="12" t="s">
        <v>139</v>
      </c>
      <c r="W345" s="2" t="s">
        <v>82</v>
      </c>
      <c r="X345" s="12" t="s">
        <v>139</v>
      </c>
      <c r="Y345" s="2" t="s">
        <v>86</v>
      </c>
      <c r="Z345" s="3">
        <v>45112</v>
      </c>
      <c r="AA345" s="3">
        <v>45112</v>
      </c>
      <c r="AB345" s="4" t="s">
        <v>97</v>
      </c>
    </row>
    <row r="346" spans="1:28" ht="75" customHeight="1" x14ac:dyDescent="0.25">
      <c r="A346" s="2">
        <v>2023</v>
      </c>
      <c r="B346" s="3">
        <v>45017</v>
      </c>
      <c r="C346" s="3">
        <v>45107</v>
      </c>
      <c r="D346" s="4" t="s">
        <v>72</v>
      </c>
      <c r="E346" s="5" t="s">
        <v>2447</v>
      </c>
      <c r="F346" s="10" t="s">
        <v>94</v>
      </c>
      <c r="G346" s="8" t="s">
        <v>95</v>
      </c>
      <c r="H346" s="10" t="s">
        <v>92</v>
      </c>
      <c r="I346" s="10" t="s">
        <v>80</v>
      </c>
      <c r="J346" s="6" t="s">
        <v>132</v>
      </c>
      <c r="K346" s="6" t="s">
        <v>129</v>
      </c>
      <c r="L346" s="6" t="s">
        <v>118</v>
      </c>
      <c r="M346" s="2" t="s">
        <v>97</v>
      </c>
      <c r="N346" s="3">
        <v>45076</v>
      </c>
      <c r="O346" s="3">
        <f t="shared" ref="O346" si="156">N346+366</f>
        <v>45442</v>
      </c>
      <c r="P346" s="2" t="s">
        <v>97</v>
      </c>
      <c r="Q346" s="13" t="s">
        <v>2448</v>
      </c>
      <c r="R346" s="7">
        <v>180</v>
      </c>
      <c r="S346" s="7">
        <f t="shared" si="152"/>
        <v>180</v>
      </c>
      <c r="T346" s="12" t="s">
        <v>2449</v>
      </c>
      <c r="U346" s="12" t="s">
        <v>137</v>
      </c>
      <c r="V346" s="12" t="s">
        <v>139</v>
      </c>
      <c r="W346" s="2" t="s">
        <v>82</v>
      </c>
      <c r="X346" s="12" t="s">
        <v>139</v>
      </c>
      <c r="Y346" s="2" t="s">
        <v>86</v>
      </c>
      <c r="Z346" s="3">
        <v>45112</v>
      </c>
      <c r="AA346" s="3">
        <v>45112</v>
      </c>
      <c r="AB346" s="4" t="s">
        <v>97</v>
      </c>
    </row>
    <row r="347" spans="1:28" ht="75" customHeight="1" x14ac:dyDescent="0.25">
      <c r="A347" s="2">
        <v>2023</v>
      </c>
      <c r="B347" s="3">
        <v>45017</v>
      </c>
      <c r="C347" s="3">
        <v>45107</v>
      </c>
      <c r="D347" s="4" t="s">
        <v>72</v>
      </c>
      <c r="E347" s="5" t="s">
        <v>1971</v>
      </c>
      <c r="F347" s="10" t="s">
        <v>94</v>
      </c>
      <c r="G347" s="8" t="s">
        <v>95</v>
      </c>
      <c r="H347" s="10" t="s">
        <v>92</v>
      </c>
      <c r="I347" s="10" t="s">
        <v>80</v>
      </c>
      <c r="J347" s="6" t="s">
        <v>1977</v>
      </c>
      <c r="K347" s="6" t="s">
        <v>835</v>
      </c>
      <c r="L347" s="6" t="s">
        <v>1972</v>
      </c>
      <c r="M347" s="2" t="s">
        <v>97</v>
      </c>
      <c r="N347" s="3">
        <v>45076</v>
      </c>
      <c r="O347" s="3">
        <f t="shared" ref="O347" si="157">N347+366</f>
        <v>45442</v>
      </c>
      <c r="P347" s="2" t="s">
        <v>97</v>
      </c>
      <c r="Q347" s="13" t="s">
        <v>1973</v>
      </c>
      <c r="R347" s="7">
        <v>263.55</v>
      </c>
      <c r="S347" s="7">
        <f t="shared" ref="S347:S348" si="158">R347</f>
        <v>263.55</v>
      </c>
      <c r="T347" s="12" t="s">
        <v>1974</v>
      </c>
      <c r="U347" s="12" t="s">
        <v>137</v>
      </c>
      <c r="V347" s="12" t="s">
        <v>139</v>
      </c>
      <c r="W347" s="2" t="s">
        <v>82</v>
      </c>
      <c r="X347" s="12" t="s">
        <v>139</v>
      </c>
      <c r="Y347" s="2" t="s">
        <v>86</v>
      </c>
      <c r="Z347" s="3">
        <v>45112</v>
      </c>
      <c r="AA347" s="3">
        <v>45112</v>
      </c>
      <c r="AB347" s="4" t="s">
        <v>97</v>
      </c>
    </row>
    <row r="348" spans="1:28" ht="75" customHeight="1" x14ac:dyDescent="0.25">
      <c r="A348" s="2">
        <v>2023</v>
      </c>
      <c r="B348" s="3">
        <v>45017</v>
      </c>
      <c r="C348" s="3">
        <v>45107</v>
      </c>
      <c r="D348" s="4" t="s">
        <v>72</v>
      </c>
      <c r="E348" s="5" t="s">
        <v>1983</v>
      </c>
      <c r="F348" s="10" t="s">
        <v>94</v>
      </c>
      <c r="G348" s="8" t="s">
        <v>95</v>
      </c>
      <c r="H348" s="10" t="s">
        <v>92</v>
      </c>
      <c r="I348" s="10" t="s">
        <v>80</v>
      </c>
      <c r="J348" s="6" t="s">
        <v>1977</v>
      </c>
      <c r="K348" s="6" t="s">
        <v>835</v>
      </c>
      <c r="L348" s="6" t="s">
        <v>1972</v>
      </c>
      <c r="M348" s="2" t="s">
        <v>97</v>
      </c>
      <c r="N348" s="3">
        <v>45076</v>
      </c>
      <c r="O348" s="3">
        <f t="shared" ref="O348" si="159">N348+366</f>
        <v>45442</v>
      </c>
      <c r="P348" s="2" t="s">
        <v>97</v>
      </c>
      <c r="Q348" s="13" t="s">
        <v>1984</v>
      </c>
      <c r="R348" s="7">
        <v>263.55</v>
      </c>
      <c r="S348" s="7">
        <f t="shared" si="158"/>
        <v>263.55</v>
      </c>
      <c r="T348" s="12" t="s">
        <v>1985</v>
      </c>
      <c r="U348" s="12" t="s">
        <v>137</v>
      </c>
      <c r="V348" s="12" t="s">
        <v>139</v>
      </c>
      <c r="W348" s="2" t="s">
        <v>82</v>
      </c>
      <c r="X348" s="12" t="s">
        <v>139</v>
      </c>
      <c r="Y348" s="2" t="s">
        <v>86</v>
      </c>
      <c r="Z348" s="3">
        <v>45112</v>
      </c>
      <c r="AA348" s="3">
        <v>45112</v>
      </c>
      <c r="AB348" s="4" t="s">
        <v>97</v>
      </c>
    </row>
    <row r="349" spans="1:28" ht="75" customHeight="1" x14ac:dyDescent="0.25">
      <c r="A349" s="2">
        <v>2023</v>
      </c>
      <c r="B349" s="3">
        <v>45017</v>
      </c>
      <c r="C349" s="3">
        <v>45107</v>
      </c>
      <c r="D349" s="4" t="s">
        <v>72</v>
      </c>
      <c r="E349" s="5" t="s">
        <v>2204</v>
      </c>
      <c r="F349" s="10" t="s">
        <v>94</v>
      </c>
      <c r="G349" s="8" t="s">
        <v>95</v>
      </c>
      <c r="H349" s="10" t="s">
        <v>92</v>
      </c>
      <c r="I349" s="10" t="s">
        <v>80</v>
      </c>
      <c r="J349" s="6" t="s">
        <v>2205</v>
      </c>
      <c r="K349" s="6" t="s">
        <v>118</v>
      </c>
      <c r="L349" s="6" t="s">
        <v>117</v>
      </c>
      <c r="M349" s="2" t="s">
        <v>97</v>
      </c>
      <c r="N349" s="3">
        <v>45083</v>
      </c>
      <c r="O349" s="3">
        <f t="shared" ref="O349" si="160">N349+366</f>
        <v>45449</v>
      </c>
      <c r="P349" s="2" t="s">
        <v>97</v>
      </c>
      <c r="Q349" s="13" t="s">
        <v>2206</v>
      </c>
      <c r="R349" s="7">
        <v>180</v>
      </c>
      <c r="S349" s="7">
        <f t="shared" ref="S349:S359" si="161">R349</f>
        <v>180</v>
      </c>
      <c r="T349" s="12" t="s">
        <v>2207</v>
      </c>
      <c r="U349" s="12" t="s">
        <v>137</v>
      </c>
      <c r="V349" s="12" t="s">
        <v>139</v>
      </c>
      <c r="W349" s="2" t="s">
        <v>82</v>
      </c>
      <c r="X349" s="12" t="s">
        <v>139</v>
      </c>
      <c r="Y349" s="2" t="s">
        <v>86</v>
      </c>
      <c r="Z349" s="3">
        <v>45112</v>
      </c>
      <c r="AA349" s="3">
        <v>45112</v>
      </c>
      <c r="AB349" s="4" t="s">
        <v>97</v>
      </c>
    </row>
    <row r="350" spans="1:28" ht="75" customHeight="1" x14ac:dyDescent="0.25">
      <c r="A350" s="2">
        <v>2023</v>
      </c>
      <c r="B350" s="3">
        <v>45017</v>
      </c>
      <c r="C350" s="3">
        <v>45107</v>
      </c>
      <c r="D350" s="4" t="s">
        <v>72</v>
      </c>
      <c r="E350" s="5" t="s">
        <v>2208</v>
      </c>
      <c r="F350" s="10" t="s">
        <v>94</v>
      </c>
      <c r="G350" s="8" t="s">
        <v>95</v>
      </c>
      <c r="H350" s="10" t="s">
        <v>92</v>
      </c>
      <c r="I350" s="10" t="s">
        <v>80</v>
      </c>
      <c r="J350" s="6" t="s">
        <v>2209</v>
      </c>
      <c r="K350" s="6" t="s">
        <v>126</v>
      </c>
      <c r="L350" s="6" t="s">
        <v>122</v>
      </c>
      <c r="M350" s="2" t="s">
        <v>97</v>
      </c>
      <c r="N350" s="3">
        <v>45083</v>
      </c>
      <c r="O350" s="3">
        <f t="shared" ref="O350" si="162">N350+366</f>
        <v>45449</v>
      </c>
      <c r="P350" s="2" t="s">
        <v>97</v>
      </c>
      <c r="Q350" s="13" t="s">
        <v>2210</v>
      </c>
      <c r="R350" s="7">
        <v>180</v>
      </c>
      <c r="S350" s="7">
        <f t="shared" si="161"/>
        <v>180</v>
      </c>
      <c r="T350" s="12" t="s">
        <v>2211</v>
      </c>
      <c r="U350" s="12" t="s">
        <v>137</v>
      </c>
      <c r="V350" s="12" t="s">
        <v>139</v>
      </c>
      <c r="W350" s="2" t="s">
        <v>82</v>
      </c>
      <c r="X350" s="12" t="s">
        <v>139</v>
      </c>
      <c r="Y350" s="2" t="s">
        <v>86</v>
      </c>
      <c r="Z350" s="3">
        <v>45112</v>
      </c>
      <c r="AA350" s="3">
        <v>45112</v>
      </c>
      <c r="AB350" s="4" t="s">
        <v>97</v>
      </c>
    </row>
    <row r="351" spans="1:28" ht="75" customHeight="1" x14ac:dyDescent="0.25">
      <c r="A351" s="2">
        <v>2023</v>
      </c>
      <c r="B351" s="3">
        <v>45017</v>
      </c>
      <c r="C351" s="3">
        <v>45107</v>
      </c>
      <c r="D351" s="4" t="s">
        <v>72</v>
      </c>
      <c r="E351" s="5" t="s">
        <v>2212</v>
      </c>
      <c r="F351" s="10" t="s">
        <v>94</v>
      </c>
      <c r="G351" s="8" t="s">
        <v>95</v>
      </c>
      <c r="H351" s="10" t="s">
        <v>92</v>
      </c>
      <c r="I351" s="10" t="s">
        <v>80</v>
      </c>
      <c r="J351" s="6" t="s">
        <v>1091</v>
      </c>
      <c r="K351" s="6" t="s">
        <v>127</v>
      </c>
      <c r="L351" s="6" t="s">
        <v>122</v>
      </c>
      <c r="M351" s="2" t="s">
        <v>97</v>
      </c>
      <c r="N351" s="3">
        <v>45083</v>
      </c>
      <c r="O351" s="3">
        <f t="shared" ref="O351" si="163">N351+366</f>
        <v>45449</v>
      </c>
      <c r="P351" s="2" t="s">
        <v>97</v>
      </c>
      <c r="Q351" s="13" t="s">
        <v>2213</v>
      </c>
      <c r="R351" s="7">
        <v>180</v>
      </c>
      <c r="S351" s="7">
        <f t="shared" si="161"/>
        <v>180</v>
      </c>
      <c r="T351" s="13" t="s">
        <v>2214</v>
      </c>
      <c r="U351" s="12" t="s">
        <v>137</v>
      </c>
      <c r="V351" s="12" t="s">
        <v>139</v>
      </c>
      <c r="W351" s="2" t="s">
        <v>82</v>
      </c>
      <c r="X351" s="12" t="s">
        <v>139</v>
      </c>
      <c r="Y351" s="2" t="s">
        <v>86</v>
      </c>
      <c r="Z351" s="3">
        <v>45112</v>
      </c>
      <c r="AA351" s="3">
        <v>45112</v>
      </c>
      <c r="AB351" s="4" t="s">
        <v>97</v>
      </c>
    </row>
    <row r="352" spans="1:28" ht="75" customHeight="1" x14ac:dyDescent="0.25">
      <c r="A352" s="2">
        <v>2023</v>
      </c>
      <c r="B352" s="3">
        <v>45017</v>
      </c>
      <c r="C352" s="3">
        <v>45107</v>
      </c>
      <c r="D352" s="4" t="s">
        <v>72</v>
      </c>
      <c r="E352" s="5" t="s">
        <v>2215</v>
      </c>
      <c r="F352" s="10" t="s">
        <v>94</v>
      </c>
      <c r="G352" s="8" t="s">
        <v>95</v>
      </c>
      <c r="H352" s="10" t="s">
        <v>92</v>
      </c>
      <c r="I352" s="10" t="s">
        <v>80</v>
      </c>
      <c r="J352" s="6" t="s">
        <v>368</v>
      </c>
      <c r="K352" s="6" t="s">
        <v>835</v>
      </c>
      <c r="L352" s="6" t="s">
        <v>620</v>
      </c>
      <c r="M352" s="2" t="s">
        <v>97</v>
      </c>
      <c r="N352" s="3">
        <v>45076</v>
      </c>
      <c r="O352" s="3">
        <f t="shared" ref="O352:O368" si="164">N352+366</f>
        <v>45442</v>
      </c>
      <c r="P352" s="2" t="s">
        <v>97</v>
      </c>
      <c r="Q352" s="13" t="s">
        <v>2216</v>
      </c>
      <c r="R352" s="7">
        <v>180</v>
      </c>
      <c r="S352" s="7">
        <f t="shared" si="161"/>
        <v>180</v>
      </c>
      <c r="T352" s="13" t="s">
        <v>2217</v>
      </c>
      <c r="U352" s="12" t="s">
        <v>137</v>
      </c>
      <c r="V352" s="12" t="s">
        <v>139</v>
      </c>
      <c r="W352" s="2" t="s">
        <v>82</v>
      </c>
      <c r="X352" s="12" t="s">
        <v>139</v>
      </c>
      <c r="Y352" s="2" t="s">
        <v>86</v>
      </c>
      <c r="Z352" s="3">
        <v>45112</v>
      </c>
      <c r="AA352" s="3">
        <v>45112</v>
      </c>
      <c r="AB352" s="4" t="s">
        <v>97</v>
      </c>
    </row>
    <row r="353" spans="1:28" ht="75" customHeight="1" x14ac:dyDescent="0.25">
      <c r="A353" s="2">
        <v>2023</v>
      </c>
      <c r="B353" s="3">
        <v>45017</v>
      </c>
      <c r="C353" s="3">
        <v>45107</v>
      </c>
      <c r="D353" s="4" t="s">
        <v>72</v>
      </c>
      <c r="E353" s="5" t="s">
        <v>2218</v>
      </c>
      <c r="F353" s="10" t="s">
        <v>94</v>
      </c>
      <c r="G353" s="8" t="s">
        <v>95</v>
      </c>
      <c r="H353" s="10" t="s">
        <v>92</v>
      </c>
      <c r="I353" s="10" t="s">
        <v>80</v>
      </c>
      <c r="J353" s="6" t="s">
        <v>2219</v>
      </c>
      <c r="K353" s="6" t="s">
        <v>835</v>
      </c>
      <c r="L353" s="6" t="s">
        <v>117</v>
      </c>
      <c r="M353" s="2" t="s">
        <v>97</v>
      </c>
      <c r="N353" s="3">
        <v>45076</v>
      </c>
      <c r="O353" s="3">
        <f t="shared" si="164"/>
        <v>45442</v>
      </c>
      <c r="P353" s="2" t="s">
        <v>97</v>
      </c>
      <c r="Q353" s="13" t="s">
        <v>2220</v>
      </c>
      <c r="R353" s="7">
        <v>180</v>
      </c>
      <c r="S353" s="7">
        <f t="shared" si="161"/>
        <v>180</v>
      </c>
      <c r="T353" s="13" t="s">
        <v>2221</v>
      </c>
      <c r="U353" s="12" t="s">
        <v>137</v>
      </c>
      <c r="V353" s="12" t="s">
        <v>139</v>
      </c>
      <c r="W353" s="2" t="s">
        <v>82</v>
      </c>
      <c r="X353" s="12" t="s">
        <v>139</v>
      </c>
      <c r="Y353" s="2" t="s">
        <v>86</v>
      </c>
      <c r="Z353" s="3">
        <v>45112</v>
      </c>
      <c r="AA353" s="3">
        <v>45112</v>
      </c>
      <c r="AB353" s="4" t="s">
        <v>97</v>
      </c>
    </row>
    <row r="354" spans="1:28" ht="75" customHeight="1" x14ac:dyDescent="0.25">
      <c r="A354" s="2">
        <v>2023</v>
      </c>
      <c r="B354" s="3">
        <v>45017</v>
      </c>
      <c r="C354" s="3">
        <v>45107</v>
      </c>
      <c r="D354" s="4" t="s">
        <v>72</v>
      </c>
      <c r="E354" s="5" t="s">
        <v>2222</v>
      </c>
      <c r="F354" s="10" t="s">
        <v>94</v>
      </c>
      <c r="G354" s="8" t="s">
        <v>95</v>
      </c>
      <c r="H354" s="10" t="s">
        <v>92</v>
      </c>
      <c r="I354" s="10" t="s">
        <v>80</v>
      </c>
      <c r="J354" s="6" t="s">
        <v>2223</v>
      </c>
      <c r="K354" s="6" t="s">
        <v>835</v>
      </c>
      <c r="L354" s="6" t="s">
        <v>117</v>
      </c>
      <c r="M354" s="2" t="s">
        <v>97</v>
      </c>
      <c r="N354" s="3">
        <v>45076</v>
      </c>
      <c r="O354" s="3">
        <f t="shared" si="164"/>
        <v>45442</v>
      </c>
      <c r="P354" s="2" t="s">
        <v>97</v>
      </c>
      <c r="Q354" s="13" t="s">
        <v>2224</v>
      </c>
      <c r="R354" s="7">
        <v>180</v>
      </c>
      <c r="S354" s="7">
        <f t="shared" si="161"/>
        <v>180</v>
      </c>
      <c r="T354" s="13" t="s">
        <v>2225</v>
      </c>
      <c r="U354" s="12" t="s">
        <v>137</v>
      </c>
      <c r="V354" s="12" t="s">
        <v>139</v>
      </c>
      <c r="W354" s="2" t="s">
        <v>82</v>
      </c>
      <c r="X354" s="12" t="s">
        <v>139</v>
      </c>
      <c r="Y354" s="2" t="s">
        <v>86</v>
      </c>
      <c r="Z354" s="3">
        <v>45112</v>
      </c>
      <c r="AA354" s="3">
        <v>45112</v>
      </c>
      <c r="AB354" s="4" t="s">
        <v>97</v>
      </c>
    </row>
    <row r="355" spans="1:28" ht="75" customHeight="1" x14ac:dyDescent="0.25">
      <c r="A355" s="2">
        <v>2023</v>
      </c>
      <c r="B355" s="3">
        <v>45017</v>
      </c>
      <c r="C355" s="3">
        <v>45107</v>
      </c>
      <c r="D355" s="4" t="s">
        <v>72</v>
      </c>
      <c r="E355" s="5" t="s">
        <v>2226</v>
      </c>
      <c r="F355" s="10" t="s">
        <v>94</v>
      </c>
      <c r="G355" s="8" t="s">
        <v>95</v>
      </c>
      <c r="H355" s="10" t="s">
        <v>92</v>
      </c>
      <c r="I355" s="10" t="s">
        <v>80</v>
      </c>
      <c r="J355" s="6" t="s">
        <v>2227</v>
      </c>
      <c r="K355" s="6" t="s">
        <v>835</v>
      </c>
      <c r="L355" s="6" t="s">
        <v>117</v>
      </c>
      <c r="M355" s="2" t="s">
        <v>97</v>
      </c>
      <c r="N355" s="3">
        <v>45076</v>
      </c>
      <c r="O355" s="3">
        <f t="shared" si="164"/>
        <v>45442</v>
      </c>
      <c r="P355" s="2" t="s">
        <v>97</v>
      </c>
      <c r="Q355" s="13" t="s">
        <v>2228</v>
      </c>
      <c r="R355" s="7">
        <v>180</v>
      </c>
      <c r="S355" s="7">
        <f t="shared" si="161"/>
        <v>180</v>
      </c>
      <c r="T355" s="13" t="s">
        <v>2229</v>
      </c>
      <c r="U355" s="12" t="s">
        <v>137</v>
      </c>
      <c r="V355" s="12" t="s">
        <v>139</v>
      </c>
      <c r="W355" s="2" t="s">
        <v>82</v>
      </c>
      <c r="X355" s="12" t="s">
        <v>139</v>
      </c>
      <c r="Y355" s="2" t="s">
        <v>86</v>
      </c>
      <c r="Z355" s="3">
        <v>45112</v>
      </c>
      <c r="AA355" s="3">
        <v>45112</v>
      </c>
      <c r="AB355" s="4" t="s">
        <v>97</v>
      </c>
    </row>
    <row r="356" spans="1:28" ht="75" customHeight="1" x14ac:dyDescent="0.25">
      <c r="A356" s="2">
        <v>2023</v>
      </c>
      <c r="B356" s="3">
        <v>45017</v>
      </c>
      <c r="C356" s="3">
        <v>45107</v>
      </c>
      <c r="D356" s="4" t="s">
        <v>72</v>
      </c>
      <c r="E356" s="5" t="s">
        <v>2230</v>
      </c>
      <c r="F356" s="10" t="s">
        <v>94</v>
      </c>
      <c r="G356" s="8" t="s">
        <v>95</v>
      </c>
      <c r="H356" s="10" t="s">
        <v>92</v>
      </c>
      <c r="I356" s="10" t="s">
        <v>80</v>
      </c>
      <c r="J356" s="6" t="s">
        <v>2231</v>
      </c>
      <c r="K356" s="6" t="s">
        <v>1042</v>
      </c>
      <c r="L356" s="6" t="s">
        <v>1504</v>
      </c>
      <c r="M356" s="2" t="s">
        <v>97</v>
      </c>
      <c r="N356" s="3">
        <v>45076</v>
      </c>
      <c r="O356" s="3">
        <f t="shared" si="164"/>
        <v>45442</v>
      </c>
      <c r="P356" s="2" t="s">
        <v>97</v>
      </c>
      <c r="Q356" s="13" t="s">
        <v>2232</v>
      </c>
      <c r="R356" s="7">
        <v>337.5</v>
      </c>
      <c r="S356" s="7">
        <f t="shared" si="161"/>
        <v>337.5</v>
      </c>
      <c r="T356" s="13" t="s">
        <v>2233</v>
      </c>
      <c r="U356" s="12" t="s">
        <v>137</v>
      </c>
      <c r="V356" s="12" t="s">
        <v>139</v>
      </c>
      <c r="W356" s="2" t="s">
        <v>82</v>
      </c>
      <c r="X356" s="12" t="s">
        <v>139</v>
      </c>
      <c r="Y356" s="2" t="s">
        <v>86</v>
      </c>
      <c r="Z356" s="3">
        <v>45112</v>
      </c>
      <c r="AA356" s="3">
        <v>45112</v>
      </c>
      <c r="AB356" s="4" t="s">
        <v>97</v>
      </c>
    </row>
    <row r="357" spans="1:28" ht="75" customHeight="1" x14ac:dyDescent="0.25">
      <c r="A357" s="2">
        <v>2023</v>
      </c>
      <c r="B357" s="3">
        <v>45017</v>
      </c>
      <c r="C357" s="3">
        <v>45107</v>
      </c>
      <c r="D357" s="4" t="s">
        <v>72</v>
      </c>
      <c r="E357" s="5" t="s">
        <v>2238</v>
      </c>
      <c r="F357" s="10" t="s">
        <v>94</v>
      </c>
      <c r="G357" s="8" t="s">
        <v>95</v>
      </c>
      <c r="H357" s="10" t="s">
        <v>92</v>
      </c>
      <c r="I357" s="10" t="s">
        <v>80</v>
      </c>
      <c r="J357" s="6" t="s">
        <v>2239</v>
      </c>
      <c r="K357" s="6" t="s">
        <v>166</v>
      </c>
      <c r="L357" s="6" t="s">
        <v>170</v>
      </c>
      <c r="M357" s="2" t="s">
        <v>97</v>
      </c>
      <c r="N357" s="3">
        <v>45076</v>
      </c>
      <c r="O357" s="3">
        <f t="shared" si="164"/>
        <v>45442</v>
      </c>
      <c r="P357" s="2" t="s">
        <v>97</v>
      </c>
      <c r="Q357" s="13" t="s">
        <v>2240</v>
      </c>
      <c r="R357" s="7">
        <v>125</v>
      </c>
      <c r="S357" s="7">
        <f t="shared" si="161"/>
        <v>125</v>
      </c>
      <c r="T357" s="13" t="s">
        <v>2237</v>
      </c>
      <c r="U357" s="12" t="s">
        <v>137</v>
      </c>
      <c r="V357" s="12" t="s">
        <v>139</v>
      </c>
      <c r="W357" s="2" t="s">
        <v>82</v>
      </c>
      <c r="X357" s="12" t="s">
        <v>139</v>
      </c>
      <c r="Y357" s="2" t="s">
        <v>86</v>
      </c>
      <c r="Z357" s="3">
        <v>45112</v>
      </c>
      <c r="AA357" s="3">
        <v>45112</v>
      </c>
      <c r="AB357" s="4" t="s">
        <v>97</v>
      </c>
    </row>
    <row r="358" spans="1:28" ht="75" customHeight="1" x14ac:dyDescent="0.25">
      <c r="A358" s="2">
        <v>2023</v>
      </c>
      <c r="B358" s="3">
        <v>45017</v>
      </c>
      <c r="C358" s="3">
        <v>45107</v>
      </c>
      <c r="D358" s="4" t="s">
        <v>72</v>
      </c>
      <c r="E358" s="5" t="s">
        <v>2241</v>
      </c>
      <c r="F358" s="10" t="s">
        <v>94</v>
      </c>
      <c r="G358" s="8" t="s">
        <v>95</v>
      </c>
      <c r="H358" s="10" t="s">
        <v>92</v>
      </c>
      <c r="I358" s="10" t="s">
        <v>80</v>
      </c>
      <c r="J358" s="6" t="s">
        <v>2242</v>
      </c>
      <c r="K358" s="6" t="s">
        <v>2243</v>
      </c>
      <c r="L358" s="6" t="s">
        <v>115</v>
      </c>
      <c r="M358" s="2" t="s">
        <v>97</v>
      </c>
      <c r="N358" s="3">
        <v>45086</v>
      </c>
      <c r="O358" s="3">
        <f t="shared" si="164"/>
        <v>45452</v>
      </c>
      <c r="P358" s="2" t="s">
        <v>97</v>
      </c>
      <c r="Q358" s="13" t="s">
        <v>2244</v>
      </c>
      <c r="R358" s="7">
        <v>180</v>
      </c>
      <c r="S358" s="7">
        <f t="shared" si="161"/>
        <v>180</v>
      </c>
      <c r="T358" s="13" t="s">
        <v>2245</v>
      </c>
      <c r="U358" s="12" t="s">
        <v>137</v>
      </c>
      <c r="V358" s="12" t="s">
        <v>139</v>
      </c>
      <c r="W358" s="2" t="s">
        <v>82</v>
      </c>
      <c r="X358" s="12" t="s">
        <v>139</v>
      </c>
      <c r="Y358" s="2" t="s">
        <v>86</v>
      </c>
      <c r="Z358" s="3">
        <v>45112</v>
      </c>
      <c r="AA358" s="3">
        <v>45112</v>
      </c>
      <c r="AB358" s="4" t="s">
        <v>97</v>
      </c>
    </row>
    <row r="359" spans="1:28" ht="75" customHeight="1" x14ac:dyDescent="0.25">
      <c r="A359" s="2">
        <v>2023</v>
      </c>
      <c r="B359" s="3">
        <v>45017</v>
      </c>
      <c r="C359" s="3">
        <v>45107</v>
      </c>
      <c r="D359" s="4" t="s">
        <v>72</v>
      </c>
      <c r="E359" s="5" t="s">
        <v>2249</v>
      </c>
      <c r="F359" s="10" t="s">
        <v>94</v>
      </c>
      <c r="G359" s="8" t="s">
        <v>95</v>
      </c>
      <c r="H359" s="10" t="s">
        <v>92</v>
      </c>
      <c r="I359" s="10" t="s">
        <v>80</v>
      </c>
      <c r="J359" s="6" t="s">
        <v>1210</v>
      </c>
      <c r="K359" s="6" t="s">
        <v>389</v>
      </c>
      <c r="L359" s="6" t="s">
        <v>2250</v>
      </c>
      <c r="M359" s="2" t="s">
        <v>97</v>
      </c>
      <c r="N359" s="3">
        <v>45084</v>
      </c>
      <c r="O359" s="3">
        <f t="shared" si="164"/>
        <v>45450</v>
      </c>
      <c r="P359" s="2" t="s">
        <v>97</v>
      </c>
      <c r="Q359" s="13" t="s">
        <v>2251</v>
      </c>
      <c r="R359" s="7">
        <v>742.77</v>
      </c>
      <c r="S359" s="7">
        <f t="shared" si="161"/>
        <v>742.77</v>
      </c>
      <c r="T359" s="12" t="s">
        <v>2248</v>
      </c>
      <c r="U359" s="12" t="s">
        <v>137</v>
      </c>
      <c r="V359" s="12" t="s">
        <v>139</v>
      </c>
      <c r="W359" s="2" t="s">
        <v>82</v>
      </c>
      <c r="X359" s="12" t="s">
        <v>139</v>
      </c>
      <c r="Y359" s="2" t="s">
        <v>86</v>
      </c>
      <c r="Z359" s="3">
        <v>45112</v>
      </c>
      <c r="AA359" s="3">
        <v>45112</v>
      </c>
      <c r="AB359" s="4" t="s">
        <v>97</v>
      </c>
    </row>
    <row r="360" spans="1:28" ht="75" customHeight="1" x14ac:dyDescent="0.25">
      <c r="A360" s="2">
        <v>2023</v>
      </c>
      <c r="B360" s="3">
        <v>45017</v>
      </c>
      <c r="C360" s="3">
        <v>45107</v>
      </c>
      <c r="D360" s="4" t="s">
        <v>72</v>
      </c>
      <c r="E360" s="5" t="s">
        <v>2257</v>
      </c>
      <c r="F360" s="10" t="s">
        <v>94</v>
      </c>
      <c r="G360" s="8" t="s">
        <v>95</v>
      </c>
      <c r="H360" s="10" t="s">
        <v>92</v>
      </c>
      <c r="I360" s="10" t="s">
        <v>80</v>
      </c>
      <c r="J360" s="6" t="s">
        <v>2258</v>
      </c>
      <c r="K360" s="6" t="s">
        <v>778</v>
      </c>
      <c r="L360" s="6" t="s">
        <v>128</v>
      </c>
      <c r="M360" s="2" t="s">
        <v>97</v>
      </c>
      <c r="N360" s="3">
        <v>45086</v>
      </c>
      <c r="O360" s="3">
        <f t="shared" si="164"/>
        <v>45452</v>
      </c>
      <c r="P360" s="2" t="s">
        <v>97</v>
      </c>
      <c r="Q360" s="13" t="s">
        <v>2259</v>
      </c>
      <c r="R360" s="7">
        <v>250</v>
      </c>
      <c r="S360" s="7">
        <f>R360</f>
        <v>250</v>
      </c>
      <c r="T360" s="12" t="s">
        <v>2256</v>
      </c>
      <c r="U360" s="12" t="s">
        <v>137</v>
      </c>
      <c r="V360" s="12" t="s">
        <v>139</v>
      </c>
      <c r="W360" s="2" t="s">
        <v>82</v>
      </c>
      <c r="X360" s="12" t="s">
        <v>139</v>
      </c>
      <c r="Y360" s="2" t="s">
        <v>86</v>
      </c>
      <c r="Z360" s="3">
        <v>45112</v>
      </c>
      <c r="AA360" s="3">
        <v>45112</v>
      </c>
      <c r="AB360" s="4" t="s">
        <v>97</v>
      </c>
    </row>
    <row r="361" spans="1:28" ht="75" customHeight="1" x14ac:dyDescent="0.25">
      <c r="A361" s="2">
        <v>2023</v>
      </c>
      <c r="B361" s="3">
        <v>45017</v>
      </c>
      <c r="C361" s="3">
        <v>45107</v>
      </c>
      <c r="D361" s="4" t="s">
        <v>72</v>
      </c>
      <c r="E361" s="5" t="s">
        <v>2264</v>
      </c>
      <c r="F361" s="10" t="s">
        <v>94</v>
      </c>
      <c r="G361" s="8" t="s">
        <v>95</v>
      </c>
      <c r="H361" s="10" t="s">
        <v>92</v>
      </c>
      <c r="I361" s="10" t="s">
        <v>80</v>
      </c>
      <c r="J361" s="6" t="s">
        <v>2265</v>
      </c>
      <c r="K361" s="6" t="s">
        <v>129</v>
      </c>
      <c r="L361" s="6" t="s">
        <v>2266</v>
      </c>
      <c r="M361" s="2" t="s">
        <v>97</v>
      </c>
      <c r="N361" s="3">
        <v>45093</v>
      </c>
      <c r="O361" s="3">
        <f t="shared" si="164"/>
        <v>45459</v>
      </c>
      <c r="P361" s="2" t="s">
        <v>97</v>
      </c>
      <c r="Q361" s="13" t="s">
        <v>2267</v>
      </c>
      <c r="R361" s="7">
        <v>575</v>
      </c>
      <c r="S361" s="7">
        <f t="shared" ref="S361:S365" si="165">R361</f>
        <v>575</v>
      </c>
      <c r="T361" s="12" t="s">
        <v>2263</v>
      </c>
      <c r="U361" s="12" t="s">
        <v>137</v>
      </c>
      <c r="V361" s="12" t="s">
        <v>139</v>
      </c>
      <c r="W361" s="2" t="s">
        <v>82</v>
      </c>
      <c r="X361" s="12" t="s">
        <v>139</v>
      </c>
      <c r="Y361" s="2" t="s">
        <v>86</v>
      </c>
      <c r="Z361" s="3">
        <v>45112</v>
      </c>
      <c r="AA361" s="3">
        <v>45112</v>
      </c>
      <c r="AB361" s="4" t="s">
        <v>97</v>
      </c>
    </row>
    <row r="362" spans="1:28" ht="75" customHeight="1" x14ac:dyDescent="0.25">
      <c r="A362" s="2">
        <v>2023</v>
      </c>
      <c r="B362" s="3">
        <v>45017</v>
      </c>
      <c r="C362" s="3">
        <v>45107</v>
      </c>
      <c r="D362" s="4" t="s">
        <v>72</v>
      </c>
      <c r="E362" s="5" t="s">
        <v>2268</v>
      </c>
      <c r="F362" s="10" t="s">
        <v>94</v>
      </c>
      <c r="G362" s="8" t="s">
        <v>95</v>
      </c>
      <c r="H362" s="10" t="s">
        <v>92</v>
      </c>
      <c r="I362" s="10" t="s">
        <v>80</v>
      </c>
      <c r="J362" s="6" t="s">
        <v>303</v>
      </c>
      <c r="K362" s="6" t="s">
        <v>97</v>
      </c>
      <c r="L362" s="6" t="s">
        <v>97</v>
      </c>
      <c r="M362" s="2" t="s">
        <v>97</v>
      </c>
      <c r="N362" s="3">
        <v>45090</v>
      </c>
      <c r="O362" s="3">
        <f t="shared" si="164"/>
        <v>45456</v>
      </c>
      <c r="P362" s="2" t="s">
        <v>97</v>
      </c>
      <c r="Q362" s="13" t="s">
        <v>2269</v>
      </c>
      <c r="R362" s="7">
        <v>439.65</v>
      </c>
      <c r="S362" s="7">
        <f t="shared" si="165"/>
        <v>439.65</v>
      </c>
      <c r="T362" s="12" t="s">
        <v>2270</v>
      </c>
      <c r="U362" s="12" t="s">
        <v>137</v>
      </c>
      <c r="V362" s="12" t="s">
        <v>139</v>
      </c>
      <c r="W362" s="2" t="s">
        <v>82</v>
      </c>
      <c r="X362" s="12" t="s">
        <v>139</v>
      </c>
      <c r="Y362" s="2" t="s">
        <v>86</v>
      </c>
      <c r="Z362" s="3">
        <v>45112</v>
      </c>
      <c r="AA362" s="3">
        <v>45112</v>
      </c>
      <c r="AB362" s="4" t="s">
        <v>97</v>
      </c>
    </row>
    <row r="363" spans="1:28" ht="75" customHeight="1" x14ac:dyDescent="0.25">
      <c r="A363" s="2">
        <v>2023</v>
      </c>
      <c r="B363" s="3">
        <v>45017</v>
      </c>
      <c r="C363" s="3">
        <v>45107</v>
      </c>
      <c r="D363" s="4" t="s">
        <v>72</v>
      </c>
      <c r="E363" s="5" t="s">
        <v>2452</v>
      </c>
      <c r="F363" s="10" t="s">
        <v>94</v>
      </c>
      <c r="G363" s="8" t="s">
        <v>95</v>
      </c>
      <c r="H363" s="10" t="s">
        <v>92</v>
      </c>
      <c r="I363" s="10" t="s">
        <v>80</v>
      </c>
      <c r="J363" s="6" t="s">
        <v>2498</v>
      </c>
      <c r="K363" s="6" t="s">
        <v>118</v>
      </c>
      <c r="L363" s="6" t="s">
        <v>119</v>
      </c>
      <c r="M363" s="2" t="s">
        <v>97</v>
      </c>
      <c r="N363" s="3">
        <v>45092</v>
      </c>
      <c r="O363" s="3">
        <f t="shared" ref="O363" si="166">N363+366</f>
        <v>45458</v>
      </c>
      <c r="P363" s="2" t="s">
        <v>97</v>
      </c>
      <c r="Q363" s="13" t="s">
        <v>2499</v>
      </c>
      <c r="R363" s="7">
        <v>470.67</v>
      </c>
      <c r="S363" s="7">
        <f>R363</f>
        <v>470.67</v>
      </c>
      <c r="T363" s="13" t="s">
        <v>2500</v>
      </c>
      <c r="U363" s="12" t="s">
        <v>137</v>
      </c>
      <c r="V363" s="12" t="s">
        <v>139</v>
      </c>
      <c r="W363" s="2" t="s">
        <v>82</v>
      </c>
      <c r="X363" s="12" t="s">
        <v>139</v>
      </c>
      <c r="Y363" s="2" t="s">
        <v>86</v>
      </c>
      <c r="Z363" s="3">
        <v>45112</v>
      </c>
      <c r="AA363" s="3">
        <v>45112</v>
      </c>
      <c r="AB363" s="4" t="s">
        <v>97</v>
      </c>
    </row>
    <row r="364" spans="1:28" ht="75" customHeight="1" x14ac:dyDescent="0.25">
      <c r="A364" s="2">
        <v>2023</v>
      </c>
      <c r="B364" s="3">
        <v>45017</v>
      </c>
      <c r="C364" s="3">
        <v>45107</v>
      </c>
      <c r="D364" s="4" t="s">
        <v>72</v>
      </c>
      <c r="E364" s="5" t="s">
        <v>2531</v>
      </c>
      <c r="F364" s="10" t="s">
        <v>94</v>
      </c>
      <c r="G364" s="8" t="s">
        <v>95</v>
      </c>
      <c r="H364" s="10" t="s">
        <v>92</v>
      </c>
      <c r="I364" s="10" t="s">
        <v>80</v>
      </c>
      <c r="J364" s="6" t="s">
        <v>2532</v>
      </c>
      <c r="K364" s="6" t="s">
        <v>152</v>
      </c>
      <c r="L364" s="6" t="s">
        <v>1504</v>
      </c>
      <c r="M364" s="2" t="s">
        <v>97</v>
      </c>
      <c r="N364" s="3">
        <v>45092</v>
      </c>
      <c r="O364" s="3">
        <f t="shared" ref="O364" si="167">N364+366</f>
        <v>45458</v>
      </c>
      <c r="P364" s="2" t="s">
        <v>97</v>
      </c>
      <c r="Q364" s="13" t="s">
        <v>2533</v>
      </c>
      <c r="R364" s="7">
        <v>963.92</v>
      </c>
      <c r="S364" s="7">
        <f>R364</f>
        <v>963.92</v>
      </c>
      <c r="T364" s="13" t="s">
        <v>2534</v>
      </c>
      <c r="U364" s="12" t="s">
        <v>137</v>
      </c>
      <c r="V364" s="12" t="s">
        <v>139</v>
      </c>
      <c r="W364" s="2" t="s">
        <v>82</v>
      </c>
      <c r="X364" s="12" t="s">
        <v>139</v>
      </c>
      <c r="Y364" s="2" t="s">
        <v>86</v>
      </c>
      <c r="Z364" s="3">
        <v>45112</v>
      </c>
      <c r="AA364" s="3">
        <v>45112</v>
      </c>
      <c r="AB364" s="4" t="s">
        <v>97</v>
      </c>
    </row>
    <row r="365" spans="1:28" ht="75" customHeight="1" x14ac:dyDescent="0.25">
      <c r="A365" s="2">
        <v>2023</v>
      </c>
      <c r="B365" s="3">
        <v>45017</v>
      </c>
      <c r="C365" s="3">
        <v>45107</v>
      </c>
      <c r="D365" s="4" t="s">
        <v>72</v>
      </c>
      <c r="E365" s="5" t="s">
        <v>2453</v>
      </c>
      <c r="F365" s="10" t="s">
        <v>94</v>
      </c>
      <c r="G365" s="8" t="s">
        <v>95</v>
      </c>
      <c r="H365" s="10" t="s">
        <v>92</v>
      </c>
      <c r="I365" s="10" t="s">
        <v>80</v>
      </c>
      <c r="J365" s="6" t="s">
        <v>2454</v>
      </c>
      <c r="K365" s="6" t="s">
        <v>121</v>
      </c>
      <c r="L365" s="6" t="s">
        <v>2455</v>
      </c>
      <c r="M365" s="2" t="s">
        <v>97</v>
      </c>
      <c r="N365" s="3">
        <v>45099</v>
      </c>
      <c r="O365" s="3">
        <f t="shared" si="164"/>
        <v>45465</v>
      </c>
      <c r="P365" s="2" t="s">
        <v>97</v>
      </c>
      <c r="Q365" s="13" t="s">
        <v>2456</v>
      </c>
      <c r="R365" s="7">
        <v>431.75</v>
      </c>
      <c r="S365" s="7">
        <f t="shared" si="165"/>
        <v>431.75</v>
      </c>
      <c r="T365" s="13" t="s">
        <v>2457</v>
      </c>
      <c r="U365" s="12" t="s">
        <v>137</v>
      </c>
      <c r="V365" s="12" t="s">
        <v>139</v>
      </c>
      <c r="W365" s="2" t="s">
        <v>82</v>
      </c>
      <c r="X365" s="12" t="s">
        <v>139</v>
      </c>
      <c r="Y365" s="2" t="s">
        <v>86</v>
      </c>
      <c r="Z365" s="3">
        <v>45112</v>
      </c>
      <c r="AA365" s="3">
        <v>45112</v>
      </c>
      <c r="AB365" s="4" t="s">
        <v>97</v>
      </c>
    </row>
    <row r="366" spans="1:28" ht="75" customHeight="1" x14ac:dyDescent="0.25">
      <c r="A366" s="2">
        <v>2023</v>
      </c>
      <c r="B366" s="3">
        <v>45017</v>
      </c>
      <c r="C366" s="3">
        <v>45107</v>
      </c>
      <c r="D366" s="4" t="s">
        <v>72</v>
      </c>
      <c r="E366" s="5" t="s">
        <v>2566</v>
      </c>
      <c r="F366" s="10" t="s">
        <v>94</v>
      </c>
      <c r="G366" s="8" t="s">
        <v>95</v>
      </c>
      <c r="H366" s="10" t="s">
        <v>92</v>
      </c>
      <c r="I366" s="10" t="s">
        <v>80</v>
      </c>
      <c r="J366" s="6" t="s">
        <v>2567</v>
      </c>
      <c r="K366" s="6" t="s">
        <v>140</v>
      </c>
      <c r="L366" s="6" t="s">
        <v>1915</v>
      </c>
      <c r="M366" s="2" t="s">
        <v>97</v>
      </c>
      <c r="N366" s="3">
        <v>45092</v>
      </c>
      <c r="O366" s="3">
        <f t="shared" ref="O366" si="168">N366+366</f>
        <v>45458</v>
      </c>
      <c r="P366" s="2" t="s">
        <v>97</v>
      </c>
      <c r="Q366" s="13" t="s">
        <v>2568</v>
      </c>
      <c r="R366" s="7">
        <v>1022.2</v>
      </c>
      <c r="S366" s="7">
        <f>R366</f>
        <v>1022.2</v>
      </c>
      <c r="T366" s="13" t="s">
        <v>2569</v>
      </c>
      <c r="U366" s="12" t="s">
        <v>137</v>
      </c>
      <c r="V366" s="12" t="s">
        <v>139</v>
      </c>
      <c r="W366" s="2" t="s">
        <v>82</v>
      </c>
      <c r="X366" s="12" t="s">
        <v>139</v>
      </c>
      <c r="Y366" s="2" t="s">
        <v>86</v>
      </c>
      <c r="Z366" s="3">
        <v>45112</v>
      </c>
      <c r="AA366" s="3">
        <v>45112</v>
      </c>
      <c r="AB366" s="4" t="s">
        <v>97</v>
      </c>
    </row>
    <row r="367" spans="1:28" ht="75" customHeight="1" x14ac:dyDescent="0.25">
      <c r="A367" s="2">
        <v>2023</v>
      </c>
      <c r="B367" s="3">
        <v>45017</v>
      </c>
      <c r="C367" s="3">
        <v>45107</v>
      </c>
      <c r="D367" s="4" t="s">
        <v>72</v>
      </c>
      <c r="E367" s="5" t="s">
        <v>2535</v>
      </c>
      <c r="F367" s="10" t="s">
        <v>94</v>
      </c>
      <c r="G367" s="8" t="s">
        <v>95</v>
      </c>
      <c r="H367" s="10" t="s">
        <v>92</v>
      </c>
      <c r="I367" s="10" t="s">
        <v>80</v>
      </c>
      <c r="J367" s="6" t="s">
        <v>2536</v>
      </c>
      <c r="K367" s="6" t="s">
        <v>634</v>
      </c>
      <c r="L367" s="6" t="s">
        <v>2235</v>
      </c>
      <c r="M367" s="2" t="s">
        <v>97</v>
      </c>
      <c r="N367" s="3">
        <v>45093</v>
      </c>
      <c r="O367" s="3">
        <f t="shared" ref="O367" si="169">N367+366</f>
        <v>45459</v>
      </c>
      <c r="P367" s="2" t="s">
        <v>97</v>
      </c>
      <c r="Q367" s="13" t="s">
        <v>2537</v>
      </c>
      <c r="R367" s="7">
        <v>2766.7</v>
      </c>
      <c r="S367" s="7">
        <f>R367</f>
        <v>2766.7</v>
      </c>
      <c r="T367" s="13" t="s">
        <v>2538</v>
      </c>
      <c r="U367" s="12" t="s">
        <v>137</v>
      </c>
      <c r="V367" s="12" t="s">
        <v>139</v>
      </c>
      <c r="W367" s="2" t="s">
        <v>82</v>
      </c>
      <c r="X367" s="12" t="s">
        <v>139</v>
      </c>
      <c r="Y367" s="2" t="s">
        <v>86</v>
      </c>
      <c r="Z367" s="3">
        <v>45112</v>
      </c>
      <c r="AA367" s="3">
        <v>45112</v>
      </c>
      <c r="AB367" s="4" t="s">
        <v>97</v>
      </c>
    </row>
    <row r="368" spans="1:28" ht="75" customHeight="1" x14ac:dyDescent="0.25">
      <c r="A368" s="2">
        <v>2023</v>
      </c>
      <c r="B368" s="3">
        <v>45017</v>
      </c>
      <c r="C368" s="3">
        <v>45107</v>
      </c>
      <c r="D368" s="4" t="s">
        <v>72</v>
      </c>
      <c r="E368" s="5" t="s">
        <v>2461</v>
      </c>
      <c r="F368" s="10" t="s">
        <v>94</v>
      </c>
      <c r="G368" s="8" t="s">
        <v>95</v>
      </c>
      <c r="H368" s="10" t="s">
        <v>92</v>
      </c>
      <c r="I368" s="10" t="s">
        <v>80</v>
      </c>
      <c r="J368" s="6" t="s">
        <v>2462</v>
      </c>
      <c r="K368" s="6" t="s">
        <v>117</v>
      </c>
      <c r="L368" s="6" t="s">
        <v>2463</v>
      </c>
      <c r="M368" s="2" t="s">
        <v>97</v>
      </c>
      <c r="N368" s="3">
        <v>45096</v>
      </c>
      <c r="O368" s="3">
        <f t="shared" si="164"/>
        <v>45462</v>
      </c>
      <c r="P368" s="2" t="s">
        <v>97</v>
      </c>
      <c r="Q368" s="13" t="s">
        <v>2464</v>
      </c>
      <c r="R368" s="7">
        <v>3647.75</v>
      </c>
      <c r="S368" s="7">
        <f>R368</f>
        <v>3647.75</v>
      </c>
      <c r="T368" s="12" t="s">
        <v>2465</v>
      </c>
      <c r="U368" s="12" t="s">
        <v>137</v>
      </c>
      <c r="V368" s="12" t="s">
        <v>139</v>
      </c>
      <c r="W368" s="2" t="s">
        <v>82</v>
      </c>
      <c r="X368" s="12" t="s">
        <v>139</v>
      </c>
      <c r="Y368" s="2" t="s">
        <v>86</v>
      </c>
      <c r="Z368" s="3">
        <v>45112</v>
      </c>
      <c r="AA368" s="3">
        <v>45112</v>
      </c>
      <c r="AB368" s="4" t="s">
        <v>97</v>
      </c>
    </row>
    <row r="369" spans="1:28" ht="75" customHeight="1" x14ac:dyDescent="0.25">
      <c r="A369" s="2">
        <v>2023</v>
      </c>
      <c r="B369" s="3">
        <v>45017</v>
      </c>
      <c r="C369" s="3">
        <v>45107</v>
      </c>
      <c r="D369" s="4" t="s">
        <v>72</v>
      </c>
      <c r="E369" s="5" t="s">
        <v>2466</v>
      </c>
      <c r="F369" s="10" t="s">
        <v>94</v>
      </c>
      <c r="G369" s="8" t="s">
        <v>95</v>
      </c>
      <c r="H369" s="10" t="s">
        <v>92</v>
      </c>
      <c r="I369" s="10" t="s">
        <v>80</v>
      </c>
      <c r="J369" s="6" t="s">
        <v>2467</v>
      </c>
      <c r="K369" s="6" t="s">
        <v>150</v>
      </c>
      <c r="L369" s="6" t="s">
        <v>131</v>
      </c>
      <c r="M369" s="2" t="s">
        <v>97</v>
      </c>
      <c r="N369" s="3">
        <v>45099</v>
      </c>
      <c r="O369" s="3">
        <f t="shared" ref="O369" si="170">N369+366</f>
        <v>45465</v>
      </c>
      <c r="P369" s="2" t="s">
        <v>97</v>
      </c>
      <c r="Q369" s="13" t="s">
        <v>2468</v>
      </c>
      <c r="R369" s="7">
        <v>1130.2</v>
      </c>
      <c r="S369" s="7">
        <f>R369</f>
        <v>1130.2</v>
      </c>
      <c r="T369" s="12" t="s">
        <v>2469</v>
      </c>
      <c r="U369" s="12" t="s">
        <v>137</v>
      </c>
      <c r="V369" s="12" t="s">
        <v>139</v>
      </c>
      <c r="W369" s="2" t="s">
        <v>82</v>
      </c>
      <c r="X369" s="12" t="s">
        <v>139</v>
      </c>
      <c r="Y369" s="2" t="s">
        <v>86</v>
      </c>
      <c r="Z369" s="3">
        <v>45112</v>
      </c>
      <c r="AA369" s="3">
        <v>45112</v>
      </c>
      <c r="AB369" s="4" t="s">
        <v>97</v>
      </c>
    </row>
    <row r="370" spans="1:28" ht="75" customHeight="1" x14ac:dyDescent="0.25">
      <c r="A370" s="2">
        <v>2023</v>
      </c>
      <c r="B370" s="3">
        <v>45017</v>
      </c>
      <c r="C370" s="3">
        <v>45107</v>
      </c>
      <c r="D370" s="4" t="s">
        <v>72</v>
      </c>
      <c r="E370" s="5" t="s">
        <v>2470</v>
      </c>
      <c r="F370" s="10" t="s">
        <v>94</v>
      </c>
      <c r="G370" s="8" t="s">
        <v>95</v>
      </c>
      <c r="H370" s="10" t="s">
        <v>92</v>
      </c>
      <c r="I370" s="10" t="s">
        <v>80</v>
      </c>
      <c r="J370" s="6" t="s">
        <v>2471</v>
      </c>
      <c r="K370" s="6" t="s">
        <v>2175</v>
      </c>
      <c r="L370" s="6" t="s">
        <v>154</v>
      </c>
      <c r="M370" s="2" t="s">
        <v>97</v>
      </c>
      <c r="N370" s="3">
        <v>45096</v>
      </c>
      <c r="O370" s="3">
        <f t="shared" ref="O370" si="171">N370+366</f>
        <v>45462</v>
      </c>
      <c r="P370" s="2" t="s">
        <v>97</v>
      </c>
      <c r="Q370" s="13" t="s">
        <v>2472</v>
      </c>
      <c r="R370" s="7">
        <v>914</v>
      </c>
      <c r="S370" s="7">
        <f>R370</f>
        <v>914</v>
      </c>
      <c r="T370" s="12" t="s">
        <v>2473</v>
      </c>
      <c r="U370" s="12" t="s">
        <v>137</v>
      </c>
      <c r="V370" s="12" t="s">
        <v>139</v>
      </c>
      <c r="W370" s="2" t="s">
        <v>82</v>
      </c>
      <c r="X370" s="12" t="s">
        <v>139</v>
      </c>
      <c r="Y370" s="2" t="s">
        <v>86</v>
      </c>
      <c r="Z370" s="3">
        <v>45112</v>
      </c>
      <c r="AA370" s="3">
        <v>45112</v>
      </c>
      <c r="AB370" s="4" t="s">
        <v>97</v>
      </c>
    </row>
    <row r="371" spans="1:28" ht="75" customHeight="1" x14ac:dyDescent="0.25">
      <c r="A371" s="2">
        <v>2023</v>
      </c>
      <c r="B371" s="3">
        <v>45017</v>
      </c>
      <c r="C371" s="3">
        <v>45107</v>
      </c>
      <c r="D371" s="4" t="s">
        <v>72</v>
      </c>
      <c r="E371" s="5" t="s">
        <v>2480</v>
      </c>
      <c r="F371" s="10" t="s">
        <v>94</v>
      </c>
      <c r="G371" s="8" t="s">
        <v>95</v>
      </c>
      <c r="H371" s="10" t="s">
        <v>92</v>
      </c>
      <c r="I371" s="10" t="s">
        <v>80</v>
      </c>
      <c r="J371" s="6" t="s">
        <v>2481</v>
      </c>
      <c r="K371" s="6" t="s">
        <v>2175</v>
      </c>
      <c r="L371" s="6" t="s">
        <v>154</v>
      </c>
      <c r="M371" s="2" t="s">
        <v>97</v>
      </c>
      <c r="N371" s="3">
        <v>45096</v>
      </c>
      <c r="O371" s="3">
        <f t="shared" ref="O371" si="172">N371+366</f>
        <v>45462</v>
      </c>
      <c r="P371" s="2" t="s">
        <v>97</v>
      </c>
      <c r="Q371" s="13" t="s">
        <v>2482</v>
      </c>
      <c r="R371" s="7">
        <v>272.32</v>
      </c>
      <c r="S371" s="7">
        <f t="shared" ref="S371:S375" si="173">R371</f>
        <v>272.32</v>
      </c>
      <c r="T371" s="13" t="s">
        <v>2479</v>
      </c>
      <c r="U371" s="12" t="s">
        <v>137</v>
      </c>
      <c r="V371" s="12" t="s">
        <v>139</v>
      </c>
      <c r="W371" s="2" t="s">
        <v>82</v>
      </c>
      <c r="X371" s="12" t="s">
        <v>139</v>
      </c>
      <c r="Y371" s="2" t="s">
        <v>86</v>
      </c>
      <c r="Z371" s="3">
        <v>45112</v>
      </c>
      <c r="AA371" s="3">
        <v>45112</v>
      </c>
      <c r="AB371" s="4" t="s">
        <v>97</v>
      </c>
    </row>
    <row r="372" spans="1:28" ht="75" customHeight="1" x14ac:dyDescent="0.25">
      <c r="A372" s="2">
        <v>2023</v>
      </c>
      <c r="B372" s="3">
        <v>45017</v>
      </c>
      <c r="C372" s="3">
        <v>45107</v>
      </c>
      <c r="D372" s="4" t="s">
        <v>72</v>
      </c>
      <c r="E372" s="5" t="s">
        <v>2483</v>
      </c>
      <c r="F372" s="10" t="s">
        <v>94</v>
      </c>
      <c r="G372" s="8" t="s">
        <v>95</v>
      </c>
      <c r="H372" s="10" t="s">
        <v>92</v>
      </c>
      <c r="I372" s="10" t="s">
        <v>80</v>
      </c>
      <c r="J372" s="6" t="s">
        <v>2481</v>
      </c>
      <c r="K372" s="6" t="s">
        <v>2175</v>
      </c>
      <c r="L372" s="6" t="s">
        <v>154</v>
      </c>
      <c r="M372" s="2" t="s">
        <v>97</v>
      </c>
      <c r="N372" s="3">
        <v>45096</v>
      </c>
      <c r="O372" s="3">
        <f t="shared" ref="O372" si="174">N372+366</f>
        <v>45462</v>
      </c>
      <c r="P372" s="2" t="s">
        <v>97</v>
      </c>
      <c r="Q372" s="13" t="s">
        <v>2484</v>
      </c>
      <c r="R372" s="7">
        <v>332.5</v>
      </c>
      <c r="S372" s="7">
        <f t="shared" si="173"/>
        <v>332.5</v>
      </c>
      <c r="T372" s="13" t="s">
        <v>2485</v>
      </c>
      <c r="U372" s="12" t="s">
        <v>137</v>
      </c>
      <c r="V372" s="12" t="s">
        <v>139</v>
      </c>
      <c r="W372" s="2" t="s">
        <v>82</v>
      </c>
      <c r="X372" s="12" t="s">
        <v>139</v>
      </c>
      <c r="Y372" s="2" t="s">
        <v>86</v>
      </c>
      <c r="Z372" s="3">
        <v>45112</v>
      </c>
      <c r="AA372" s="3">
        <v>45112</v>
      </c>
      <c r="AB372" s="4" t="s">
        <v>97</v>
      </c>
    </row>
    <row r="373" spans="1:28" ht="75" customHeight="1" x14ac:dyDescent="0.25">
      <c r="A373" s="2">
        <v>2023</v>
      </c>
      <c r="B373" s="3">
        <v>45017</v>
      </c>
      <c r="C373" s="3">
        <v>45107</v>
      </c>
      <c r="D373" s="4" t="s">
        <v>72</v>
      </c>
      <c r="E373" s="5" t="s">
        <v>2491</v>
      </c>
      <c r="F373" s="10" t="s">
        <v>94</v>
      </c>
      <c r="G373" s="8" t="s">
        <v>95</v>
      </c>
      <c r="H373" s="10" t="s">
        <v>92</v>
      </c>
      <c r="I373" s="10" t="s">
        <v>80</v>
      </c>
      <c r="J373" s="6" t="s">
        <v>756</v>
      </c>
      <c r="K373" s="6" t="s">
        <v>1703</v>
      </c>
      <c r="L373" s="6" t="s">
        <v>126</v>
      </c>
      <c r="M373" s="2" t="s">
        <v>97</v>
      </c>
      <c r="N373" s="3">
        <v>45096</v>
      </c>
      <c r="O373" s="3">
        <f t="shared" ref="O373" si="175">N373+366</f>
        <v>45462</v>
      </c>
      <c r="P373" s="2" t="s">
        <v>97</v>
      </c>
      <c r="Q373" s="13" t="s">
        <v>2492</v>
      </c>
      <c r="R373" s="7">
        <v>66.22</v>
      </c>
      <c r="S373" s="7">
        <f t="shared" si="173"/>
        <v>66.22</v>
      </c>
      <c r="T373" s="13" t="s">
        <v>2490</v>
      </c>
      <c r="U373" s="12" t="s">
        <v>137</v>
      </c>
      <c r="V373" s="12" t="s">
        <v>139</v>
      </c>
      <c r="W373" s="2" t="s">
        <v>82</v>
      </c>
      <c r="X373" s="12" t="s">
        <v>139</v>
      </c>
      <c r="Y373" s="2" t="s">
        <v>86</v>
      </c>
      <c r="Z373" s="3">
        <v>45112</v>
      </c>
      <c r="AA373" s="3">
        <v>45112</v>
      </c>
      <c r="AB373" s="4" t="s">
        <v>97</v>
      </c>
    </row>
    <row r="374" spans="1:28" ht="75" customHeight="1" x14ac:dyDescent="0.25">
      <c r="A374" s="2">
        <v>2023</v>
      </c>
      <c r="B374" s="3">
        <v>45017</v>
      </c>
      <c r="C374" s="3">
        <v>45107</v>
      </c>
      <c r="D374" s="4" t="s">
        <v>72</v>
      </c>
      <c r="E374" s="5" t="s">
        <v>2493</v>
      </c>
      <c r="F374" s="10" t="s">
        <v>94</v>
      </c>
      <c r="G374" s="8" t="s">
        <v>95</v>
      </c>
      <c r="H374" s="10" t="s">
        <v>92</v>
      </c>
      <c r="I374" s="10" t="s">
        <v>80</v>
      </c>
      <c r="J374" s="6" t="s">
        <v>2494</v>
      </c>
      <c r="K374" s="6" t="s">
        <v>290</v>
      </c>
      <c r="L374" s="6" t="s">
        <v>2495</v>
      </c>
      <c r="M374" s="2" t="s">
        <v>97</v>
      </c>
      <c r="N374" s="3">
        <v>45096</v>
      </c>
      <c r="O374" s="3">
        <f t="shared" ref="O374" si="176">N374+366</f>
        <v>45462</v>
      </c>
      <c r="P374" s="2" t="s">
        <v>97</v>
      </c>
      <c r="Q374" s="13" t="s">
        <v>2496</v>
      </c>
      <c r="R374" s="7">
        <v>392.72</v>
      </c>
      <c r="S374" s="7">
        <f t="shared" si="173"/>
        <v>392.72</v>
      </c>
      <c r="T374" s="13" t="s">
        <v>2497</v>
      </c>
      <c r="U374" s="12" t="s">
        <v>137</v>
      </c>
      <c r="V374" s="12" t="s">
        <v>139</v>
      </c>
      <c r="W374" s="2" t="s">
        <v>82</v>
      </c>
      <c r="X374" s="12" t="s">
        <v>139</v>
      </c>
      <c r="Y374" s="2" t="s">
        <v>86</v>
      </c>
      <c r="Z374" s="3">
        <v>45112</v>
      </c>
      <c r="AA374" s="3">
        <v>45112</v>
      </c>
      <c r="AB374" s="4" t="s">
        <v>97</v>
      </c>
    </row>
    <row r="375" spans="1:28" ht="75" customHeight="1" x14ac:dyDescent="0.25">
      <c r="A375" s="2">
        <v>2023</v>
      </c>
      <c r="B375" s="3">
        <v>45017</v>
      </c>
      <c r="C375" s="3">
        <v>45107</v>
      </c>
      <c r="D375" s="4" t="s">
        <v>72</v>
      </c>
      <c r="E375" s="5" t="s">
        <v>2542</v>
      </c>
      <c r="F375" s="10" t="s">
        <v>94</v>
      </c>
      <c r="G375" s="8" t="s">
        <v>95</v>
      </c>
      <c r="H375" s="10" t="s">
        <v>92</v>
      </c>
      <c r="I375" s="10" t="s">
        <v>80</v>
      </c>
      <c r="J375" s="6" t="s">
        <v>2543</v>
      </c>
      <c r="K375" s="6" t="s">
        <v>121</v>
      </c>
      <c r="L375" s="6" t="s">
        <v>131</v>
      </c>
      <c r="M375" s="2" t="s">
        <v>97</v>
      </c>
      <c r="N375" s="3">
        <v>45096</v>
      </c>
      <c r="O375" s="3">
        <f t="shared" ref="O375" si="177">N375+366</f>
        <v>45462</v>
      </c>
      <c r="P375" s="2" t="s">
        <v>97</v>
      </c>
      <c r="Q375" s="13" t="s">
        <v>2544</v>
      </c>
      <c r="R375" s="7">
        <v>180</v>
      </c>
      <c r="S375" s="7">
        <f t="shared" si="173"/>
        <v>180</v>
      </c>
      <c r="T375" s="13" t="s">
        <v>2545</v>
      </c>
      <c r="U375" s="12" t="s">
        <v>137</v>
      </c>
      <c r="V375" s="12" t="s">
        <v>139</v>
      </c>
      <c r="W375" s="2" t="s">
        <v>82</v>
      </c>
      <c r="X375" s="12" t="s">
        <v>139</v>
      </c>
      <c r="Y375" s="2" t="s">
        <v>86</v>
      </c>
      <c r="Z375" s="3">
        <v>45112</v>
      </c>
      <c r="AA375" s="3">
        <v>45112</v>
      </c>
      <c r="AB375" s="4" t="s">
        <v>97</v>
      </c>
    </row>
    <row r="376" spans="1:28" ht="75" customHeight="1" x14ac:dyDescent="0.25">
      <c r="A376" s="2">
        <v>2023</v>
      </c>
      <c r="B376" s="3">
        <v>45017</v>
      </c>
      <c r="C376" s="3">
        <v>45107</v>
      </c>
      <c r="D376" s="4" t="s">
        <v>72</v>
      </c>
      <c r="E376" s="5" t="s">
        <v>2581</v>
      </c>
      <c r="F376" s="10" t="s">
        <v>94</v>
      </c>
      <c r="G376" s="8" t="s">
        <v>95</v>
      </c>
      <c r="H376" s="10" t="s">
        <v>92</v>
      </c>
      <c r="I376" s="10" t="s">
        <v>80</v>
      </c>
      <c r="J376" s="6" t="s">
        <v>2582</v>
      </c>
      <c r="K376" s="6" t="s">
        <v>121</v>
      </c>
      <c r="L376" s="6" t="s">
        <v>470</v>
      </c>
      <c r="M376" s="2" t="s">
        <v>97</v>
      </c>
      <c r="N376" s="3">
        <v>45096</v>
      </c>
      <c r="O376" s="3">
        <f t="shared" ref="O376" si="178">N376+366</f>
        <v>45462</v>
      </c>
      <c r="P376" s="2" t="s">
        <v>97</v>
      </c>
      <c r="Q376" s="13" t="s">
        <v>2583</v>
      </c>
      <c r="R376" s="7">
        <v>401.55</v>
      </c>
      <c r="S376" s="7">
        <f>R376</f>
        <v>401.55</v>
      </c>
      <c r="T376" s="12" t="s">
        <v>2584</v>
      </c>
      <c r="U376" s="12" t="s">
        <v>137</v>
      </c>
      <c r="V376" s="12" t="s">
        <v>139</v>
      </c>
      <c r="W376" s="2" t="s">
        <v>82</v>
      </c>
      <c r="X376" s="12" t="s">
        <v>139</v>
      </c>
      <c r="Y376" s="2" t="s">
        <v>86</v>
      </c>
      <c r="Z376" s="3">
        <v>45112</v>
      </c>
      <c r="AA376" s="3">
        <v>45112</v>
      </c>
      <c r="AB376" s="4" t="s">
        <v>97</v>
      </c>
    </row>
    <row r="377" spans="1:28" ht="75" customHeight="1" x14ac:dyDescent="0.25">
      <c r="A377" s="2">
        <v>2023</v>
      </c>
      <c r="B377" s="3">
        <v>45017</v>
      </c>
      <c r="C377" s="3">
        <v>45107</v>
      </c>
      <c r="D377" s="4" t="s">
        <v>72</v>
      </c>
      <c r="E377" s="5" t="s">
        <v>2546</v>
      </c>
      <c r="F377" s="10" t="s">
        <v>94</v>
      </c>
      <c r="G377" s="8" t="s">
        <v>95</v>
      </c>
      <c r="H377" s="10" t="s">
        <v>92</v>
      </c>
      <c r="I377" s="10" t="s">
        <v>80</v>
      </c>
      <c r="J377" s="6" t="s">
        <v>200</v>
      </c>
      <c r="K377" s="6" t="s">
        <v>118</v>
      </c>
      <c r="L377" s="6" t="s">
        <v>117</v>
      </c>
      <c r="M377" s="2" t="s">
        <v>97</v>
      </c>
      <c r="N377" s="3">
        <v>45097</v>
      </c>
      <c r="O377" s="3">
        <f t="shared" ref="O377:O378" si="179">N377+366</f>
        <v>45463</v>
      </c>
      <c r="P377" s="2" t="s">
        <v>97</v>
      </c>
      <c r="Q377" s="13" t="s">
        <v>2547</v>
      </c>
      <c r="R377" s="7">
        <v>180</v>
      </c>
      <c r="S377" s="7">
        <f>R377</f>
        <v>180</v>
      </c>
      <c r="T377" s="13" t="s">
        <v>2548</v>
      </c>
      <c r="U377" s="12" t="s">
        <v>137</v>
      </c>
      <c r="V377" s="12" t="s">
        <v>139</v>
      </c>
      <c r="W377" s="2" t="s">
        <v>82</v>
      </c>
      <c r="X377" s="12" t="s">
        <v>139</v>
      </c>
      <c r="Y377" s="2" t="s">
        <v>86</v>
      </c>
      <c r="Z377" s="3">
        <v>45112</v>
      </c>
      <c r="AA377" s="3">
        <v>45112</v>
      </c>
      <c r="AB377" s="4" t="s">
        <v>97</v>
      </c>
    </row>
    <row r="378" spans="1:28" ht="75" customHeight="1" x14ac:dyDescent="0.25">
      <c r="A378" s="2">
        <v>2023</v>
      </c>
      <c r="B378" s="3">
        <v>45017</v>
      </c>
      <c r="C378" s="3">
        <v>45107</v>
      </c>
      <c r="D378" s="4" t="s">
        <v>72</v>
      </c>
      <c r="E378" s="5" t="s">
        <v>2549</v>
      </c>
      <c r="F378" s="10" t="s">
        <v>94</v>
      </c>
      <c r="G378" s="8" t="s">
        <v>95</v>
      </c>
      <c r="H378" s="10" t="s">
        <v>92</v>
      </c>
      <c r="I378" s="10" t="s">
        <v>80</v>
      </c>
      <c r="J378" s="6" t="s">
        <v>1143</v>
      </c>
      <c r="K378" s="6" t="s">
        <v>118</v>
      </c>
      <c r="L378" s="6" t="s">
        <v>2000</v>
      </c>
      <c r="M378" s="2" t="s">
        <v>97</v>
      </c>
      <c r="N378" s="3">
        <v>45096</v>
      </c>
      <c r="O378" s="3">
        <f t="shared" si="179"/>
        <v>45462</v>
      </c>
      <c r="P378" s="2" t="s">
        <v>97</v>
      </c>
      <c r="Q378" s="13" t="s">
        <v>2550</v>
      </c>
      <c r="R378" s="7">
        <v>945</v>
      </c>
      <c r="S378" s="7">
        <f t="shared" ref="S378:S382" si="180">R378</f>
        <v>945</v>
      </c>
      <c r="T378" s="13" t="s">
        <v>2551</v>
      </c>
      <c r="U378" s="12" t="s">
        <v>137</v>
      </c>
      <c r="V378" s="12" t="s">
        <v>139</v>
      </c>
      <c r="W378" s="2" t="s">
        <v>82</v>
      </c>
      <c r="X378" s="12" t="s">
        <v>139</v>
      </c>
      <c r="Y378" s="2" t="s">
        <v>86</v>
      </c>
      <c r="Z378" s="3">
        <v>45112</v>
      </c>
      <c r="AA378" s="3">
        <v>45112</v>
      </c>
      <c r="AB378" s="4" t="s">
        <v>97</v>
      </c>
    </row>
    <row r="379" spans="1:28" ht="75" customHeight="1" x14ac:dyDescent="0.25">
      <c r="A379" s="2">
        <v>2023</v>
      </c>
      <c r="B379" s="3">
        <v>45017</v>
      </c>
      <c r="C379" s="3">
        <v>45107</v>
      </c>
      <c r="D379" s="4" t="s">
        <v>72</v>
      </c>
      <c r="E379" s="5" t="s">
        <v>2559</v>
      </c>
      <c r="F379" s="10" t="s">
        <v>94</v>
      </c>
      <c r="G379" s="8" t="s">
        <v>95</v>
      </c>
      <c r="H379" s="10" t="s">
        <v>92</v>
      </c>
      <c r="I379" s="10" t="s">
        <v>80</v>
      </c>
      <c r="J379" s="6" t="s">
        <v>2560</v>
      </c>
      <c r="K379" s="6" t="s">
        <v>2561</v>
      </c>
      <c r="L379" s="6" t="s">
        <v>1671</v>
      </c>
      <c r="M379" s="2" t="s">
        <v>97</v>
      </c>
      <c r="N379" s="3">
        <v>45097</v>
      </c>
      <c r="O379" s="3">
        <f t="shared" ref="O379" si="181">N379+366</f>
        <v>45463</v>
      </c>
      <c r="P379" s="2" t="s">
        <v>97</v>
      </c>
      <c r="Q379" s="13" t="s">
        <v>2562</v>
      </c>
      <c r="R379" s="7">
        <v>312.82</v>
      </c>
      <c r="S379" s="7">
        <f t="shared" si="180"/>
        <v>312.82</v>
      </c>
      <c r="T379" s="12" t="s">
        <v>2558</v>
      </c>
      <c r="U379" s="12" t="s">
        <v>137</v>
      </c>
      <c r="V379" s="12" t="s">
        <v>139</v>
      </c>
      <c r="W379" s="2" t="s">
        <v>82</v>
      </c>
      <c r="X379" s="12" t="s">
        <v>139</v>
      </c>
      <c r="Y379" s="2" t="s">
        <v>86</v>
      </c>
      <c r="Z379" s="3">
        <v>45112</v>
      </c>
      <c r="AA379" s="3">
        <v>45112</v>
      </c>
      <c r="AB379" s="4" t="s">
        <v>97</v>
      </c>
    </row>
    <row r="380" spans="1:28" ht="75" customHeight="1" x14ac:dyDescent="0.25">
      <c r="A380" s="2">
        <v>2023</v>
      </c>
      <c r="B380" s="3">
        <v>45017</v>
      </c>
      <c r="C380" s="3">
        <v>45107</v>
      </c>
      <c r="D380" s="4" t="s">
        <v>72</v>
      </c>
      <c r="E380" s="5" t="s">
        <v>2563</v>
      </c>
      <c r="F380" s="10" t="s">
        <v>94</v>
      </c>
      <c r="G380" s="8" t="s">
        <v>95</v>
      </c>
      <c r="H380" s="10" t="s">
        <v>92</v>
      </c>
      <c r="I380" s="10" t="s">
        <v>80</v>
      </c>
      <c r="J380" s="6" t="s">
        <v>991</v>
      </c>
      <c r="K380" s="6" t="s">
        <v>124</v>
      </c>
      <c r="L380" s="6" t="s">
        <v>128</v>
      </c>
      <c r="M380" s="2" t="s">
        <v>97</v>
      </c>
      <c r="N380" s="3">
        <v>45104</v>
      </c>
      <c r="O380" s="3">
        <f t="shared" ref="O380" si="182">N380+366</f>
        <v>45470</v>
      </c>
      <c r="P380" s="2" t="s">
        <v>97</v>
      </c>
      <c r="Q380" s="13" t="s">
        <v>2564</v>
      </c>
      <c r="R380" s="7">
        <v>180</v>
      </c>
      <c r="S380" s="7">
        <f t="shared" si="180"/>
        <v>180</v>
      </c>
      <c r="T380" s="12" t="s">
        <v>2565</v>
      </c>
      <c r="U380" s="12" t="s">
        <v>137</v>
      </c>
      <c r="V380" s="12" t="s">
        <v>139</v>
      </c>
      <c r="W380" s="2" t="s">
        <v>82</v>
      </c>
      <c r="X380" s="12" t="s">
        <v>139</v>
      </c>
      <c r="Y380" s="2" t="s">
        <v>86</v>
      </c>
      <c r="Z380" s="3">
        <v>45112</v>
      </c>
      <c r="AA380" s="3">
        <v>45112</v>
      </c>
      <c r="AB380" s="4" t="s">
        <v>97</v>
      </c>
    </row>
    <row r="381" spans="1:28" ht="75" customHeight="1" x14ac:dyDescent="0.25">
      <c r="A381" s="2">
        <v>2023</v>
      </c>
      <c r="B381" s="3">
        <v>45017</v>
      </c>
      <c r="C381" s="3">
        <v>45107</v>
      </c>
      <c r="D381" s="4" t="s">
        <v>72</v>
      </c>
      <c r="E381" s="5" t="s">
        <v>2570</v>
      </c>
      <c r="F381" s="10" t="s">
        <v>94</v>
      </c>
      <c r="G381" s="8" t="s">
        <v>95</v>
      </c>
      <c r="H381" s="10" t="s">
        <v>92</v>
      </c>
      <c r="I381" s="10" t="s">
        <v>80</v>
      </c>
      <c r="J381" s="6" t="s">
        <v>2571</v>
      </c>
      <c r="K381" s="6" t="s">
        <v>146</v>
      </c>
      <c r="L381" s="6" t="s">
        <v>534</v>
      </c>
      <c r="M381" s="2" t="s">
        <v>97</v>
      </c>
      <c r="N381" s="3">
        <v>45104</v>
      </c>
      <c r="O381" s="3">
        <f t="shared" ref="O381" si="183">N381+366</f>
        <v>45470</v>
      </c>
      <c r="P381" s="2" t="s">
        <v>97</v>
      </c>
      <c r="Q381" s="13" t="s">
        <v>2572</v>
      </c>
      <c r="R381" s="7">
        <v>447.53</v>
      </c>
      <c r="S381" s="7">
        <f t="shared" si="180"/>
        <v>447.53</v>
      </c>
      <c r="T381" s="13" t="s">
        <v>2573</v>
      </c>
      <c r="U381" s="12" t="s">
        <v>137</v>
      </c>
      <c r="V381" s="12" t="s">
        <v>139</v>
      </c>
      <c r="W381" s="2" t="s">
        <v>82</v>
      </c>
      <c r="X381" s="12" t="s">
        <v>139</v>
      </c>
      <c r="Y381" s="2" t="s">
        <v>86</v>
      </c>
      <c r="Z381" s="3">
        <v>45112</v>
      </c>
      <c r="AA381" s="3">
        <v>45112</v>
      </c>
      <c r="AB381" s="4" t="s">
        <v>97</v>
      </c>
    </row>
    <row r="382" spans="1:28" ht="75" customHeight="1" x14ac:dyDescent="0.25">
      <c r="A382" s="2">
        <v>2023</v>
      </c>
      <c r="B382" s="3">
        <v>45017</v>
      </c>
      <c r="C382" s="3">
        <v>45107</v>
      </c>
      <c r="D382" s="4" t="s">
        <v>72</v>
      </c>
      <c r="E382" s="5" t="s">
        <v>2574</v>
      </c>
      <c r="F382" s="10" t="s">
        <v>94</v>
      </c>
      <c r="G382" s="8" t="s">
        <v>95</v>
      </c>
      <c r="H382" s="10" t="s">
        <v>92</v>
      </c>
      <c r="I382" s="10" t="s">
        <v>80</v>
      </c>
      <c r="J382" s="6" t="s">
        <v>2575</v>
      </c>
      <c r="K382" s="6" t="s">
        <v>146</v>
      </c>
      <c r="L382" s="6" t="s">
        <v>534</v>
      </c>
      <c r="M382" s="2" t="s">
        <v>97</v>
      </c>
      <c r="N382" s="3">
        <v>45104</v>
      </c>
      <c r="O382" s="3">
        <f t="shared" ref="O382" si="184">N382+366</f>
        <v>45470</v>
      </c>
      <c r="P382" s="2" t="s">
        <v>97</v>
      </c>
      <c r="Q382" s="13" t="s">
        <v>2576</v>
      </c>
      <c r="R382" s="7">
        <v>180</v>
      </c>
      <c r="S382" s="7">
        <f t="shared" si="180"/>
        <v>180</v>
      </c>
      <c r="T382" s="13" t="s">
        <v>2577</v>
      </c>
      <c r="U382" s="12" t="s">
        <v>137</v>
      </c>
      <c r="V382" s="12" t="s">
        <v>139</v>
      </c>
      <c r="W382" s="2" t="s">
        <v>82</v>
      </c>
      <c r="X382" s="12" t="s">
        <v>139</v>
      </c>
      <c r="Y382" s="2" t="s">
        <v>86</v>
      </c>
      <c r="Z382" s="3">
        <v>45112</v>
      </c>
      <c r="AA382" s="3">
        <v>45112</v>
      </c>
      <c r="AB382" s="4" t="s">
        <v>97</v>
      </c>
    </row>
    <row r="383" spans="1:28" ht="30" customHeight="1" x14ac:dyDescent="0.25">
      <c r="A383" s="2">
        <v>2023</v>
      </c>
      <c r="B383" s="3">
        <v>45017</v>
      </c>
      <c r="C383" s="3">
        <v>45107</v>
      </c>
      <c r="D383" s="4" t="s">
        <v>72</v>
      </c>
      <c r="E383" s="5" t="s">
        <v>524</v>
      </c>
      <c r="F383" s="2" t="s">
        <v>89</v>
      </c>
      <c r="G383" s="2" t="s">
        <v>84</v>
      </c>
      <c r="H383" s="2" t="s">
        <v>85</v>
      </c>
      <c r="I383" s="2" t="s">
        <v>80</v>
      </c>
      <c r="J383" s="6" t="s">
        <v>479</v>
      </c>
      <c r="K383" s="6" t="s">
        <v>126</v>
      </c>
      <c r="L383" s="6" t="s">
        <v>117</v>
      </c>
      <c r="M383" s="2" t="s">
        <v>97</v>
      </c>
      <c r="N383" s="3">
        <v>44524</v>
      </c>
      <c r="O383" s="3">
        <f t="shared" ref="O383:O389" si="185">N383+365</f>
        <v>44889</v>
      </c>
      <c r="P383" s="2" t="s">
        <v>97</v>
      </c>
      <c r="Q383" s="12" t="s">
        <v>525</v>
      </c>
      <c r="R383" s="7">
        <v>767.9</v>
      </c>
      <c r="S383" s="7">
        <f t="shared" ref="S383:S400" si="186">R383</f>
        <v>767.9</v>
      </c>
      <c r="T383" s="12" t="s">
        <v>189</v>
      </c>
      <c r="U383" s="12" t="s">
        <v>137</v>
      </c>
      <c r="V383" s="12" t="s">
        <v>139</v>
      </c>
      <c r="W383" s="2" t="s">
        <v>82</v>
      </c>
      <c r="X383" s="12" t="s">
        <v>139</v>
      </c>
      <c r="Y383" s="2" t="s">
        <v>86</v>
      </c>
      <c r="Z383" s="3">
        <v>45112</v>
      </c>
      <c r="AA383" s="3">
        <v>45112</v>
      </c>
      <c r="AB383" s="4" t="s">
        <v>97</v>
      </c>
    </row>
    <row r="384" spans="1:28" ht="30" customHeight="1" x14ac:dyDescent="0.25">
      <c r="A384" s="2">
        <v>2023</v>
      </c>
      <c r="B384" s="3">
        <v>45017</v>
      </c>
      <c r="C384" s="3">
        <v>45107</v>
      </c>
      <c r="D384" s="4" t="s">
        <v>72</v>
      </c>
      <c r="E384" s="5" t="s">
        <v>642</v>
      </c>
      <c r="F384" s="2" t="s">
        <v>89</v>
      </c>
      <c r="G384" s="2" t="s">
        <v>84</v>
      </c>
      <c r="H384" s="2" t="s">
        <v>85</v>
      </c>
      <c r="I384" s="2" t="s">
        <v>80</v>
      </c>
      <c r="J384" s="6" t="s">
        <v>639</v>
      </c>
      <c r="K384" s="6" t="s">
        <v>112</v>
      </c>
      <c r="L384" s="6" t="s">
        <v>120</v>
      </c>
      <c r="M384" s="2" t="s">
        <v>97</v>
      </c>
      <c r="N384" s="3">
        <v>44909</v>
      </c>
      <c r="O384" s="3">
        <f t="shared" si="185"/>
        <v>45274</v>
      </c>
      <c r="P384" s="2" t="s">
        <v>97</v>
      </c>
      <c r="Q384" s="12" t="s">
        <v>165</v>
      </c>
      <c r="R384" s="7">
        <f>400+1973.4</f>
        <v>2373.4</v>
      </c>
      <c r="S384" s="7">
        <f>R384</f>
        <v>2373.4</v>
      </c>
      <c r="T384" s="12" t="s">
        <v>641</v>
      </c>
      <c r="U384" s="12" t="s">
        <v>137</v>
      </c>
      <c r="V384" s="12" t="s">
        <v>139</v>
      </c>
      <c r="W384" s="2" t="s">
        <v>82</v>
      </c>
      <c r="X384" s="12" t="s">
        <v>139</v>
      </c>
      <c r="Y384" s="2" t="s">
        <v>86</v>
      </c>
      <c r="Z384" s="3">
        <v>45112</v>
      </c>
      <c r="AA384" s="3">
        <v>45112</v>
      </c>
      <c r="AB384" s="4" t="s">
        <v>97</v>
      </c>
    </row>
    <row r="385" spans="1:28" ht="30" customHeight="1" x14ac:dyDescent="0.25">
      <c r="A385" s="2">
        <v>2023</v>
      </c>
      <c r="B385" s="3">
        <v>45017</v>
      </c>
      <c r="C385" s="3">
        <v>45107</v>
      </c>
      <c r="D385" s="4" t="s">
        <v>72</v>
      </c>
      <c r="E385" s="5" t="s">
        <v>517</v>
      </c>
      <c r="F385" s="2" t="s">
        <v>89</v>
      </c>
      <c r="G385" s="2" t="s">
        <v>84</v>
      </c>
      <c r="H385" s="2" t="s">
        <v>85</v>
      </c>
      <c r="I385" s="2" t="s">
        <v>80</v>
      </c>
      <c r="J385" s="6" t="s">
        <v>506</v>
      </c>
      <c r="K385" s="6" t="s">
        <v>121</v>
      </c>
      <c r="L385" s="6" t="s">
        <v>471</v>
      </c>
      <c r="M385" s="2" t="s">
        <v>97</v>
      </c>
      <c r="N385" s="3">
        <v>44958</v>
      </c>
      <c r="O385" s="3">
        <f t="shared" si="185"/>
        <v>45323</v>
      </c>
      <c r="P385" s="2" t="s">
        <v>97</v>
      </c>
      <c r="Q385" s="12" t="s">
        <v>518</v>
      </c>
      <c r="R385" s="7">
        <f>400+1027.65</f>
        <v>1427.65</v>
      </c>
      <c r="S385" s="7">
        <f t="shared" si="186"/>
        <v>1427.65</v>
      </c>
      <c r="T385" s="12" t="s">
        <v>519</v>
      </c>
      <c r="U385" s="12" t="s">
        <v>137</v>
      </c>
      <c r="V385" s="12" t="s">
        <v>139</v>
      </c>
      <c r="W385" s="2" t="s">
        <v>82</v>
      </c>
      <c r="X385" s="12" t="s">
        <v>139</v>
      </c>
      <c r="Y385" s="2" t="s">
        <v>86</v>
      </c>
      <c r="Z385" s="3">
        <v>45112</v>
      </c>
      <c r="AA385" s="3">
        <v>45112</v>
      </c>
      <c r="AB385" s="4" t="s">
        <v>97</v>
      </c>
    </row>
    <row r="386" spans="1:28" ht="30" customHeight="1" x14ac:dyDescent="0.25">
      <c r="A386" s="2">
        <v>2023</v>
      </c>
      <c r="B386" s="3">
        <v>45017</v>
      </c>
      <c r="C386" s="3">
        <v>45107</v>
      </c>
      <c r="D386" s="4" t="s">
        <v>72</v>
      </c>
      <c r="E386" s="5" t="s">
        <v>2351</v>
      </c>
      <c r="F386" s="2" t="s">
        <v>89</v>
      </c>
      <c r="G386" s="2" t="s">
        <v>84</v>
      </c>
      <c r="H386" s="2" t="s">
        <v>85</v>
      </c>
      <c r="I386" s="2" t="s">
        <v>80</v>
      </c>
      <c r="J386" s="6" t="s">
        <v>1363</v>
      </c>
      <c r="K386" s="6" t="s">
        <v>97</v>
      </c>
      <c r="L386" s="6" t="s">
        <v>97</v>
      </c>
      <c r="M386" s="2" t="s">
        <v>97</v>
      </c>
      <c r="N386" s="3">
        <v>44964</v>
      </c>
      <c r="O386" s="3">
        <f t="shared" ref="O386" si="187">N386+365</f>
        <v>45329</v>
      </c>
      <c r="P386" s="2" t="s">
        <v>97</v>
      </c>
      <c r="Q386" s="12" t="s">
        <v>2352</v>
      </c>
      <c r="R386" s="7">
        <f>27360+2254.35</f>
        <v>29614.35</v>
      </c>
      <c r="S386" s="7">
        <f>R386</f>
        <v>29614.35</v>
      </c>
      <c r="T386" s="12" t="s">
        <v>2353</v>
      </c>
      <c r="U386" s="12" t="s">
        <v>137</v>
      </c>
      <c r="V386" s="12" t="s">
        <v>139</v>
      </c>
      <c r="W386" s="2" t="s">
        <v>82</v>
      </c>
      <c r="X386" s="12" t="s">
        <v>139</v>
      </c>
      <c r="Y386" s="2" t="s">
        <v>86</v>
      </c>
      <c r="Z386" s="3">
        <v>45112</v>
      </c>
      <c r="AA386" s="3">
        <v>45112</v>
      </c>
      <c r="AB386" s="4" t="s">
        <v>97</v>
      </c>
    </row>
    <row r="387" spans="1:28" ht="30" customHeight="1" x14ac:dyDescent="0.25">
      <c r="A387" s="2">
        <v>2023</v>
      </c>
      <c r="B387" s="3">
        <v>45017</v>
      </c>
      <c r="C387" s="3">
        <v>45107</v>
      </c>
      <c r="D387" s="4" t="s">
        <v>72</v>
      </c>
      <c r="E387" s="5" t="s">
        <v>2354</v>
      </c>
      <c r="F387" s="2" t="s">
        <v>89</v>
      </c>
      <c r="G387" s="2" t="s">
        <v>84</v>
      </c>
      <c r="H387" s="2" t="s">
        <v>85</v>
      </c>
      <c r="I387" s="2" t="s">
        <v>80</v>
      </c>
      <c r="J387" s="6" t="s">
        <v>1363</v>
      </c>
      <c r="K387" s="6" t="s">
        <v>97</v>
      </c>
      <c r="L387" s="6" t="s">
        <v>97</v>
      </c>
      <c r="M387" s="2" t="s">
        <v>97</v>
      </c>
      <c r="N387" s="3">
        <v>44964</v>
      </c>
      <c r="O387" s="3">
        <f t="shared" ref="O387" si="188">N387+365</f>
        <v>45329</v>
      </c>
      <c r="P387" s="2" t="s">
        <v>97</v>
      </c>
      <c r="Q387" s="12" t="s">
        <v>2355</v>
      </c>
      <c r="R387" s="7">
        <f>7680+2324</f>
        <v>10004</v>
      </c>
      <c r="S387" s="7">
        <f>R387</f>
        <v>10004</v>
      </c>
      <c r="T387" s="12" t="s">
        <v>2356</v>
      </c>
      <c r="U387" s="12" t="s">
        <v>137</v>
      </c>
      <c r="V387" s="12" t="s">
        <v>139</v>
      </c>
      <c r="W387" s="2" t="s">
        <v>82</v>
      </c>
      <c r="X387" s="12" t="s">
        <v>139</v>
      </c>
      <c r="Y387" s="2" t="s">
        <v>86</v>
      </c>
      <c r="Z387" s="3">
        <v>45112</v>
      </c>
      <c r="AA387" s="3">
        <v>45112</v>
      </c>
      <c r="AB387" s="4" t="s">
        <v>97</v>
      </c>
    </row>
    <row r="388" spans="1:28" ht="30" customHeight="1" x14ac:dyDescent="0.25">
      <c r="A388" s="2">
        <v>2023</v>
      </c>
      <c r="B388" s="3">
        <v>45017</v>
      </c>
      <c r="C388" s="3">
        <v>45107</v>
      </c>
      <c r="D388" s="4" t="s">
        <v>72</v>
      </c>
      <c r="E388" s="5" t="s">
        <v>2357</v>
      </c>
      <c r="F388" s="2" t="s">
        <v>89</v>
      </c>
      <c r="G388" s="2" t="s">
        <v>84</v>
      </c>
      <c r="H388" s="2" t="s">
        <v>85</v>
      </c>
      <c r="I388" s="2" t="s">
        <v>80</v>
      </c>
      <c r="J388" s="6" t="s">
        <v>1363</v>
      </c>
      <c r="K388" s="6" t="s">
        <v>97</v>
      </c>
      <c r="L388" s="6" t="s">
        <v>97</v>
      </c>
      <c r="M388" s="2" t="s">
        <v>97</v>
      </c>
      <c r="N388" s="3">
        <v>44964</v>
      </c>
      <c r="O388" s="3">
        <f t="shared" ref="O388" si="189">N388+365</f>
        <v>45329</v>
      </c>
      <c r="P388" s="2" t="s">
        <v>97</v>
      </c>
      <c r="Q388" s="12" t="s">
        <v>2358</v>
      </c>
      <c r="R388" s="7">
        <f>8640+7580.16</f>
        <v>16220.16</v>
      </c>
      <c r="S388" s="7">
        <f t="shared" ref="S388" si="190">R388</f>
        <v>16220.16</v>
      </c>
      <c r="T388" s="12" t="s">
        <v>2359</v>
      </c>
      <c r="U388" s="12" t="s">
        <v>137</v>
      </c>
      <c r="V388" s="12" t="s">
        <v>139</v>
      </c>
      <c r="W388" s="2" t="s">
        <v>82</v>
      </c>
      <c r="X388" s="12" t="s">
        <v>139</v>
      </c>
      <c r="Y388" s="2" t="s">
        <v>86</v>
      </c>
      <c r="Z388" s="3">
        <v>45112</v>
      </c>
      <c r="AA388" s="3">
        <v>45112</v>
      </c>
      <c r="AB388" s="4" t="s">
        <v>97</v>
      </c>
    </row>
    <row r="389" spans="1:28" ht="30" customHeight="1" x14ac:dyDescent="0.25">
      <c r="A389" s="2">
        <v>2023</v>
      </c>
      <c r="B389" s="3">
        <v>45017</v>
      </c>
      <c r="C389" s="3">
        <v>45107</v>
      </c>
      <c r="D389" s="4" t="s">
        <v>72</v>
      </c>
      <c r="E389" s="5" t="s">
        <v>629</v>
      </c>
      <c r="F389" s="2" t="s">
        <v>89</v>
      </c>
      <c r="G389" s="2" t="s">
        <v>84</v>
      </c>
      <c r="H389" s="2" t="s">
        <v>85</v>
      </c>
      <c r="I389" s="2" t="s">
        <v>80</v>
      </c>
      <c r="J389" s="6" t="s">
        <v>630</v>
      </c>
      <c r="K389" s="6" t="s">
        <v>124</v>
      </c>
      <c r="L389" s="6" t="s">
        <v>145</v>
      </c>
      <c r="M389" s="2" t="s">
        <v>97</v>
      </c>
      <c r="N389" s="3">
        <v>44973</v>
      </c>
      <c r="O389" s="3">
        <f t="shared" si="185"/>
        <v>45338</v>
      </c>
      <c r="P389" s="2" t="s">
        <v>97</v>
      </c>
      <c r="Q389" s="12" t="s">
        <v>631</v>
      </c>
      <c r="R389" s="7">
        <v>1623.35</v>
      </c>
      <c r="S389" s="7">
        <f>R389</f>
        <v>1623.35</v>
      </c>
      <c r="T389" s="12" t="s">
        <v>632</v>
      </c>
      <c r="U389" s="12" t="s">
        <v>137</v>
      </c>
      <c r="V389" s="12" t="s">
        <v>139</v>
      </c>
      <c r="W389" s="2" t="s">
        <v>82</v>
      </c>
      <c r="X389" s="12" t="s">
        <v>139</v>
      </c>
      <c r="Y389" s="2" t="s">
        <v>86</v>
      </c>
      <c r="Z389" s="3">
        <v>45112</v>
      </c>
      <c r="AA389" s="3">
        <v>45112</v>
      </c>
      <c r="AB389" s="4" t="s">
        <v>97</v>
      </c>
    </row>
    <row r="390" spans="1:28" ht="30" customHeight="1" x14ac:dyDescent="0.25">
      <c r="A390" s="2">
        <v>2023</v>
      </c>
      <c r="B390" s="3">
        <v>45017</v>
      </c>
      <c r="C390" s="3">
        <v>45107</v>
      </c>
      <c r="D390" s="4" t="s">
        <v>72</v>
      </c>
      <c r="E390" s="5" t="s">
        <v>2513</v>
      </c>
      <c r="F390" s="2" t="s">
        <v>89</v>
      </c>
      <c r="G390" s="2" t="s">
        <v>84</v>
      </c>
      <c r="H390" s="2" t="s">
        <v>85</v>
      </c>
      <c r="I390" s="2" t="s">
        <v>80</v>
      </c>
      <c r="J390" s="6" t="s">
        <v>2510</v>
      </c>
      <c r="K390" s="6" t="s">
        <v>798</v>
      </c>
      <c r="L390" s="6" t="s">
        <v>124</v>
      </c>
      <c r="M390" s="2" t="s">
        <v>97</v>
      </c>
      <c r="N390" s="3">
        <v>44977</v>
      </c>
      <c r="O390" s="3">
        <f t="shared" ref="O390" si="191">N390+365</f>
        <v>45342</v>
      </c>
      <c r="P390" s="2" t="s">
        <v>97</v>
      </c>
      <c r="Q390" s="12" t="s">
        <v>2514</v>
      </c>
      <c r="R390" s="7">
        <f>400+866.12+3000</f>
        <v>4266.12</v>
      </c>
      <c r="S390" s="7">
        <f>R390</f>
        <v>4266.12</v>
      </c>
      <c r="T390" s="12" t="s">
        <v>2512</v>
      </c>
      <c r="U390" s="12" t="s">
        <v>137</v>
      </c>
      <c r="V390" s="12" t="s">
        <v>139</v>
      </c>
      <c r="W390" s="2" t="s">
        <v>82</v>
      </c>
      <c r="X390" s="12" t="s">
        <v>139</v>
      </c>
      <c r="Y390" s="2" t="s">
        <v>86</v>
      </c>
      <c r="Z390" s="3">
        <v>45112</v>
      </c>
      <c r="AA390" s="3">
        <v>45112</v>
      </c>
      <c r="AB390" s="4" t="s">
        <v>97</v>
      </c>
    </row>
    <row r="391" spans="1:28" ht="30" customHeight="1" x14ac:dyDescent="0.25">
      <c r="A391" s="2">
        <v>2023</v>
      </c>
      <c r="B391" s="3">
        <v>45017</v>
      </c>
      <c r="C391" s="3">
        <v>45107</v>
      </c>
      <c r="D391" s="4" t="s">
        <v>72</v>
      </c>
      <c r="E391" s="5" t="s">
        <v>1533</v>
      </c>
      <c r="F391" s="2" t="s">
        <v>89</v>
      </c>
      <c r="G391" s="2" t="s">
        <v>84</v>
      </c>
      <c r="H391" s="2" t="s">
        <v>85</v>
      </c>
      <c r="I391" s="2" t="s">
        <v>80</v>
      </c>
      <c r="J391" s="6" t="s">
        <v>848</v>
      </c>
      <c r="K391" s="6" t="s">
        <v>117</v>
      </c>
      <c r="L391" s="6" t="s">
        <v>120</v>
      </c>
      <c r="M391" s="2" t="s">
        <v>97</v>
      </c>
      <c r="N391" s="3">
        <v>44978</v>
      </c>
      <c r="O391" s="3">
        <f t="shared" ref="O391" si="192">N391+365</f>
        <v>45343</v>
      </c>
      <c r="P391" s="2" t="s">
        <v>97</v>
      </c>
      <c r="Q391" s="12" t="s">
        <v>1534</v>
      </c>
      <c r="R391" s="7">
        <v>300</v>
      </c>
      <c r="S391" s="7">
        <f>R391</f>
        <v>300</v>
      </c>
      <c r="T391" s="12" t="s">
        <v>1535</v>
      </c>
      <c r="U391" s="12" t="s">
        <v>137</v>
      </c>
      <c r="V391" s="12" t="s">
        <v>139</v>
      </c>
      <c r="W391" s="2" t="s">
        <v>82</v>
      </c>
      <c r="X391" s="12" t="s">
        <v>139</v>
      </c>
      <c r="Y391" s="2" t="s">
        <v>86</v>
      </c>
      <c r="Z391" s="3">
        <v>45112</v>
      </c>
      <c r="AA391" s="3">
        <v>45112</v>
      </c>
      <c r="AB391" s="4" t="s">
        <v>97</v>
      </c>
    </row>
    <row r="392" spans="1:28" ht="30" customHeight="1" x14ac:dyDescent="0.25">
      <c r="A392" s="2">
        <v>2023</v>
      </c>
      <c r="B392" s="3">
        <v>45017</v>
      </c>
      <c r="C392" s="3">
        <v>45107</v>
      </c>
      <c r="D392" s="4" t="s">
        <v>72</v>
      </c>
      <c r="E392" s="5" t="s">
        <v>649</v>
      </c>
      <c r="F392" s="2" t="s">
        <v>89</v>
      </c>
      <c r="G392" s="2" t="s">
        <v>84</v>
      </c>
      <c r="H392" s="2" t="s">
        <v>85</v>
      </c>
      <c r="I392" s="2" t="s">
        <v>80</v>
      </c>
      <c r="J392" s="6" t="s">
        <v>650</v>
      </c>
      <c r="K392" s="6" t="s">
        <v>122</v>
      </c>
      <c r="L392" s="6" t="s">
        <v>651</v>
      </c>
      <c r="M392" s="2" t="s">
        <v>97</v>
      </c>
      <c r="N392" s="3">
        <v>45009</v>
      </c>
      <c r="O392" s="3">
        <f>N392+366</f>
        <v>45375</v>
      </c>
      <c r="P392" s="2" t="s">
        <v>97</v>
      </c>
      <c r="Q392" s="12" t="s">
        <v>652</v>
      </c>
      <c r="R392" s="7">
        <v>360</v>
      </c>
      <c r="S392" s="7">
        <f>R392</f>
        <v>360</v>
      </c>
      <c r="T392" s="12" t="s">
        <v>653</v>
      </c>
      <c r="U392" s="12" t="s">
        <v>137</v>
      </c>
      <c r="V392" s="12" t="s">
        <v>139</v>
      </c>
      <c r="W392" s="2" t="s">
        <v>82</v>
      </c>
      <c r="X392" s="12" t="s">
        <v>139</v>
      </c>
      <c r="Y392" s="2" t="s">
        <v>86</v>
      </c>
      <c r="Z392" s="3">
        <v>45112</v>
      </c>
      <c r="AA392" s="3">
        <v>45112</v>
      </c>
      <c r="AB392" s="4" t="s">
        <v>97</v>
      </c>
    </row>
    <row r="393" spans="1:28" ht="30" customHeight="1" x14ac:dyDescent="0.25">
      <c r="A393" s="2">
        <v>2023</v>
      </c>
      <c r="B393" s="3">
        <v>45017</v>
      </c>
      <c r="C393" s="3">
        <v>45107</v>
      </c>
      <c r="D393" s="4" t="s">
        <v>72</v>
      </c>
      <c r="E393" s="5" t="s">
        <v>654</v>
      </c>
      <c r="F393" s="2" t="s">
        <v>89</v>
      </c>
      <c r="G393" s="2" t="s">
        <v>84</v>
      </c>
      <c r="H393" s="2" t="s">
        <v>85</v>
      </c>
      <c r="I393" s="2" t="s">
        <v>80</v>
      </c>
      <c r="J393" s="6" t="s">
        <v>655</v>
      </c>
      <c r="K393" s="6" t="s">
        <v>656</v>
      </c>
      <c r="L393" s="6" t="s">
        <v>128</v>
      </c>
      <c r="M393" s="2" t="s">
        <v>97</v>
      </c>
      <c r="N393" s="3">
        <v>45007</v>
      </c>
      <c r="O393" s="3">
        <f>N393+366</f>
        <v>45373</v>
      </c>
      <c r="P393" s="2" t="s">
        <v>97</v>
      </c>
      <c r="Q393" s="12" t="s">
        <v>657</v>
      </c>
      <c r="R393" s="7">
        <f>480+384.16+300+132</f>
        <v>1296.1600000000001</v>
      </c>
      <c r="S393" s="7">
        <f>R393</f>
        <v>1296.1600000000001</v>
      </c>
      <c r="T393" s="12" t="s">
        <v>658</v>
      </c>
      <c r="U393" s="12" t="s">
        <v>137</v>
      </c>
      <c r="V393" s="12" t="s">
        <v>139</v>
      </c>
      <c r="W393" s="2" t="s">
        <v>82</v>
      </c>
      <c r="X393" s="12" t="s">
        <v>139</v>
      </c>
      <c r="Y393" s="2" t="s">
        <v>86</v>
      </c>
      <c r="Z393" s="3">
        <v>45112</v>
      </c>
      <c r="AA393" s="3">
        <v>45112</v>
      </c>
      <c r="AB393" s="4" t="s">
        <v>97</v>
      </c>
    </row>
    <row r="394" spans="1:28" ht="30" customHeight="1" x14ac:dyDescent="0.25">
      <c r="A394" s="2">
        <v>2023</v>
      </c>
      <c r="B394" s="3">
        <v>45017</v>
      </c>
      <c r="C394" s="3">
        <v>45107</v>
      </c>
      <c r="D394" s="4" t="s">
        <v>72</v>
      </c>
      <c r="E394" s="5" t="s">
        <v>491</v>
      </c>
      <c r="F394" s="2" t="s">
        <v>89</v>
      </c>
      <c r="G394" s="2" t="s">
        <v>84</v>
      </c>
      <c r="H394" s="2" t="s">
        <v>85</v>
      </c>
      <c r="I394" s="2" t="s">
        <v>80</v>
      </c>
      <c r="J394" s="6" t="s">
        <v>492</v>
      </c>
      <c r="K394" s="6" t="s">
        <v>493</v>
      </c>
      <c r="L394" s="6" t="s">
        <v>120</v>
      </c>
      <c r="M394" s="2" t="s">
        <v>97</v>
      </c>
      <c r="N394" s="3">
        <v>45012</v>
      </c>
      <c r="O394" s="3">
        <f t="shared" ref="O394:O418" si="193">N394+366</f>
        <v>45378</v>
      </c>
      <c r="P394" s="2" t="s">
        <v>97</v>
      </c>
      <c r="Q394" s="12" t="s">
        <v>494</v>
      </c>
      <c r="R394" s="7">
        <v>250</v>
      </c>
      <c r="S394" s="7">
        <f t="shared" si="186"/>
        <v>250</v>
      </c>
      <c r="T394" s="12" t="s">
        <v>495</v>
      </c>
      <c r="U394" s="12" t="s">
        <v>137</v>
      </c>
      <c r="V394" s="12" t="s">
        <v>139</v>
      </c>
      <c r="W394" s="2" t="s">
        <v>82</v>
      </c>
      <c r="X394" s="12" t="s">
        <v>139</v>
      </c>
      <c r="Y394" s="2" t="s">
        <v>86</v>
      </c>
      <c r="Z394" s="3">
        <v>45112</v>
      </c>
      <c r="AA394" s="3">
        <v>45112</v>
      </c>
      <c r="AB394" s="4" t="s">
        <v>97</v>
      </c>
    </row>
    <row r="395" spans="1:28" ht="30" customHeight="1" x14ac:dyDescent="0.25">
      <c r="A395" s="2">
        <v>2023</v>
      </c>
      <c r="B395" s="3">
        <v>45017</v>
      </c>
      <c r="C395" s="3">
        <v>45107</v>
      </c>
      <c r="D395" s="4" t="s">
        <v>72</v>
      </c>
      <c r="E395" s="5" t="s">
        <v>486</v>
      </c>
      <c r="F395" s="2" t="s">
        <v>89</v>
      </c>
      <c r="G395" s="2" t="s">
        <v>84</v>
      </c>
      <c r="H395" s="2" t="s">
        <v>85</v>
      </c>
      <c r="I395" s="2" t="s">
        <v>80</v>
      </c>
      <c r="J395" s="6" t="s">
        <v>487</v>
      </c>
      <c r="K395" s="6" t="s">
        <v>118</v>
      </c>
      <c r="L395" s="6" t="s">
        <v>488</v>
      </c>
      <c r="M395" s="2" t="s">
        <v>97</v>
      </c>
      <c r="N395" s="3">
        <v>45012</v>
      </c>
      <c r="O395" s="3">
        <f t="shared" si="193"/>
        <v>45378</v>
      </c>
      <c r="P395" s="2" t="s">
        <v>97</v>
      </c>
      <c r="Q395" s="12" t="s">
        <v>489</v>
      </c>
      <c r="R395" s="7">
        <v>250</v>
      </c>
      <c r="S395" s="7">
        <f t="shared" si="186"/>
        <v>250</v>
      </c>
      <c r="T395" s="13" t="s">
        <v>490</v>
      </c>
      <c r="U395" s="12" t="s">
        <v>137</v>
      </c>
      <c r="V395" s="12" t="s">
        <v>139</v>
      </c>
      <c r="W395" s="2" t="s">
        <v>82</v>
      </c>
      <c r="X395" s="12" t="s">
        <v>139</v>
      </c>
      <c r="Y395" s="2" t="s">
        <v>86</v>
      </c>
      <c r="Z395" s="3">
        <v>45112</v>
      </c>
      <c r="AA395" s="3">
        <v>45112</v>
      </c>
      <c r="AB395" s="4" t="s">
        <v>97</v>
      </c>
    </row>
    <row r="396" spans="1:28" ht="30" customHeight="1" x14ac:dyDescent="0.25">
      <c r="A396" s="2">
        <v>2023</v>
      </c>
      <c r="B396" s="3">
        <v>45017</v>
      </c>
      <c r="C396" s="3">
        <v>45107</v>
      </c>
      <c r="D396" s="4" t="s">
        <v>72</v>
      </c>
      <c r="E396" s="5" t="s">
        <v>501</v>
      </c>
      <c r="F396" s="2" t="s">
        <v>89</v>
      </c>
      <c r="G396" s="2" t="s">
        <v>84</v>
      </c>
      <c r="H396" s="2" t="s">
        <v>85</v>
      </c>
      <c r="I396" s="2" t="s">
        <v>80</v>
      </c>
      <c r="J396" s="6" t="s">
        <v>502</v>
      </c>
      <c r="K396" s="6" t="s">
        <v>145</v>
      </c>
      <c r="L396" s="6" t="s">
        <v>116</v>
      </c>
      <c r="M396" s="2" t="s">
        <v>97</v>
      </c>
      <c r="N396" s="3">
        <v>45012</v>
      </c>
      <c r="O396" s="3">
        <f t="shared" si="193"/>
        <v>45378</v>
      </c>
      <c r="P396" s="2" t="s">
        <v>97</v>
      </c>
      <c r="Q396" s="12" t="s">
        <v>503</v>
      </c>
      <c r="R396" s="7">
        <f>132+300</f>
        <v>432</v>
      </c>
      <c r="S396" s="7">
        <f t="shared" si="186"/>
        <v>432</v>
      </c>
      <c r="T396" s="12" t="s">
        <v>504</v>
      </c>
      <c r="U396" s="12" t="s">
        <v>137</v>
      </c>
      <c r="V396" s="12" t="s">
        <v>139</v>
      </c>
      <c r="W396" s="2" t="s">
        <v>82</v>
      </c>
      <c r="X396" s="12" t="s">
        <v>139</v>
      </c>
      <c r="Y396" s="2" t="s">
        <v>86</v>
      </c>
      <c r="Z396" s="3">
        <v>45112</v>
      </c>
      <c r="AA396" s="3">
        <v>45112</v>
      </c>
      <c r="AB396" s="4" t="s">
        <v>97</v>
      </c>
    </row>
    <row r="397" spans="1:28" ht="30" customHeight="1" x14ac:dyDescent="0.25">
      <c r="A397" s="2">
        <v>2023</v>
      </c>
      <c r="B397" s="3">
        <v>45017</v>
      </c>
      <c r="C397" s="3">
        <v>45107</v>
      </c>
      <c r="D397" s="4" t="s">
        <v>72</v>
      </c>
      <c r="E397" s="5" t="s">
        <v>1237</v>
      </c>
      <c r="F397" s="2" t="s">
        <v>89</v>
      </c>
      <c r="G397" s="2" t="s">
        <v>84</v>
      </c>
      <c r="H397" s="2" t="s">
        <v>85</v>
      </c>
      <c r="I397" s="2" t="s">
        <v>80</v>
      </c>
      <c r="J397" s="6" t="s">
        <v>1238</v>
      </c>
      <c r="K397" s="6" t="s">
        <v>1239</v>
      </c>
      <c r="L397" s="6" t="s">
        <v>1240</v>
      </c>
      <c r="M397" s="2" t="s">
        <v>97</v>
      </c>
      <c r="N397" s="3">
        <v>45013</v>
      </c>
      <c r="O397" s="3">
        <f>N397+366</f>
        <v>45379</v>
      </c>
      <c r="P397" s="2" t="s">
        <v>97</v>
      </c>
      <c r="Q397" s="12" t="s">
        <v>1241</v>
      </c>
      <c r="R397" s="7">
        <f>400+433.94</f>
        <v>833.94</v>
      </c>
      <c r="S397" s="7">
        <f>R397</f>
        <v>833.94</v>
      </c>
      <c r="T397" s="12" t="s">
        <v>1242</v>
      </c>
      <c r="U397" s="12" t="s">
        <v>137</v>
      </c>
      <c r="V397" s="12" t="s">
        <v>139</v>
      </c>
      <c r="W397" s="2" t="s">
        <v>82</v>
      </c>
      <c r="X397" s="12" t="s">
        <v>139</v>
      </c>
      <c r="Y397" s="2" t="s">
        <v>86</v>
      </c>
      <c r="Z397" s="3">
        <v>45112</v>
      </c>
      <c r="AA397" s="3">
        <v>45112</v>
      </c>
      <c r="AB397" s="4" t="s">
        <v>97</v>
      </c>
    </row>
    <row r="398" spans="1:28" ht="30" customHeight="1" x14ac:dyDescent="0.25">
      <c r="A398" s="2">
        <v>2023</v>
      </c>
      <c r="B398" s="3">
        <v>45017</v>
      </c>
      <c r="C398" s="3">
        <v>45107</v>
      </c>
      <c r="D398" s="4" t="s">
        <v>72</v>
      </c>
      <c r="E398" s="5" t="s">
        <v>627</v>
      </c>
      <c r="F398" s="2" t="s">
        <v>89</v>
      </c>
      <c r="G398" s="2" t="s">
        <v>84</v>
      </c>
      <c r="H398" s="2" t="s">
        <v>85</v>
      </c>
      <c r="I398" s="2" t="s">
        <v>80</v>
      </c>
      <c r="J398" s="6" t="s">
        <v>623</v>
      </c>
      <c r="K398" s="6" t="s">
        <v>117</v>
      </c>
      <c r="L398" s="6" t="s">
        <v>624</v>
      </c>
      <c r="M398" s="2" t="s">
        <v>97</v>
      </c>
      <c r="N398" s="3">
        <v>45009</v>
      </c>
      <c r="O398" s="3">
        <f>N398+366</f>
        <v>45375</v>
      </c>
      <c r="P398" s="2" t="s">
        <v>97</v>
      </c>
      <c r="Q398" s="12" t="s">
        <v>628</v>
      </c>
      <c r="R398" s="7">
        <f>600+2080.4</f>
        <v>2680.4</v>
      </c>
      <c r="S398" s="7">
        <f>R398</f>
        <v>2680.4</v>
      </c>
      <c r="T398" s="12" t="s">
        <v>189</v>
      </c>
      <c r="U398" s="12" t="s">
        <v>137</v>
      </c>
      <c r="V398" s="12" t="s">
        <v>139</v>
      </c>
      <c r="W398" s="2" t="s">
        <v>82</v>
      </c>
      <c r="X398" s="12" t="s">
        <v>139</v>
      </c>
      <c r="Y398" s="2" t="s">
        <v>86</v>
      </c>
      <c r="Z398" s="3">
        <v>45112</v>
      </c>
      <c r="AA398" s="3">
        <v>45112</v>
      </c>
      <c r="AB398" s="4" t="s">
        <v>97</v>
      </c>
    </row>
    <row r="399" spans="1:28" ht="30" customHeight="1" x14ac:dyDescent="0.25">
      <c r="A399" s="2">
        <v>2023</v>
      </c>
      <c r="B399" s="3">
        <v>45017</v>
      </c>
      <c r="C399" s="3">
        <v>45107</v>
      </c>
      <c r="D399" s="4" t="s">
        <v>72</v>
      </c>
      <c r="E399" s="5" t="s">
        <v>520</v>
      </c>
      <c r="F399" s="2" t="s">
        <v>89</v>
      </c>
      <c r="G399" s="2" t="s">
        <v>84</v>
      </c>
      <c r="H399" s="2" t="s">
        <v>85</v>
      </c>
      <c r="I399" s="2" t="s">
        <v>80</v>
      </c>
      <c r="J399" s="6" t="s">
        <v>521</v>
      </c>
      <c r="K399" s="6" t="s">
        <v>121</v>
      </c>
      <c r="L399" s="6" t="s">
        <v>117</v>
      </c>
      <c r="M399" s="2" t="s">
        <v>97</v>
      </c>
      <c r="N399" s="3">
        <v>45014</v>
      </c>
      <c r="O399" s="3">
        <f>N399+366</f>
        <v>45380</v>
      </c>
      <c r="P399" s="2" t="s">
        <v>97</v>
      </c>
      <c r="Q399" s="12" t="s">
        <v>522</v>
      </c>
      <c r="R399" s="7">
        <f>400+1096.68</f>
        <v>1496.68</v>
      </c>
      <c r="S399" s="7">
        <f t="shared" si="186"/>
        <v>1496.68</v>
      </c>
      <c r="T399" s="12" t="s">
        <v>523</v>
      </c>
      <c r="U399" s="12" t="s">
        <v>137</v>
      </c>
      <c r="V399" s="12" t="s">
        <v>139</v>
      </c>
      <c r="W399" s="2" t="s">
        <v>82</v>
      </c>
      <c r="X399" s="12" t="s">
        <v>139</v>
      </c>
      <c r="Y399" s="2" t="s">
        <v>86</v>
      </c>
      <c r="Z399" s="3">
        <v>45112</v>
      </c>
      <c r="AA399" s="3">
        <v>45112</v>
      </c>
      <c r="AB399" s="4" t="s">
        <v>97</v>
      </c>
    </row>
    <row r="400" spans="1:28" ht="30" customHeight="1" x14ac:dyDescent="0.25">
      <c r="A400" s="2">
        <v>2023</v>
      </c>
      <c r="B400" s="3">
        <v>45017</v>
      </c>
      <c r="C400" s="3">
        <v>45107</v>
      </c>
      <c r="D400" s="4" t="s">
        <v>72</v>
      </c>
      <c r="E400" s="5" t="s">
        <v>497</v>
      </c>
      <c r="F400" s="2" t="s">
        <v>89</v>
      </c>
      <c r="G400" s="2" t="s">
        <v>84</v>
      </c>
      <c r="H400" s="2" t="s">
        <v>85</v>
      </c>
      <c r="I400" s="2" t="s">
        <v>80</v>
      </c>
      <c r="J400" s="6" t="s">
        <v>498</v>
      </c>
      <c r="K400" s="6" t="s">
        <v>113</v>
      </c>
      <c r="L400" s="6" t="s">
        <v>123</v>
      </c>
      <c r="M400" s="2" t="s">
        <v>97</v>
      </c>
      <c r="N400" s="3">
        <v>45013</v>
      </c>
      <c r="O400" s="3">
        <f t="shared" si="193"/>
        <v>45379</v>
      </c>
      <c r="P400" s="2" t="s">
        <v>97</v>
      </c>
      <c r="Q400" s="12" t="s">
        <v>499</v>
      </c>
      <c r="R400" s="7">
        <v>250</v>
      </c>
      <c r="S400" s="7">
        <f t="shared" si="186"/>
        <v>250</v>
      </c>
      <c r="T400" s="12" t="s">
        <v>500</v>
      </c>
      <c r="U400" s="12" t="s">
        <v>137</v>
      </c>
      <c r="V400" s="12" t="s">
        <v>139</v>
      </c>
      <c r="W400" s="2" t="s">
        <v>82</v>
      </c>
      <c r="X400" s="12" t="s">
        <v>139</v>
      </c>
      <c r="Y400" s="2" t="s">
        <v>86</v>
      </c>
      <c r="Z400" s="3">
        <v>45112</v>
      </c>
      <c r="AA400" s="3">
        <v>45112</v>
      </c>
      <c r="AB400" s="4" t="s">
        <v>97</v>
      </c>
    </row>
    <row r="401" spans="1:28" ht="30" customHeight="1" x14ac:dyDescent="0.25">
      <c r="A401" s="2">
        <v>2023</v>
      </c>
      <c r="B401" s="3">
        <v>45017</v>
      </c>
      <c r="C401" s="3">
        <v>45107</v>
      </c>
      <c r="D401" s="4" t="s">
        <v>72</v>
      </c>
      <c r="E401" s="5" t="s">
        <v>496</v>
      </c>
      <c r="F401" s="2" t="s">
        <v>89</v>
      </c>
      <c r="G401" s="2" t="s">
        <v>84</v>
      </c>
      <c r="H401" s="2" t="s">
        <v>85</v>
      </c>
      <c r="I401" s="2" t="s">
        <v>80</v>
      </c>
      <c r="J401" s="6" t="s">
        <v>153</v>
      </c>
      <c r="K401" s="6" t="s">
        <v>514</v>
      </c>
      <c r="L401" s="6" t="s">
        <v>199</v>
      </c>
      <c r="M401" s="2" t="s">
        <v>97</v>
      </c>
      <c r="N401" s="3">
        <v>45013</v>
      </c>
      <c r="O401" s="3">
        <f t="shared" si="193"/>
        <v>45379</v>
      </c>
      <c r="P401" s="2" t="s">
        <v>97</v>
      </c>
      <c r="Q401" s="12" t="s">
        <v>515</v>
      </c>
      <c r="R401" s="7">
        <v>263.16000000000003</v>
      </c>
      <c r="S401" s="7">
        <f t="shared" ref="S401:S423" si="194">R401</f>
        <v>263.16000000000003</v>
      </c>
      <c r="T401" s="12" t="s">
        <v>516</v>
      </c>
      <c r="U401" s="12" t="s">
        <v>137</v>
      </c>
      <c r="V401" s="12" t="s">
        <v>139</v>
      </c>
      <c r="W401" s="2" t="s">
        <v>82</v>
      </c>
      <c r="X401" s="12" t="s">
        <v>139</v>
      </c>
      <c r="Y401" s="2" t="s">
        <v>86</v>
      </c>
      <c r="Z401" s="3">
        <v>45112</v>
      </c>
      <c r="AA401" s="3">
        <v>45112</v>
      </c>
      <c r="AB401" s="4" t="s">
        <v>97</v>
      </c>
    </row>
    <row r="402" spans="1:28" ht="30" customHeight="1" x14ac:dyDescent="0.25">
      <c r="A402" s="2">
        <v>2023</v>
      </c>
      <c r="B402" s="3">
        <v>45017</v>
      </c>
      <c r="C402" s="3">
        <v>45107</v>
      </c>
      <c r="D402" s="4" t="s">
        <v>72</v>
      </c>
      <c r="E402" s="5" t="s">
        <v>478</v>
      </c>
      <c r="F402" s="2" t="s">
        <v>89</v>
      </c>
      <c r="G402" s="2" t="s">
        <v>84</v>
      </c>
      <c r="H402" s="2" t="s">
        <v>85</v>
      </c>
      <c r="I402" s="2" t="s">
        <v>80</v>
      </c>
      <c r="J402" s="6" t="s">
        <v>479</v>
      </c>
      <c r="K402" s="6" t="s">
        <v>117</v>
      </c>
      <c r="L402" s="6" t="s">
        <v>480</v>
      </c>
      <c r="M402" s="2" t="s">
        <v>97</v>
      </c>
      <c r="N402" s="3">
        <v>45020</v>
      </c>
      <c r="O402" s="3">
        <f t="shared" si="193"/>
        <v>45386</v>
      </c>
      <c r="P402" s="2" t="s">
        <v>97</v>
      </c>
      <c r="Q402" s="12" t="s">
        <v>481</v>
      </c>
      <c r="R402" s="7">
        <v>360</v>
      </c>
      <c r="S402" s="7">
        <f t="shared" si="194"/>
        <v>360</v>
      </c>
      <c r="T402" s="12" t="s">
        <v>482</v>
      </c>
      <c r="U402" s="12" t="s">
        <v>137</v>
      </c>
      <c r="V402" s="12" t="s">
        <v>139</v>
      </c>
      <c r="W402" s="2" t="s">
        <v>82</v>
      </c>
      <c r="X402" s="12" t="s">
        <v>139</v>
      </c>
      <c r="Y402" s="2" t="s">
        <v>86</v>
      </c>
      <c r="Z402" s="3">
        <v>45112</v>
      </c>
      <c r="AA402" s="3">
        <v>45112</v>
      </c>
      <c r="AB402" s="4" t="s">
        <v>97</v>
      </c>
    </row>
    <row r="403" spans="1:28" ht="30" customHeight="1" x14ac:dyDescent="0.25">
      <c r="A403" s="2">
        <v>2023</v>
      </c>
      <c r="B403" s="3">
        <v>45017</v>
      </c>
      <c r="C403" s="3">
        <v>45107</v>
      </c>
      <c r="D403" s="4" t="s">
        <v>72</v>
      </c>
      <c r="E403" s="5" t="s">
        <v>474</v>
      </c>
      <c r="F403" s="2" t="s">
        <v>89</v>
      </c>
      <c r="G403" s="2" t="s">
        <v>84</v>
      </c>
      <c r="H403" s="2" t="s">
        <v>85</v>
      </c>
      <c r="I403" s="2" t="s">
        <v>80</v>
      </c>
      <c r="J403" s="6" t="s">
        <v>475</v>
      </c>
      <c r="K403" s="6" t="s">
        <v>122</v>
      </c>
      <c r="L403" s="6" t="s">
        <v>172</v>
      </c>
      <c r="M403" s="2" t="s">
        <v>97</v>
      </c>
      <c r="N403" s="3">
        <v>45020</v>
      </c>
      <c r="O403" s="3">
        <f t="shared" si="193"/>
        <v>45386</v>
      </c>
      <c r="P403" s="2" t="s">
        <v>97</v>
      </c>
      <c r="Q403" s="12" t="s">
        <v>476</v>
      </c>
      <c r="R403" s="7">
        <v>214.7</v>
      </c>
      <c r="S403" s="7">
        <f t="shared" si="194"/>
        <v>214.7</v>
      </c>
      <c r="T403" s="12" t="s">
        <v>477</v>
      </c>
      <c r="U403" s="12" t="s">
        <v>137</v>
      </c>
      <c r="V403" s="12" t="s">
        <v>139</v>
      </c>
      <c r="W403" s="2" t="s">
        <v>82</v>
      </c>
      <c r="X403" s="12" t="s">
        <v>139</v>
      </c>
      <c r="Y403" s="2" t="s">
        <v>86</v>
      </c>
      <c r="Z403" s="3">
        <v>45112</v>
      </c>
      <c r="AA403" s="3">
        <v>45112</v>
      </c>
      <c r="AB403" s="4" t="s">
        <v>97</v>
      </c>
    </row>
    <row r="404" spans="1:28" ht="30" customHeight="1" x14ac:dyDescent="0.25">
      <c r="A404" s="2">
        <v>2023</v>
      </c>
      <c r="B404" s="3">
        <v>45017</v>
      </c>
      <c r="C404" s="3">
        <v>45107</v>
      </c>
      <c r="D404" s="4" t="s">
        <v>72</v>
      </c>
      <c r="E404" s="5" t="s">
        <v>1579</v>
      </c>
      <c r="F404" s="2" t="s">
        <v>89</v>
      </c>
      <c r="G404" s="2" t="s">
        <v>84</v>
      </c>
      <c r="H404" s="2" t="s">
        <v>85</v>
      </c>
      <c r="I404" s="2" t="s">
        <v>80</v>
      </c>
      <c r="J404" s="6" t="s">
        <v>1576</v>
      </c>
      <c r="K404" s="6" t="s">
        <v>1577</v>
      </c>
      <c r="L404" s="6" t="s">
        <v>389</v>
      </c>
      <c r="M404" s="2" t="s">
        <v>97</v>
      </c>
      <c r="N404" s="3">
        <v>45016</v>
      </c>
      <c r="O404" s="3">
        <f>N404+366</f>
        <v>45382</v>
      </c>
      <c r="P404" s="2" t="s">
        <v>97</v>
      </c>
      <c r="Q404" s="12" t="s">
        <v>1580</v>
      </c>
      <c r="R404" s="7">
        <f>330+600+422.8</f>
        <v>1352.8</v>
      </c>
      <c r="S404" s="7">
        <f>R404</f>
        <v>1352.8</v>
      </c>
      <c r="T404" s="12" t="s">
        <v>1009</v>
      </c>
      <c r="U404" s="12" t="s">
        <v>137</v>
      </c>
      <c r="V404" s="12" t="s">
        <v>139</v>
      </c>
      <c r="W404" s="2" t="s">
        <v>82</v>
      </c>
      <c r="X404" s="12" t="s">
        <v>139</v>
      </c>
      <c r="Y404" s="2" t="s">
        <v>86</v>
      </c>
      <c r="Z404" s="3">
        <v>45112</v>
      </c>
      <c r="AA404" s="3">
        <v>45112</v>
      </c>
      <c r="AB404" s="4" t="s">
        <v>97</v>
      </c>
    </row>
    <row r="405" spans="1:28" ht="30" customHeight="1" x14ac:dyDescent="0.25">
      <c r="A405" s="2">
        <v>2023</v>
      </c>
      <c r="B405" s="3">
        <v>45017</v>
      </c>
      <c r="C405" s="3">
        <v>45107</v>
      </c>
      <c r="D405" s="4" t="s">
        <v>72</v>
      </c>
      <c r="E405" s="5" t="s">
        <v>977</v>
      </c>
      <c r="F405" s="2" t="s">
        <v>89</v>
      </c>
      <c r="G405" s="2" t="s">
        <v>84</v>
      </c>
      <c r="H405" s="2" t="s">
        <v>85</v>
      </c>
      <c r="I405" s="2" t="s">
        <v>80</v>
      </c>
      <c r="J405" s="6" t="s">
        <v>972</v>
      </c>
      <c r="K405" s="6" t="s">
        <v>973</v>
      </c>
      <c r="L405" s="6" t="s">
        <v>974</v>
      </c>
      <c r="M405" s="2" t="s">
        <v>97</v>
      </c>
      <c r="N405" s="3">
        <v>45027</v>
      </c>
      <c r="O405" s="3">
        <f t="shared" ref="O405" si="195">N405+366</f>
        <v>45393</v>
      </c>
      <c r="P405" s="2" t="s">
        <v>97</v>
      </c>
      <c r="Q405" s="12" t="s">
        <v>978</v>
      </c>
      <c r="R405" s="7">
        <f>480+875.84</f>
        <v>1355.8400000000001</v>
      </c>
      <c r="S405" s="7">
        <f>R405</f>
        <v>1355.8400000000001</v>
      </c>
      <c r="T405" s="12" t="s">
        <v>976</v>
      </c>
      <c r="U405" s="12" t="s">
        <v>137</v>
      </c>
      <c r="V405" s="12" t="s">
        <v>139</v>
      </c>
      <c r="W405" s="2" t="s">
        <v>82</v>
      </c>
      <c r="X405" s="12" t="s">
        <v>139</v>
      </c>
      <c r="Y405" s="2" t="s">
        <v>86</v>
      </c>
      <c r="Z405" s="3">
        <v>45112</v>
      </c>
      <c r="AA405" s="3">
        <v>45112</v>
      </c>
      <c r="AB405" s="4" t="s">
        <v>97</v>
      </c>
    </row>
    <row r="406" spans="1:28" ht="30" customHeight="1" x14ac:dyDescent="0.25">
      <c r="A406" s="2">
        <v>2023</v>
      </c>
      <c r="B406" s="3">
        <v>45017</v>
      </c>
      <c r="C406" s="3">
        <v>45107</v>
      </c>
      <c r="D406" s="4" t="s">
        <v>72</v>
      </c>
      <c r="E406" s="5" t="s">
        <v>643</v>
      </c>
      <c r="F406" s="2" t="s">
        <v>89</v>
      </c>
      <c r="G406" s="2" t="s">
        <v>84</v>
      </c>
      <c r="H406" s="2" t="s">
        <v>85</v>
      </c>
      <c r="I406" s="2" t="s">
        <v>80</v>
      </c>
      <c r="J406" s="6" t="s">
        <v>314</v>
      </c>
      <c r="K406" s="6" t="s">
        <v>123</v>
      </c>
      <c r="L406" s="6" t="s">
        <v>389</v>
      </c>
      <c r="M406" s="2" t="s">
        <v>97</v>
      </c>
      <c r="N406" s="3">
        <v>45028</v>
      </c>
      <c r="O406" s="3">
        <f>N406+366</f>
        <v>45394</v>
      </c>
      <c r="P406" s="2" t="s">
        <v>97</v>
      </c>
      <c r="Q406" s="12" t="s">
        <v>644</v>
      </c>
      <c r="R406" s="7">
        <f>400+97.5</f>
        <v>497.5</v>
      </c>
      <c r="S406" s="7">
        <f t="shared" si="194"/>
        <v>497.5</v>
      </c>
      <c r="T406" s="12" t="s">
        <v>645</v>
      </c>
      <c r="U406" s="12" t="s">
        <v>137</v>
      </c>
      <c r="V406" s="12" t="s">
        <v>139</v>
      </c>
      <c r="W406" s="2" t="s">
        <v>82</v>
      </c>
      <c r="X406" s="12" t="s">
        <v>139</v>
      </c>
      <c r="Y406" s="2" t="s">
        <v>86</v>
      </c>
      <c r="Z406" s="3">
        <v>45112</v>
      </c>
      <c r="AA406" s="3">
        <v>45112</v>
      </c>
      <c r="AB406" s="4" t="s">
        <v>97</v>
      </c>
    </row>
    <row r="407" spans="1:28" ht="30" customHeight="1" x14ac:dyDescent="0.25">
      <c r="A407" s="2">
        <v>2023</v>
      </c>
      <c r="B407" s="3">
        <v>45017</v>
      </c>
      <c r="C407" s="3">
        <v>45107</v>
      </c>
      <c r="D407" s="4" t="s">
        <v>72</v>
      </c>
      <c r="E407" s="5" t="s">
        <v>468</v>
      </c>
      <c r="F407" s="2" t="s">
        <v>89</v>
      </c>
      <c r="G407" s="2" t="s">
        <v>84</v>
      </c>
      <c r="H407" s="2" t="s">
        <v>85</v>
      </c>
      <c r="I407" s="2" t="s">
        <v>80</v>
      </c>
      <c r="J407" s="6" t="s">
        <v>469</v>
      </c>
      <c r="K407" s="6" t="s">
        <v>470</v>
      </c>
      <c r="L407" s="6" t="s">
        <v>471</v>
      </c>
      <c r="M407" s="2" t="s">
        <v>97</v>
      </c>
      <c r="N407" s="3">
        <v>45028</v>
      </c>
      <c r="O407" s="3">
        <f t="shared" si="193"/>
        <v>45394</v>
      </c>
      <c r="P407" s="2" t="s">
        <v>97</v>
      </c>
      <c r="Q407" s="12" t="s">
        <v>472</v>
      </c>
      <c r="R407" s="7">
        <f>400+1230.25+168</f>
        <v>1798.25</v>
      </c>
      <c r="S407" s="7">
        <f t="shared" si="194"/>
        <v>1798.25</v>
      </c>
      <c r="T407" s="12" t="s">
        <v>473</v>
      </c>
      <c r="U407" s="12" t="s">
        <v>137</v>
      </c>
      <c r="V407" s="12" t="s">
        <v>139</v>
      </c>
      <c r="W407" s="2" t="s">
        <v>82</v>
      </c>
      <c r="X407" s="12" t="s">
        <v>139</v>
      </c>
      <c r="Y407" s="2" t="s">
        <v>86</v>
      </c>
      <c r="Z407" s="3">
        <v>45112</v>
      </c>
      <c r="AA407" s="3">
        <v>45112</v>
      </c>
      <c r="AB407" s="4" t="s">
        <v>97</v>
      </c>
    </row>
    <row r="408" spans="1:28" ht="30" customHeight="1" x14ac:dyDescent="0.25">
      <c r="A408" s="2">
        <v>2023</v>
      </c>
      <c r="B408" s="3">
        <v>45017</v>
      </c>
      <c r="C408" s="3">
        <v>45107</v>
      </c>
      <c r="D408" s="4" t="s">
        <v>72</v>
      </c>
      <c r="E408" s="5" t="s">
        <v>1595</v>
      </c>
      <c r="F408" s="2" t="s">
        <v>89</v>
      </c>
      <c r="G408" s="2" t="s">
        <v>84</v>
      </c>
      <c r="H408" s="2" t="s">
        <v>85</v>
      </c>
      <c r="I408" s="2" t="s">
        <v>80</v>
      </c>
      <c r="J408" s="6" t="s">
        <v>1597</v>
      </c>
      <c r="K408" s="6" t="s">
        <v>120</v>
      </c>
      <c r="L408" s="6" t="s">
        <v>1598</v>
      </c>
      <c r="M408" s="2" t="s">
        <v>97</v>
      </c>
      <c r="N408" s="3">
        <v>45027</v>
      </c>
      <c r="O408" s="3">
        <f>N408+366</f>
        <v>45393</v>
      </c>
      <c r="P408" s="2" t="s">
        <v>97</v>
      </c>
      <c r="Q408" s="12" t="s">
        <v>1599</v>
      </c>
      <c r="R408" s="7">
        <f>400+656.5</f>
        <v>1056.5</v>
      </c>
      <c r="S408" s="7">
        <f t="shared" ref="S408" si="196">R408</f>
        <v>1056.5</v>
      </c>
      <c r="T408" s="12" t="s">
        <v>1600</v>
      </c>
      <c r="U408" s="12" t="s">
        <v>137</v>
      </c>
      <c r="V408" s="12" t="s">
        <v>139</v>
      </c>
      <c r="W408" s="2" t="s">
        <v>82</v>
      </c>
      <c r="X408" s="12" t="s">
        <v>139</v>
      </c>
      <c r="Y408" s="2" t="s">
        <v>86</v>
      </c>
      <c r="Z408" s="3">
        <v>45112</v>
      </c>
      <c r="AA408" s="3">
        <v>45112</v>
      </c>
      <c r="AB408" s="4" t="s">
        <v>97</v>
      </c>
    </row>
    <row r="409" spans="1:28" ht="30" customHeight="1" x14ac:dyDescent="0.25">
      <c r="A409" s="2">
        <v>2023</v>
      </c>
      <c r="B409" s="3">
        <v>45017</v>
      </c>
      <c r="C409" s="3">
        <v>45107</v>
      </c>
      <c r="D409" s="4" t="s">
        <v>72</v>
      </c>
      <c r="E409" s="5" t="s">
        <v>1596</v>
      </c>
      <c r="F409" s="2" t="s">
        <v>89</v>
      </c>
      <c r="G409" s="2" t="s">
        <v>84</v>
      </c>
      <c r="H409" s="2" t="s">
        <v>85</v>
      </c>
      <c r="I409" s="2" t="s">
        <v>80</v>
      </c>
      <c r="J409" s="6" t="s">
        <v>1597</v>
      </c>
      <c r="K409" s="6" t="s">
        <v>120</v>
      </c>
      <c r="L409" s="6" t="s">
        <v>1598</v>
      </c>
      <c r="M409" s="2" t="s">
        <v>97</v>
      </c>
      <c r="N409" s="3">
        <v>45027</v>
      </c>
      <c r="O409" s="3">
        <f>N409+366</f>
        <v>45393</v>
      </c>
      <c r="P409" s="2" t="s">
        <v>97</v>
      </c>
      <c r="Q409" s="12" t="s">
        <v>1601</v>
      </c>
      <c r="R409" s="7">
        <f>400+656.5</f>
        <v>1056.5</v>
      </c>
      <c r="S409" s="7">
        <f>R409</f>
        <v>1056.5</v>
      </c>
      <c r="T409" s="12" t="s">
        <v>1602</v>
      </c>
      <c r="U409" s="12" t="s">
        <v>137</v>
      </c>
      <c r="V409" s="12" t="s">
        <v>139</v>
      </c>
      <c r="W409" s="2" t="s">
        <v>82</v>
      </c>
      <c r="X409" s="12" t="s">
        <v>139</v>
      </c>
      <c r="Y409" s="2" t="s">
        <v>86</v>
      </c>
      <c r="Z409" s="3">
        <v>45112</v>
      </c>
      <c r="AA409" s="3">
        <v>45112</v>
      </c>
      <c r="AB409" s="4" t="s">
        <v>97</v>
      </c>
    </row>
    <row r="410" spans="1:28" ht="30" customHeight="1" x14ac:dyDescent="0.25">
      <c r="A410" s="2">
        <v>2023</v>
      </c>
      <c r="B410" s="3">
        <v>45017</v>
      </c>
      <c r="C410" s="3">
        <v>45107</v>
      </c>
      <c r="D410" s="4" t="s">
        <v>72</v>
      </c>
      <c r="E410" s="5" t="s">
        <v>633</v>
      </c>
      <c r="F410" s="2" t="s">
        <v>89</v>
      </c>
      <c r="G410" s="2" t="s">
        <v>84</v>
      </c>
      <c r="H410" s="2" t="s">
        <v>85</v>
      </c>
      <c r="I410" s="2" t="s">
        <v>80</v>
      </c>
      <c r="J410" s="6" t="s">
        <v>132</v>
      </c>
      <c r="K410" s="6" t="s">
        <v>634</v>
      </c>
      <c r="L410" s="6" t="s">
        <v>635</v>
      </c>
      <c r="M410" s="2" t="s">
        <v>97</v>
      </c>
      <c r="N410" s="3">
        <v>45027</v>
      </c>
      <c r="O410" s="3">
        <f>N410+366</f>
        <v>45393</v>
      </c>
      <c r="P410" s="2" t="s">
        <v>97</v>
      </c>
      <c r="Q410" s="12" t="s">
        <v>636</v>
      </c>
      <c r="R410" s="7">
        <f>600+3708.08</f>
        <v>4308.08</v>
      </c>
      <c r="S410" s="7">
        <f t="shared" si="194"/>
        <v>4308.08</v>
      </c>
      <c r="T410" s="12" t="s">
        <v>637</v>
      </c>
      <c r="U410" s="12" t="s">
        <v>137</v>
      </c>
      <c r="V410" s="12" t="s">
        <v>139</v>
      </c>
      <c r="W410" s="2" t="s">
        <v>82</v>
      </c>
      <c r="X410" s="12" t="s">
        <v>139</v>
      </c>
      <c r="Y410" s="2" t="s">
        <v>86</v>
      </c>
      <c r="Z410" s="3">
        <v>45112</v>
      </c>
      <c r="AA410" s="3">
        <v>45112</v>
      </c>
      <c r="AB410" s="4" t="s">
        <v>97</v>
      </c>
    </row>
    <row r="411" spans="1:28" ht="30" customHeight="1" x14ac:dyDescent="0.25">
      <c r="A411" s="2">
        <v>2023</v>
      </c>
      <c r="B411" s="3">
        <v>45017</v>
      </c>
      <c r="C411" s="3">
        <v>45107</v>
      </c>
      <c r="D411" s="4" t="s">
        <v>72</v>
      </c>
      <c r="E411" s="5" t="s">
        <v>1529</v>
      </c>
      <c r="F411" s="2" t="s">
        <v>89</v>
      </c>
      <c r="G411" s="2" t="s">
        <v>84</v>
      </c>
      <c r="H411" s="2" t="s">
        <v>85</v>
      </c>
      <c r="I411" s="2" t="s">
        <v>80</v>
      </c>
      <c r="J411" s="6" t="s">
        <v>1530</v>
      </c>
      <c r="K411" s="6" t="s">
        <v>379</v>
      </c>
      <c r="L411" s="6" t="s">
        <v>146</v>
      </c>
      <c r="M411" s="2" t="s">
        <v>97</v>
      </c>
      <c r="N411" s="3">
        <v>45028</v>
      </c>
      <c r="O411" s="3">
        <f>N411+366</f>
        <v>45394</v>
      </c>
      <c r="P411" s="2" t="s">
        <v>97</v>
      </c>
      <c r="Q411" s="12" t="s">
        <v>1531</v>
      </c>
      <c r="R411" s="7">
        <v>320</v>
      </c>
      <c r="S411" s="7">
        <f>R411</f>
        <v>320</v>
      </c>
      <c r="T411" s="12" t="s">
        <v>1532</v>
      </c>
      <c r="U411" s="12" t="s">
        <v>137</v>
      </c>
      <c r="V411" s="12" t="s">
        <v>139</v>
      </c>
      <c r="W411" s="2" t="s">
        <v>82</v>
      </c>
      <c r="X411" s="12" t="s">
        <v>139</v>
      </c>
      <c r="Y411" s="2" t="s">
        <v>86</v>
      </c>
      <c r="Z411" s="3">
        <v>45112</v>
      </c>
      <c r="AA411" s="3">
        <v>45112</v>
      </c>
      <c r="AB411" s="4" t="s">
        <v>97</v>
      </c>
    </row>
    <row r="412" spans="1:28" ht="30" customHeight="1" x14ac:dyDescent="0.25">
      <c r="A412" s="2">
        <v>2023</v>
      </c>
      <c r="B412" s="3">
        <v>45017</v>
      </c>
      <c r="C412" s="3">
        <v>45107</v>
      </c>
      <c r="D412" s="4" t="s">
        <v>72</v>
      </c>
      <c r="E412" s="5" t="s">
        <v>2515</v>
      </c>
      <c r="F412" s="2" t="s">
        <v>89</v>
      </c>
      <c r="G412" s="2" t="s">
        <v>84</v>
      </c>
      <c r="H412" s="2" t="s">
        <v>85</v>
      </c>
      <c r="I412" s="2" t="s">
        <v>80</v>
      </c>
      <c r="J412" s="6" t="s">
        <v>2516</v>
      </c>
      <c r="K412" s="6" t="s">
        <v>2517</v>
      </c>
      <c r="L412" s="6" t="s">
        <v>2518</v>
      </c>
      <c r="M412" s="2" t="s">
        <v>97</v>
      </c>
      <c r="N412" s="3">
        <v>45034</v>
      </c>
      <c r="O412" s="3">
        <f>N412+366</f>
        <v>45400</v>
      </c>
      <c r="P412" s="2" t="s">
        <v>97</v>
      </c>
      <c r="Q412" s="12" t="s">
        <v>2519</v>
      </c>
      <c r="R412" s="7">
        <f>400+240.5</f>
        <v>640.5</v>
      </c>
      <c r="S412" s="7">
        <f>R412</f>
        <v>640.5</v>
      </c>
      <c r="T412" s="12" t="s">
        <v>2520</v>
      </c>
      <c r="U412" s="12" t="s">
        <v>137</v>
      </c>
      <c r="V412" s="12" t="s">
        <v>139</v>
      </c>
      <c r="W412" s="2" t="s">
        <v>82</v>
      </c>
      <c r="X412" s="12" t="s">
        <v>139</v>
      </c>
      <c r="Y412" s="2" t="s">
        <v>86</v>
      </c>
      <c r="Z412" s="3">
        <v>45112</v>
      </c>
      <c r="AA412" s="3">
        <v>45112</v>
      </c>
      <c r="AB412" s="4" t="s">
        <v>97</v>
      </c>
    </row>
    <row r="413" spans="1:28" ht="30" customHeight="1" x14ac:dyDescent="0.25">
      <c r="A413" s="2">
        <v>2023</v>
      </c>
      <c r="B413" s="3">
        <v>45017</v>
      </c>
      <c r="C413" s="3">
        <v>45107</v>
      </c>
      <c r="D413" s="4" t="s">
        <v>72</v>
      </c>
      <c r="E413" s="5" t="s">
        <v>1559</v>
      </c>
      <c r="F413" s="2" t="s">
        <v>89</v>
      </c>
      <c r="G413" s="2" t="s">
        <v>84</v>
      </c>
      <c r="H413" s="2" t="s">
        <v>85</v>
      </c>
      <c r="I413" s="2" t="s">
        <v>80</v>
      </c>
      <c r="J413" s="6" t="s">
        <v>1555</v>
      </c>
      <c r="K413" s="6" t="s">
        <v>1556</v>
      </c>
      <c r="L413" s="6" t="s">
        <v>1154</v>
      </c>
      <c r="M413" s="2" t="s">
        <v>97</v>
      </c>
      <c r="N413" s="3">
        <v>45034</v>
      </c>
      <c r="O413" s="3">
        <f>N413+365*2+1</f>
        <v>45765</v>
      </c>
      <c r="P413" s="2" t="s">
        <v>97</v>
      </c>
      <c r="Q413" s="12" t="s">
        <v>1560</v>
      </c>
      <c r="R413" s="7">
        <v>600</v>
      </c>
      <c r="S413" s="7">
        <f t="shared" ref="S413" si="197">R413</f>
        <v>600</v>
      </c>
      <c r="T413" s="12" t="s">
        <v>1558</v>
      </c>
      <c r="U413" s="12" t="s">
        <v>137</v>
      </c>
      <c r="V413" s="12" t="s">
        <v>139</v>
      </c>
      <c r="W413" s="2" t="s">
        <v>82</v>
      </c>
      <c r="X413" s="12" t="s">
        <v>139</v>
      </c>
      <c r="Y413" s="2" t="s">
        <v>86</v>
      </c>
      <c r="Z413" s="3">
        <v>45112</v>
      </c>
      <c r="AA413" s="3">
        <v>45112</v>
      </c>
      <c r="AB413" s="4" t="s">
        <v>97</v>
      </c>
    </row>
    <row r="414" spans="1:28" ht="30" customHeight="1" x14ac:dyDescent="0.25">
      <c r="A414" s="2">
        <v>2023</v>
      </c>
      <c r="B414" s="3">
        <v>45017</v>
      </c>
      <c r="C414" s="3">
        <v>45107</v>
      </c>
      <c r="D414" s="4" t="s">
        <v>72</v>
      </c>
      <c r="E414" s="5" t="s">
        <v>1231</v>
      </c>
      <c r="F414" s="2" t="s">
        <v>89</v>
      </c>
      <c r="G414" s="2" t="s">
        <v>84</v>
      </c>
      <c r="H414" s="2" t="s">
        <v>85</v>
      </c>
      <c r="I414" s="2" t="s">
        <v>80</v>
      </c>
      <c r="J414" s="6" t="s">
        <v>1232</v>
      </c>
      <c r="K414" s="6" t="s">
        <v>1233</v>
      </c>
      <c r="L414" s="6" t="s">
        <v>1234</v>
      </c>
      <c r="M414" s="2" t="s">
        <v>97</v>
      </c>
      <c r="N414" s="3">
        <v>45034</v>
      </c>
      <c r="O414" s="3">
        <f>N414+366</f>
        <v>45400</v>
      </c>
      <c r="P414" s="2" t="s">
        <v>97</v>
      </c>
      <c r="Q414" s="12" t="s">
        <v>1235</v>
      </c>
      <c r="R414" s="7">
        <v>1185.03</v>
      </c>
      <c r="S414" s="7">
        <f>R414</f>
        <v>1185.03</v>
      </c>
      <c r="T414" s="12" t="s">
        <v>1236</v>
      </c>
      <c r="U414" s="12" t="s">
        <v>137</v>
      </c>
      <c r="V414" s="12" t="s">
        <v>139</v>
      </c>
      <c r="W414" s="2" t="s">
        <v>82</v>
      </c>
      <c r="X414" s="12" t="s">
        <v>139</v>
      </c>
      <c r="Y414" s="2" t="s">
        <v>86</v>
      </c>
      <c r="Z414" s="3">
        <v>45112</v>
      </c>
      <c r="AA414" s="3">
        <v>45112</v>
      </c>
      <c r="AB414" s="4" t="s">
        <v>97</v>
      </c>
    </row>
    <row r="415" spans="1:28" ht="30" customHeight="1" x14ac:dyDescent="0.25">
      <c r="A415" s="2">
        <v>2023</v>
      </c>
      <c r="B415" s="3">
        <v>45017</v>
      </c>
      <c r="C415" s="3">
        <v>45107</v>
      </c>
      <c r="D415" s="4" t="s">
        <v>72</v>
      </c>
      <c r="E415" s="5" t="s">
        <v>986</v>
      </c>
      <c r="F415" s="2" t="s">
        <v>89</v>
      </c>
      <c r="G415" s="2" t="s">
        <v>84</v>
      </c>
      <c r="H415" s="2" t="s">
        <v>85</v>
      </c>
      <c r="I415" s="2" t="s">
        <v>80</v>
      </c>
      <c r="J415" s="6" t="s">
        <v>143</v>
      </c>
      <c r="K415" s="6" t="s">
        <v>987</v>
      </c>
      <c r="L415" s="6" t="s">
        <v>166</v>
      </c>
      <c r="M415" s="2" t="s">
        <v>97</v>
      </c>
      <c r="N415" s="3">
        <v>45035</v>
      </c>
      <c r="O415" s="3">
        <f>N415+366</f>
        <v>45401</v>
      </c>
      <c r="P415" s="2" t="s">
        <v>97</v>
      </c>
      <c r="Q415" s="12" t="s">
        <v>988</v>
      </c>
      <c r="R415" s="7">
        <v>1335.79</v>
      </c>
      <c r="S415" s="7">
        <f>R415</f>
        <v>1335.79</v>
      </c>
      <c r="T415" s="12" t="s">
        <v>989</v>
      </c>
      <c r="U415" s="12" t="s">
        <v>137</v>
      </c>
      <c r="V415" s="12" t="s">
        <v>139</v>
      </c>
      <c r="W415" s="2" t="s">
        <v>82</v>
      </c>
      <c r="X415" s="12" t="s">
        <v>139</v>
      </c>
      <c r="Y415" s="2" t="s">
        <v>86</v>
      </c>
      <c r="Z415" s="3">
        <v>45112</v>
      </c>
      <c r="AA415" s="3">
        <v>45112</v>
      </c>
      <c r="AB415" s="4" t="s">
        <v>97</v>
      </c>
    </row>
    <row r="416" spans="1:28" ht="30" customHeight="1" x14ac:dyDescent="0.25">
      <c r="A416" s="2">
        <v>2023</v>
      </c>
      <c r="B416" s="3">
        <v>45017</v>
      </c>
      <c r="C416" s="3">
        <v>45107</v>
      </c>
      <c r="D416" s="4" t="s">
        <v>72</v>
      </c>
      <c r="E416" s="5" t="s">
        <v>997</v>
      </c>
      <c r="F416" s="2" t="s">
        <v>89</v>
      </c>
      <c r="G416" s="2" t="s">
        <v>84</v>
      </c>
      <c r="H416" s="2" t="s">
        <v>85</v>
      </c>
      <c r="I416" s="2" t="s">
        <v>80</v>
      </c>
      <c r="J416" s="6" t="s">
        <v>998</v>
      </c>
      <c r="K416" s="6" t="s">
        <v>131</v>
      </c>
      <c r="L416" s="6" t="s">
        <v>117</v>
      </c>
      <c r="M416" s="2" t="s">
        <v>97</v>
      </c>
      <c r="N416" s="3">
        <v>45035</v>
      </c>
      <c r="O416" s="3">
        <f>N416+366</f>
        <v>45401</v>
      </c>
      <c r="P416" s="2" t="s">
        <v>97</v>
      </c>
      <c r="Q416" s="12" t="s">
        <v>999</v>
      </c>
      <c r="R416" s="7">
        <v>228</v>
      </c>
      <c r="S416" s="7">
        <f>R416</f>
        <v>228</v>
      </c>
      <c r="T416" s="12" t="s">
        <v>1000</v>
      </c>
      <c r="U416" s="12" t="s">
        <v>137</v>
      </c>
      <c r="V416" s="12" t="s">
        <v>139</v>
      </c>
      <c r="W416" s="2" t="s">
        <v>82</v>
      </c>
      <c r="X416" s="12" t="s">
        <v>139</v>
      </c>
      <c r="Y416" s="2" t="s">
        <v>86</v>
      </c>
      <c r="Z416" s="3">
        <v>45112</v>
      </c>
      <c r="AA416" s="3">
        <v>45112</v>
      </c>
      <c r="AB416" s="4" t="s">
        <v>97</v>
      </c>
    </row>
    <row r="417" spans="1:28" ht="30" customHeight="1" x14ac:dyDescent="0.25">
      <c r="A417" s="2">
        <v>2023</v>
      </c>
      <c r="B417" s="3">
        <v>45017</v>
      </c>
      <c r="C417" s="3">
        <v>45107</v>
      </c>
      <c r="D417" s="4" t="s">
        <v>72</v>
      </c>
      <c r="E417" s="5" t="s">
        <v>1026</v>
      </c>
      <c r="F417" s="2" t="s">
        <v>89</v>
      </c>
      <c r="G417" s="2" t="s">
        <v>84</v>
      </c>
      <c r="H417" s="2" t="s">
        <v>85</v>
      </c>
      <c r="I417" s="2" t="s">
        <v>80</v>
      </c>
      <c r="J417" s="6" t="s">
        <v>1027</v>
      </c>
      <c r="K417" s="6" t="s">
        <v>97</v>
      </c>
      <c r="L417" s="6" t="s">
        <v>97</v>
      </c>
      <c r="M417" s="2" t="s">
        <v>97</v>
      </c>
      <c r="N417" s="3">
        <v>45036</v>
      </c>
      <c r="O417" s="3">
        <f>N417+366</f>
        <v>45402</v>
      </c>
      <c r="P417" s="2" t="s">
        <v>97</v>
      </c>
      <c r="Q417" s="12" t="s">
        <v>1028</v>
      </c>
      <c r="R417" s="7">
        <v>0</v>
      </c>
      <c r="S417" s="7">
        <f>R417</f>
        <v>0</v>
      </c>
      <c r="T417" s="12" t="s">
        <v>198</v>
      </c>
      <c r="U417" s="12" t="s">
        <v>137</v>
      </c>
      <c r="V417" s="12" t="s">
        <v>139</v>
      </c>
      <c r="W417" s="2" t="s">
        <v>82</v>
      </c>
      <c r="X417" s="12" t="s">
        <v>139</v>
      </c>
      <c r="Y417" s="2" t="s">
        <v>86</v>
      </c>
      <c r="Z417" s="3">
        <v>45112</v>
      </c>
      <c r="AA417" s="3">
        <v>45112</v>
      </c>
      <c r="AB417" s="4" t="s">
        <v>97</v>
      </c>
    </row>
    <row r="418" spans="1:28" ht="30" customHeight="1" x14ac:dyDescent="0.25">
      <c r="A418" s="2">
        <v>2023</v>
      </c>
      <c r="B418" s="3">
        <v>45017</v>
      </c>
      <c r="C418" s="3">
        <v>45107</v>
      </c>
      <c r="D418" s="4" t="s">
        <v>72</v>
      </c>
      <c r="E418" s="5" t="s">
        <v>483</v>
      </c>
      <c r="F418" s="2" t="s">
        <v>89</v>
      </c>
      <c r="G418" s="2" t="s">
        <v>84</v>
      </c>
      <c r="H418" s="2" t="s">
        <v>85</v>
      </c>
      <c r="I418" s="2" t="s">
        <v>80</v>
      </c>
      <c r="J418" s="6" t="s">
        <v>303</v>
      </c>
      <c r="K418" s="6" t="s">
        <v>97</v>
      </c>
      <c r="L418" s="6" t="s">
        <v>97</v>
      </c>
      <c r="M418" s="2" t="s">
        <v>97</v>
      </c>
      <c r="N418" s="3">
        <v>45016</v>
      </c>
      <c r="O418" s="3">
        <f t="shared" si="193"/>
        <v>45382</v>
      </c>
      <c r="P418" s="2" t="s">
        <v>97</v>
      </c>
      <c r="Q418" s="12" t="s">
        <v>484</v>
      </c>
      <c r="R418" s="7">
        <f>400+442</f>
        <v>842</v>
      </c>
      <c r="S418" s="7">
        <f t="shared" si="194"/>
        <v>842</v>
      </c>
      <c r="T418" s="12" t="s">
        <v>485</v>
      </c>
      <c r="U418" s="12" t="s">
        <v>137</v>
      </c>
      <c r="V418" s="12" t="s">
        <v>139</v>
      </c>
      <c r="W418" s="2" t="s">
        <v>82</v>
      </c>
      <c r="X418" s="12" t="s">
        <v>139</v>
      </c>
      <c r="Y418" s="2" t="s">
        <v>86</v>
      </c>
      <c r="Z418" s="3">
        <v>45112</v>
      </c>
      <c r="AA418" s="3">
        <v>45112</v>
      </c>
      <c r="AB418" s="4" t="s">
        <v>97</v>
      </c>
    </row>
    <row r="419" spans="1:28" ht="30" customHeight="1" x14ac:dyDescent="0.25">
      <c r="A419" s="2">
        <v>2023</v>
      </c>
      <c r="B419" s="3">
        <v>45017</v>
      </c>
      <c r="C419" s="3">
        <v>45107</v>
      </c>
      <c r="D419" s="4" t="s">
        <v>72</v>
      </c>
      <c r="E419" s="5" t="s">
        <v>1029</v>
      </c>
      <c r="F419" s="2" t="s">
        <v>89</v>
      </c>
      <c r="G419" s="2" t="s">
        <v>84</v>
      </c>
      <c r="H419" s="2" t="s">
        <v>85</v>
      </c>
      <c r="I419" s="2" t="s">
        <v>80</v>
      </c>
      <c r="J419" s="6" t="s">
        <v>1027</v>
      </c>
      <c r="K419" s="6" t="s">
        <v>97</v>
      </c>
      <c r="L419" s="6" t="s">
        <v>97</v>
      </c>
      <c r="M419" s="2" t="s">
        <v>97</v>
      </c>
      <c r="N419" s="3">
        <v>45036</v>
      </c>
      <c r="O419" s="3">
        <f>N419+366</f>
        <v>45402</v>
      </c>
      <c r="P419" s="2" t="s">
        <v>97</v>
      </c>
      <c r="Q419" s="12" t="s">
        <v>1030</v>
      </c>
      <c r="R419" s="7">
        <v>0</v>
      </c>
      <c r="S419" s="7">
        <f>R419</f>
        <v>0</v>
      </c>
      <c r="T419" s="12" t="s">
        <v>198</v>
      </c>
      <c r="U419" s="12" t="s">
        <v>137</v>
      </c>
      <c r="V419" s="12" t="s">
        <v>139</v>
      </c>
      <c r="W419" s="2" t="s">
        <v>82</v>
      </c>
      <c r="X419" s="12" t="s">
        <v>139</v>
      </c>
      <c r="Y419" s="2" t="s">
        <v>86</v>
      </c>
      <c r="Z419" s="3">
        <v>45112</v>
      </c>
      <c r="AA419" s="3">
        <v>45112</v>
      </c>
      <c r="AB419" s="4" t="s">
        <v>97</v>
      </c>
    </row>
    <row r="420" spans="1:28" ht="30" customHeight="1" x14ac:dyDescent="0.25">
      <c r="A420" s="2">
        <v>2023</v>
      </c>
      <c r="B420" s="3">
        <v>45017</v>
      </c>
      <c r="C420" s="3">
        <v>45107</v>
      </c>
      <c r="D420" s="4" t="s">
        <v>72</v>
      </c>
      <c r="E420" s="5" t="s">
        <v>965</v>
      </c>
      <c r="F420" s="2" t="s">
        <v>89</v>
      </c>
      <c r="G420" s="2" t="s">
        <v>84</v>
      </c>
      <c r="H420" s="2" t="s">
        <v>85</v>
      </c>
      <c r="I420" s="2" t="s">
        <v>80</v>
      </c>
      <c r="J420" s="6" t="s">
        <v>966</v>
      </c>
      <c r="K420" s="6" t="s">
        <v>967</v>
      </c>
      <c r="L420" s="6" t="s">
        <v>968</v>
      </c>
      <c r="M420" s="2" t="s">
        <v>97</v>
      </c>
      <c r="N420" s="3">
        <v>45037</v>
      </c>
      <c r="O420" s="3">
        <f>N420+(366)*3-2</f>
        <v>46133</v>
      </c>
      <c r="P420" s="2" t="s">
        <v>97</v>
      </c>
      <c r="Q420" s="12" t="s">
        <v>969</v>
      </c>
      <c r="R420" s="7">
        <v>250</v>
      </c>
      <c r="S420" s="7">
        <f t="shared" si="194"/>
        <v>250</v>
      </c>
      <c r="T420" s="12" t="s">
        <v>970</v>
      </c>
      <c r="U420" s="12" t="s">
        <v>137</v>
      </c>
      <c r="V420" s="12" t="s">
        <v>139</v>
      </c>
      <c r="W420" s="2" t="s">
        <v>82</v>
      </c>
      <c r="X420" s="12" t="s">
        <v>139</v>
      </c>
      <c r="Y420" s="2" t="s">
        <v>86</v>
      </c>
      <c r="Z420" s="3">
        <v>45112</v>
      </c>
      <c r="AA420" s="3">
        <v>45112</v>
      </c>
      <c r="AB420" s="4" t="s">
        <v>97</v>
      </c>
    </row>
    <row r="421" spans="1:28" ht="30" customHeight="1" x14ac:dyDescent="0.25">
      <c r="A421" s="2">
        <v>2023</v>
      </c>
      <c r="B421" s="3">
        <v>45017</v>
      </c>
      <c r="C421" s="3">
        <v>45107</v>
      </c>
      <c r="D421" s="4" t="s">
        <v>72</v>
      </c>
      <c r="E421" s="5" t="s">
        <v>1536</v>
      </c>
      <c r="F421" s="2" t="s">
        <v>89</v>
      </c>
      <c r="G421" s="2" t="s">
        <v>84</v>
      </c>
      <c r="H421" s="2" t="s">
        <v>85</v>
      </c>
      <c r="I421" s="2" t="s">
        <v>80</v>
      </c>
      <c r="J421" s="6" t="s">
        <v>1537</v>
      </c>
      <c r="K421" s="6" t="s">
        <v>798</v>
      </c>
      <c r="L421" s="6" t="s">
        <v>117</v>
      </c>
      <c r="M421" s="2" t="s">
        <v>97</v>
      </c>
      <c r="N421" s="3">
        <v>45035</v>
      </c>
      <c r="O421" s="3">
        <f t="shared" ref="O421:O446" si="198">N421+366</f>
        <v>45401</v>
      </c>
      <c r="P421" s="2" t="s">
        <v>97</v>
      </c>
      <c r="Q421" s="12" t="s">
        <v>1538</v>
      </c>
      <c r="R421" s="7">
        <v>394.8</v>
      </c>
      <c r="S421" s="7">
        <f>R421</f>
        <v>394.8</v>
      </c>
      <c r="T421" s="12" t="s">
        <v>1539</v>
      </c>
      <c r="U421" s="12" t="s">
        <v>137</v>
      </c>
      <c r="V421" s="12" t="s">
        <v>139</v>
      </c>
      <c r="W421" s="2" t="s">
        <v>82</v>
      </c>
      <c r="X421" s="12" t="s">
        <v>139</v>
      </c>
      <c r="Y421" s="2" t="s">
        <v>86</v>
      </c>
      <c r="Z421" s="3">
        <v>45112</v>
      </c>
      <c r="AA421" s="3">
        <v>45112</v>
      </c>
      <c r="AB421" s="4" t="s">
        <v>97</v>
      </c>
    </row>
    <row r="422" spans="1:28" ht="30" customHeight="1" x14ac:dyDescent="0.25">
      <c r="A422" s="2">
        <v>2023</v>
      </c>
      <c r="B422" s="3">
        <v>45017</v>
      </c>
      <c r="C422" s="3">
        <v>45107</v>
      </c>
      <c r="D422" s="4" t="s">
        <v>72</v>
      </c>
      <c r="E422" s="5" t="s">
        <v>1813</v>
      </c>
      <c r="F422" s="2" t="s">
        <v>89</v>
      </c>
      <c r="G422" s="2" t="s">
        <v>84</v>
      </c>
      <c r="H422" s="2" t="s">
        <v>85</v>
      </c>
      <c r="I422" s="2" t="s">
        <v>80</v>
      </c>
      <c r="J422" s="6" t="s">
        <v>1814</v>
      </c>
      <c r="K422" s="6" t="s">
        <v>1617</v>
      </c>
      <c r="L422" s="6" t="s">
        <v>471</v>
      </c>
      <c r="M422" s="2" t="s">
        <v>97</v>
      </c>
      <c r="N422" s="3">
        <v>45037</v>
      </c>
      <c r="O422" s="3">
        <f>N422+366</f>
        <v>45403</v>
      </c>
      <c r="P422" s="2" t="s">
        <v>97</v>
      </c>
      <c r="Q422" s="12" t="s">
        <v>1815</v>
      </c>
      <c r="R422" s="7">
        <f>400+1510.27</f>
        <v>1910.27</v>
      </c>
      <c r="S422" s="7">
        <f>R422</f>
        <v>1910.27</v>
      </c>
      <c r="T422" s="12" t="s">
        <v>1816</v>
      </c>
      <c r="U422" s="12" t="s">
        <v>137</v>
      </c>
      <c r="V422" s="12" t="s">
        <v>139</v>
      </c>
      <c r="W422" s="2" t="s">
        <v>82</v>
      </c>
      <c r="X422" s="12" t="s">
        <v>139</v>
      </c>
      <c r="Y422" s="2" t="s">
        <v>86</v>
      </c>
      <c r="Z422" s="3">
        <v>45112</v>
      </c>
      <c r="AA422" s="3">
        <v>45112</v>
      </c>
      <c r="AB422" s="4" t="s">
        <v>97</v>
      </c>
    </row>
    <row r="423" spans="1:28" ht="30" customHeight="1" x14ac:dyDescent="0.25">
      <c r="A423" s="2">
        <v>2023</v>
      </c>
      <c r="B423" s="3">
        <v>45017</v>
      </c>
      <c r="C423" s="3">
        <v>45107</v>
      </c>
      <c r="D423" s="4" t="s">
        <v>72</v>
      </c>
      <c r="E423" s="5" t="s">
        <v>983</v>
      </c>
      <c r="F423" s="2" t="s">
        <v>89</v>
      </c>
      <c r="G423" s="2" t="s">
        <v>84</v>
      </c>
      <c r="H423" s="2" t="s">
        <v>85</v>
      </c>
      <c r="I423" s="2" t="s">
        <v>80</v>
      </c>
      <c r="J423" s="6" t="s">
        <v>838</v>
      </c>
      <c r="K423" s="6" t="s">
        <v>130</v>
      </c>
      <c r="L423" s="6" t="s">
        <v>117</v>
      </c>
      <c r="M423" s="2" t="s">
        <v>97</v>
      </c>
      <c r="N423" s="3">
        <v>45035</v>
      </c>
      <c r="O423" s="3">
        <f t="shared" si="198"/>
        <v>45401</v>
      </c>
      <c r="P423" s="2" t="s">
        <v>97</v>
      </c>
      <c r="Q423" s="12" t="s">
        <v>984</v>
      </c>
      <c r="R423" s="7">
        <f>400+49.85</f>
        <v>449.85</v>
      </c>
      <c r="S423" s="7">
        <f t="shared" si="194"/>
        <v>449.85</v>
      </c>
      <c r="T423" s="12" t="s">
        <v>985</v>
      </c>
      <c r="U423" s="12" t="s">
        <v>137</v>
      </c>
      <c r="V423" s="12" t="s">
        <v>139</v>
      </c>
      <c r="W423" s="2" t="s">
        <v>82</v>
      </c>
      <c r="X423" s="12" t="s">
        <v>139</v>
      </c>
      <c r="Y423" s="2" t="s">
        <v>86</v>
      </c>
      <c r="Z423" s="3">
        <v>45112</v>
      </c>
      <c r="AA423" s="3">
        <v>45112</v>
      </c>
      <c r="AB423" s="4" t="s">
        <v>97</v>
      </c>
    </row>
    <row r="424" spans="1:28" ht="30" customHeight="1" x14ac:dyDescent="0.25">
      <c r="A424" s="2">
        <v>2023</v>
      </c>
      <c r="B424" s="3">
        <v>45017</v>
      </c>
      <c r="C424" s="3">
        <v>45107</v>
      </c>
      <c r="D424" s="4" t="s">
        <v>72</v>
      </c>
      <c r="E424" s="5" t="s">
        <v>995</v>
      </c>
      <c r="F424" s="2" t="s">
        <v>89</v>
      </c>
      <c r="G424" s="2" t="s">
        <v>84</v>
      </c>
      <c r="H424" s="2" t="s">
        <v>85</v>
      </c>
      <c r="I424" s="2" t="s">
        <v>80</v>
      </c>
      <c r="J424" s="6" t="s">
        <v>991</v>
      </c>
      <c r="K424" s="6" t="s">
        <v>121</v>
      </c>
      <c r="L424" s="6" t="s">
        <v>992</v>
      </c>
      <c r="M424" s="2" t="s">
        <v>97</v>
      </c>
      <c r="N424" s="3">
        <v>45037</v>
      </c>
      <c r="O424" s="3">
        <f t="shared" si="198"/>
        <v>45403</v>
      </c>
      <c r="P424" s="2" t="s">
        <v>97</v>
      </c>
      <c r="Q424" s="12" t="s">
        <v>996</v>
      </c>
      <c r="R424" s="7">
        <f>400+33.41</f>
        <v>433.40999999999997</v>
      </c>
      <c r="S424" s="7">
        <f t="shared" ref="S424:S425" si="199">R424</f>
        <v>433.40999999999997</v>
      </c>
      <c r="T424" s="12" t="s">
        <v>994</v>
      </c>
      <c r="U424" s="12" t="s">
        <v>137</v>
      </c>
      <c r="V424" s="12" t="s">
        <v>139</v>
      </c>
      <c r="W424" s="2" t="s">
        <v>82</v>
      </c>
      <c r="X424" s="12" t="s">
        <v>139</v>
      </c>
      <c r="Y424" s="2" t="s">
        <v>86</v>
      </c>
      <c r="Z424" s="3">
        <v>45112</v>
      </c>
      <c r="AA424" s="3">
        <v>45112</v>
      </c>
      <c r="AB424" s="4" t="s">
        <v>97</v>
      </c>
    </row>
    <row r="425" spans="1:28" ht="30" customHeight="1" x14ac:dyDescent="0.25">
      <c r="A425" s="2">
        <v>2023</v>
      </c>
      <c r="B425" s="3">
        <v>45017</v>
      </c>
      <c r="C425" s="3">
        <v>45107</v>
      </c>
      <c r="D425" s="4" t="s">
        <v>72</v>
      </c>
      <c r="E425" s="5" t="s">
        <v>1572</v>
      </c>
      <c r="F425" s="2" t="s">
        <v>89</v>
      </c>
      <c r="G425" s="2" t="s">
        <v>84</v>
      </c>
      <c r="H425" s="2" t="s">
        <v>85</v>
      </c>
      <c r="I425" s="2" t="s">
        <v>80</v>
      </c>
      <c r="J425" s="6" t="s">
        <v>676</v>
      </c>
      <c r="K425" s="6" t="s">
        <v>131</v>
      </c>
      <c r="L425" s="6" t="s">
        <v>1569</v>
      </c>
      <c r="M425" s="2" t="s">
        <v>97</v>
      </c>
      <c r="N425" s="3">
        <v>45035</v>
      </c>
      <c r="O425" s="3">
        <f>N425+366</f>
        <v>45401</v>
      </c>
      <c r="P425" s="2" t="s">
        <v>97</v>
      </c>
      <c r="Q425" s="12" t="s">
        <v>1573</v>
      </c>
      <c r="R425" s="7">
        <f>400+260</f>
        <v>660</v>
      </c>
      <c r="S425" s="7">
        <f t="shared" si="199"/>
        <v>660</v>
      </c>
      <c r="T425" s="12" t="s">
        <v>1574</v>
      </c>
      <c r="U425" s="12" t="s">
        <v>137</v>
      </c>
      <c r="V425" s="12" t="s">
        <v>139</v>
      </c>
      <c r="W425" s="2" t="s">
        <v>82</v>
      </c>
      <c r="X425" s="12" t="s">
        <v>139</v>
      </c>
      <c r="Y425" s="2" t="s">
        <v>86</v>
      </c>
      <c r="Z425" s="3">
        <v>45112</v>
      </c>
      <c r="AA425" s="3">
        <v>45112</v>
      </c>
      <c r="AB425" s="4" t="s">
        <v>97</v>
      </c>
    </row>
    <row r="426" spans="1:28" ht="30" customHeight="1" x14ac:dyDescent="0.25">
      <c r="A426" s="2">
        <v>2023</v>
      </c>
      <c r="B426" s="3">
        <v>45017</v>
      </c>
      <c r="C426" s="3">
        <v>45107</v>
      </c>
      <c r="D426" s="4" t="s">
        <v>72</v>
      </c>
      <c r="E426" s="5" t="s">
        <v>1584</v>
      </c>
      <c r="F426" s="2" t="s">
        <v>89</v>
      </c>
      <c r="G426" s="2" t="s">
        <v>84</v>
      </c>
      <c r="H426" s="2" t="s">
        <v>85</v>
      </c>
      <c r="I426" s="2" t="s">
        <v>80</v>
      </c>
      <c r="J426" s="6" t="s">
        <v>1585</v>
      </c>
      <c r="K426" s="6" t="s">
        <v>154</v>
      </c>
      <c r="L426" s="6" t="s">
        <v>1586</v>
      </c>
      <c r="M426" s="2" t="s">
        <v>97</v>
      </c>
      <c r="N426" s="3">
        <v>45043</v>
      </c>
      <c r="O426" s="3">
        <f>N426+366</f>
        <v>45409</v>
      </c>
      <c r="P426" s="2" t="s">
        <v>97</v>
      </c>
      <c r="Q426" s="12" t="s">
        <v>1587</v>
      </c>
      <c r="R426" s="7">
        <f>400+585.65</f>
        <v>985.65</v>
      </c>
      <c r="S426" s="7">
        <f t="shared" ref="S426:S446" si="200">R426</f>
        <v>985.65</v>
      </c>
      <c r="T426" s="12" t="s">
        <v>1588</v>
      </c>
      <c r="U426" s="12" t="s">
        <v>137</v>
      </c>
      <c r="V426" s="12" t="s">
        <v>139</v>
      </c>
      <c r="W426" s="2" t="s">
        <v>82</v>
      </c>
      <c r="X426" s="12" t="s">
        <v>139</v>
      </c>
      <c r="Y426" s="2" t="s">
        <v>86</v>
      </c>
      <c r="Z426" s="3">
        <v>45112</v>
      </c>
      <c r="AA426" s="3">
        <v>45112</v>
      </c>
      <c r="AB426" s="4" t="s">
        <v>97</v>
      </c>
    </row>
    <row r="427" spans="1:28" ht="30" customHeight="1" x14ac:dyDescent="0.25">
      <c r="A427" s="2">
        <v>2023</v>
      </c>
      <c r="B427" s="3">
        <v>45017</v>
      </c>
      <c r="C427" s="3">
        <v>45107</v>
      </c>
      <c r="D427" s="4" t="s">
        <v>72</v>
      </c>
      <c r="E427" s="5" t="s">
        <v>1561</v>
      </c>
      <c r="F427" s="2" t="s">
        <v>89</v>
      </c>
      <c r="G427" s="2" t="s">
        <v>84</v>
      </c>
      <c r="H427" s="2" t="s">
        <v>85</v>
      </c>
      <c r="I427" s="2" t="s">
        <v>80</v>
      </c>
      <c r="J427" s="6" t="s">
        <v>1562</v>
      </c>
      <c r="K427" s="6" t="s">
        <v>389</v>
      </c>
      <c r="L427" s="6" t="s">
        <v>1126</v>
      </c>
      <c r="M427" s="2" t="s">
        <v>97</v>
      </c>
      <c r="N427" s="3">
        <v>45042</v>
      </c>
      <c r="O427" s="3">
        <f t="shared" si="198"/>
        <v>45408</v>
      </c>
      <c r="P427" s="2" t="s">
        <v>97</v>
      </c>
      <c r="Q427" s="12" t="s">
        <v>1563</v>
      </c>
      <c r="R427" s="7">
        <f>400+300</f>
        <v>700</v>
      </c>
      <c r="S427" s="7">
        <f t="shared" si="200"/>
        <v>700</v>
      </c>
      <c r="T427" s="12" t="s">
        <v>1564</v>
      </c>
      <c r="U427" s="12" t="s">
        <v>137</v>
      </c>
      <c r="V427" s="12" t="s">
        <v>139</v>
      </c>
      <c r="W427" s="2" t="s">
        <v>82</v>
      </c>
      <c r="X427" s="12" t="s">
        <v>139</v>
      </c>
      <c r="Y427" s="2" t="s">
        <v>86</v>
      </c>
      <c r="Z427" s="3">
        <v>45112</v>
      </c>
      <c r="AA427" s="3">
        <v>45112</v>
      </c>
      <c r="AB427" s="4" t="s">
        <v>97</v>
      </c>
    </row>
    <row r="428" spans="1:28" ht="30" customHeight="1" x14ac:dyDescent="0.25">
      <c r="A428" s="2">
        <v>2023</v>
      </c>
      <c r="B428" s="3">
        <v>45017</v>
      </c>
      <c r="C428" s="3">
        <v>45107</v>
      </c>
      <c r="D428" s="4" t="s">
        <v>72</v>
      </c>
      <c r="E428" s="5" t="s">
        <v>1540</v>
      </c>
      <c r="F428" s="2" t="s">
        <v>89</v>
      </c>
      <c r="G428" s="2" t="s">
        <v>84</v>
      </c>
      <c r="H428" s="2" t="s">
        <v>85</v>
      </c>
      <c r="I428" s="2" t="s">
        <v>80</v>
      </c>
      <c r="J428" s="6" t="s">
        <v>1541</v>
      </c>
      <c r="K428" s="6" t="s">
        <v>120</v>
      </c>
      <c r="L428" s="6" t="s">
        <v>120</v>
      </c>
      <c r="M428" s="2" t="s">
        <v>97</v>
      </c>
      <c r="N428" s="3">
        <v>45042</v>
      </c>
      <c r="O428" s="3">
        <f t="shared" si="198"/>
        <v>45408</v>
      </c>
      <c r="P428" s="2" t="s">
        <v>97</v>
      </c>
      <c r="Q428" s="12" t="s">
        <v>1542</v>
      </c>
      <c r="R428" s="7">
        <v>273</v>
      </c>
      <c r="S428" s="7">
        <f t="shared" si="200"/>
        <v>273</v>
      </c>
      <c r="T428" s="12" t="s">
        <v>1543</v>
      </c>
      <c r="U428" s="12" t="s">
        <v>137</v>
      </c>
      <c r="V428" s="12" t="s">
        <v>139</v>
      </c>
      <c r="W428" s="2" t="s">
        <v>82</v>
      </c>
      <c r="X428" s="12" t="s">
        <v>139</v>
      </c>
      <c r="Y428" s="2" t="s">
        <v>86</v>
      </c>
      <c r="Z428" s="3">
        <v>45112</v>
      </c>
      <c r="AA428" s="3">
        <v>45112</v>
      </c>
      <c r="AB428" s="4" t="s">
        <v>97</v>
      </c>
    </row>
    <row r="429" spans="1:28" ht="30" customHeight="1" x14ac:dyDescent="0.25">
      <c r="A429" s="2">
        <v>2023</v>
      </c>
      <c r="B429" s="3">
        <v>45017</v>
      </c>
      <c r="C429" s="3">
        <v>45107</v>
      </c>
      <c r="D429" s="4" t="s">
        <v>72</v>
      </c>
      <c r="E429" s="5" t="s">
        <v>1802</v>
      </c>
      <c r="F429" s="2" t="s">
        <v>89</v>
      </c>
      <c r="G429" s="2" t="s">
        <v>84</v>
      </c>
      <c r="H429" s="2" t="s">
        <v>85</v>
      </c>
      <c r="I429" s="2" t="s">
        <v>80</v>
      </c>
      <c r="J429" s="6" t="s">
        <v>1799</v>
      </c>
      <c r="K429" s="6" t="s">
        <v>126</v>
      </c>
      <c r="L429" s="6" t="s">
        <v>120</v>
      </c>
      <c r="M429" s="2" t="s">
        <v>97</v>
      </c>
      <c r="N429" s="3">
        <v>45044</v>
      </c>
      <c r="O429" s="3">
        <f t="shared" ref="O429" si="201">N429+366</f>
        <v>45410</v>
      </c>
      <c r="P429" s="2" t="s">
        <v>97</v>
      </c>
      <c r="Q429" s="12" t="s">
        <v>1803</v>
      </c>
      <c r="R429" s="7">
        <v>712.5</v>
      </c>
      <c r="S429" s="7">
        <f t="shared" si="200"/>
        <v>712.5</v>
      </c>
      <c r="T429" s="12" t="s">
        <v>1801</v>
      </c>
      <c r="U429" s="12" t="s">
        <v>137</v>
      </c>
      <c r="V429" s="12" t="s">
        <v>139</v>
      </c>
      <c r="W429" s="2" t="s">
        <v>82</v>
      </c>
      <c r="X429" s="12" t="s">
        <v>139</v>
      </c>
      <c r="Y429" s="2" t="s">
        <v>86</v>
      </c>
      <c r="Z429" s="3">
        <v>45112</v>
      </c>
      <c r="AA429" s="3">
        <v>45112</v>
      </c>
      <c r="AB429" s="4" t="s">
        <v>97</v>
      </c>
    </row>
    <row r="430" spans="1:28" ht="30" customHeight="1" x14ac:dyDescent="0.25">
      <c r="A430" s="2">
        <v>2023</v>
      </c>
      <c r="B430" s="3">
        <v>45017</v>
      </c>
      <c r="C430" s="3">
        <v>45107</v>
      </c>
      <c r="D430" s="4" t="s">
        <v>72</v>
      </c>
      <c r="E430" s="5" t="s">
        <v>2083</v>
      </c>
      <c r="F430" s="2" t="s">
        <v>89</v>
      </c>
      <c r="G430" s="2" t="s">
        <v>84</v>
      </c>
      <c r="H430" s="2" t="s">
        <v>85</v>
      </c>
      <c r="I430" s="2" t="s">
        <v>80</v>
      </c>
      <c r="J430" s="6" t="s">
        <v>2084</v>
      </c>
      <c r="K430" s="6" t="s">
        <v>2085</v>
      </c>
      <c r="L430" s="6" t="s">
        <v>126</v>
      </c>
      <c r="M430" s="2" t="s">
        <v>97</v>
      </c>
      <c r="N430" s="3">
        <v>45049</v>
      </c>
      <c r="O430" s="3">
        <f>N430+366</f>
        <v>45415</v>
      </c>
      <c r="P430" s="2" t="s">
        <v>97</v>
      </c>
      <c r="Q430" s="12" t="s">
        <v>2086</v>
      </c>
      <c r="R430" s="7">
        <f>400+678.6</f>
        <v>1078.5999999999999</v>
      </c>
      <c r="S430" s="7">
        <f>R430</f>
        <v>1078.5999999999999</v>
      </c>
      <c r="T430" s="12" t="s">
        <v>2087</v>
      </c>
      <c r="U430" s="12" t="s">
        <v>137</v>
      </c>
      <c r="V430" s="12" t="s">
        <v>139</v>
      </c>
      <c r="W430" s="2" t="s">
        <v>82</v>
      </c>
      <c r="X430" s="12" t="s">
        <v>139</v>
      </c>
      <c r="Y430" s="2" t="s">
        <v>86</v>
      </c>
      <c r="Z430" s="3">
        <v>45112</v>
      </c>
      <c r="AA430" s="3">
        <v>45112</v>
      </c>
      <c r="AB430" s="4" t="s">
        <v>97</v>
      </c>
    </row>
    <row r="431" spans="1:28" ht="30" customHeight="1" x14ac:dyDescent="0.25">
      <c r="A431" s="2">
        <v>2023</v>
      </c>
      <c r="B431" s="3">
        <v>45017</v>
      </c>
      <c r="C431" s="3">
        <v>45107</v>
      </c>
      <c r="D431" s="4" t="s">
        <v>72</v>
      </c>
      <c r="E431" s="5" t="s">
        <v>2397</v>
      </c>
      <c r="F431" s="2" t="s">
        <v>89</v>
      </c>
      <c r="G431" s="2" t="s">
        <v>84</v>
      </c>
      <c r="H431" s="2" t="s">
        <v>85</v>
      </c>
      <c r="I431" s="2" t="s">
        <v>80</v>
      </c>
      <c r="J431" s="6" t="s">
        <v>2398</v>
      </c>
      <c r="K431" s="6" t="s">
        <v>121</v>
      </c>
      <c r="L431" s="6" t="s">
        <v>835</v>
      </c>
      <c r="M431" s="2" t="s">
        <v>97</v>
      </c>
      <c r="N431" s="3">
        <v>45048</v>
      </c>
      <c r="O431" s="3">
        <f>N431+366</f>
        <v>45414</v>
      </c>
      <c r="P431" s="2" t="s">
        <v>97</v>
      </c>
      <c r="Q431" s="12" t="s">
        <v>2399</v>
      </c>
      <c r="R431" s="7">
        <v>551</v>
      </c>
      <c r="S431" s="7">
        <f t="shared" ref="S431" si="202">R431</f>
        <v>551</v>
      </c>
      <c r="T431" s="12" t="s">
        <v>2400</v>
      </c>
      <c r="U431" s="12" t="s">
        <v>137</v>
      </c>
      <c r="V431" s="12" t="s">
        <v>139</v>
      </c>
      <c r="W431" s="2" t="s">
        <v>82</v>
      </c>
      <c r="X431" s="12" t="s">
        <v>139</v>
      </c>
      <c r="Y431" s="2" t="s">
        <v>86</v>
      </c>
      <c r="Z431" s="3">
        <v>45112</v>
      </c>
      <c r="AA431" s="3">
        <v>45112</v>
      </c>
      <c r="AB431" s="4" t="s">
        <v>97</v>
      </c>
    </row>
    <row r="432" spans="1:28" ht="30" customHeight="1" x14ac:dyDescent="0.25">
      <c r="A432" s="2">
        <v>2023</v>
      </c>
      <c r="B432" s="3">
        <v>45017</v>
      </c>
      <c r="C432" s="3">
        <v>45107</v>
      </c>
      <c r="D432" s="4" t="s">
        <v>72</v>
      </c>
      <c r="E432" s="5" t="s">
        <v>2014</v>
      </c>
      <c r="F432" s="2" t="s">
        <v>89</v>
      </c>
      <c r="G432" s="2" t="s">
        <v>84</v>
      </c>
      <c r="H432" s="2" t="s">
        <v>85</v>
      </c>
      <c r="I432" s="2" t="s">
        <v>80</v>
      </c>
      <c r="J432" s="6" t="s">
        <v>2015</v>
      </c>
      <c r="K432" s="6" t="s">
        <v>97</v>
      </c>
      <c r="L432" s="6" t="s">
        <v>97</v>
      </c>
      <c r="M432" s="2" t="s">
        <v>97</v>
      </c>
      <c r="N432" s="3">
        <v>45048</v>
      </c>
      <c r="O432" s="3">
        <f>N432+366</f>
        <v>45414</v>
      </c>
      <c r="P432" s="2" t="s">
        <v>97</v>
      </c>
      <c r="Q432" s="12" t="s">
        <v>2016</v>
      </c>
      <c r="R432" s="7">
        <v>992.75</v>
      </c>
      <c r="S432" s="7">
        <f>R432</f>
        <v>992.75</v>
      </c>
      <c r="T432" s="12" t="s">
        <v>2017</v>
      </c>
      <c r="U432" s="12" t="s">
        <v>137</v>
      </c>
      <c r="V432" s="12" t="s">
        <v>139</v>
      </c>
      <c r="W432" s="2" t="s">
        <v>82</v>
      </c>
      <c r="X432" s="12" t="s">
        <v>139</v>
      </c>
      <c r="Y432" s="2" t="s">
        <v>86</v>
      </c>
      <c r="Z432" s="3">
        <v>45112</v>
      </c>
      <c r="AA432" s="3">
        <v>45112</v>
      </c>
      <c r="AB432" s="4" t="s">
        <v>97</v>
      </c>
    </row>
    <row r="433" spans="1:28" ht="30" customHeight="1" x14ac:dyDescent="0.25">
      <c r="A433" s="2">
        <v>2023</v>
      </c>
      <c r="B433" s="3">
        <v>45017</v>
      </c>
      <c r="C433" s="3">
        <v>45107</v>
      </c>
      <c r="D433" s="4" t="s">
        <v>72</v>
      </c>
      <c r="E433" s="5" t="s">
        <v>1804</v>
      </c>
      <c r="F433" s="2" t="s">
        <v>89</v>
      </c>
      <c r="G433" s="2" t="s">
        <v>84</v>
      </c>
      <c r="H433" s="2" t="s">
        <v>85</v>
      </c>
      <c r="I433" s="2" t="s">
        <v>80</v>
      </c>
      <c r="J433" s="6" t="s">
        <v>1805</v>
      </c>
      <c r="K433" s="6" t="s">
        <v>1671</v>
      </c>
      <c r="L433" s="6" t="s">
        <v>115</v>
      </c>
      <c r="M433" s="2" t="s">
        <v>97</v>
      </c>
      <c r="N433" s="3">
        <v>45048</v>
      </c>
      <c r="O433" s="3">
        <f>N433+366</f>
        <v>45414</v>
      </c>
      <c r="P433" s="2" t="s">
        <v>97</v>
      </c>
      <c r="Q433" s="12" t="s">
        <v>1806</v>
      </c>
      <c r="R433" s="7">
        <f>122.5+413.25</f>
        <v>535.75</v>
      </c>
      <c r="S433" s="7">
        <f>R433</f>
        <v>535.75</v>
      </c>
      <c r="T433" s="12" t="s">
        <v>1807</v>
      </c>
      <c r="U433" s="12" t="s">
        <v>137</v>
      </c>
      <c r="V433" s="12" t="s">
        <v>139</v>
      </c>
      <c r="W433" s="2" t="s">
        <v>82</v>
      </c>
      <c r="X433" s="12" t="s">
        <v>139</v>
      </c>
      <c r="Y433" s="2" t="s">
        <v>86</v>
      </c>
      <c r="Z433" s="3">
        <v>45112</v>
      </c>
      <c r="AA433" s="3">
        <v>45112</v>
      </c>
      <c r="AB433" s="4" t="s">
        <v>97</v>
      </c>
    </row>
    <row r="434" spans="1:28" ht="30" customHeight="1" x14ac:dyDescent="0.25">
      <c r="A434" s="2">
        <v>2023</v>
      </c>
      <c r="B434" s="3">
        <v>45017</v>
      </c>
      <c r="C434" s="3">
        <v>45107</v>
      </c>
      <c r="D434" s="4" t="s">
        <v>72</v>
      </c>
      <c r="E434" s="5" t="s">
        <v>2018</v>
      </c>
      <c r="F434" s="2" t="s">
        <v>89</v>
      </c>
      <c r="G434" s="2" t="s">
        <v>84</v>
      </c>
      <c r="H434" s="2" t="s">
        <v>85</v>
      </c>
      <c r="I434" s="2" t="s">
        <v>80</v>
      </c>
      <c r="J434" s="6" t="s">
        <v>2019</v>
      </c>
      <c r="K434" s="6" t="s">
        <v>127</v>
      </c>
      <c r="L434" s="6" t="s">
        <v>117</v>
      </c>
      <c r="M434" s="2" t="s">
        <v>97</v>
      </c>
      <c r="N434" s="3">
        <v>45071</v>
      </c>
      <c r="O434" s="3">
        <f t="shared" ref="O434" si="203">N434+366</f>
        <v>45437</v>
      </c>
      <c r="P434" s="2" t="s">
        <v>97</v>
      </c>
      <c r="Q434" s="12" t="s">
        <v>2020</v>
      </c>
      <c r="R434" s="7">
        <v>400</v>
      </c>
      <c r="S434" s="7">
        <f>R434</f>
        <v>400</v>
      </c>
      <c r="T434" s="12" t="s">
        <v>2021</v>
      </c>
      <c r="U434" s="12" t="s">
        <v>137</v>
      </c>
      <c r="V434" s="12" t="s">
        <v>139</v>
      </c>
      <c r="W434" s="2" t="s">
        <v>82</v>
      </c>
      <c r="X434" s="12" t="s">
        <v>139</v>
      </c>
      <c r="Y434" s="2" t="s">
        <v>86</v>
      </c>
      <c r="Z434" s="3">
        <v>45112</v>
      </c>
      <c r="AA434" s="3">
        <v>45112</v>
      </c>
      <c r="AB434" s="4" t="s">
        <v>97</v>
      </c>
    </row>
    <row r="435" spans="1:28" ht="30" customHeight="1" x14ac:dyDescent="0.25">
      <c r="A435" s="2">
        <v>2023</v>
      </c>
      <c r="B435" s="3">
        <v>45017</v>
      </c>
      <c r="C435" s="3">
        <v>45107</v>
      </c>
      <c r="D435" s="4" t="s">
        <v>72</v>
      </c>
      <c r="E435" s="5" t="s">
        <v>1565</v>
      </c>
      <c r="F435" s="2" t="s">
        <v>89</v>
      </c>
      <c r="G435" s="2" t="s">
        <v>84</v>
      </c>
      <c r="H435" s="2" t="s">
        <v>85</v>
      </c>
      <c r="I435" s="2" t="s">
        <v>80</v>
      </c>
      <c r="J435" s="6" t="s">
        <v>1402</v>
      </c>
      <c r="K435" s="6" t="s">
        <v>97</v>
      </c>
      <c r="L435" s="6" t="s">
        <v>97</v>
      </c>
      <c r="M435" s="2" t="s">
        <v>97</v>
      </c>
      <c r="N435" s="3">
        <v>45051</v>
      </c>
      <c r="O435" s="3">
        <f t="shared" si="198"/>
        <v>45417</v>
      </c>
      <c r="P435" s="2" t="s">
        <v>97</v>
      </c>
      <c r="Q435" s="12" t="s">
        <v>1566</v>
      </c>
      <c r="R435" s="7">
        <v>8065.5</v>
      </c>
      <c r="S435" s="7">
        <f t="shared" si="200"/>
        <v>8065.5</v>
      </c>
      <c r="T435" s="12" t="s">
        <v>1567</v>
      </c>
      <c r="U435" s="12" t="s">
        <v>137</v>
      </c>
      <c r="V435" s="12" t="s">
        <v>139</v>
      </c>
      <c r="W435" s="2" t="s">
        <v>82</v>
      </c>
      <c r="X435" s="12" t="s">
        <v>139</v>
      </c>
      <c r="Y435" s="2" t="s">
        <v>86</v>
      </c>
      <c r="Z435" s="3">
        <v>45112</v>
      </c>
      <c r="AA435" s="3">
        <v>45112</v>
      </c>
      <c r="AB435" s="4" t="s">
        <v>97</v>
      </c>
    </row>
    <row r="436" spans="1:28" ht="30" customHeight="1" x14ac:dyDescent="0.25">
      <c r="A436" s="2">
        <v>2023</v>
      </c>
      <c r="B436" s="3">
        <v>45017</v>
      </c>
      <c r="C436" s="3">
        <v>45107</v>
      </c>
      <c r="D436" s="4" t="s">
        <v>72</v>
      </c>
      <c r="E436" s="5" t="s">
        <v>1819</v>
      </c>
      <c r="F436" s="2" t="s">
        <v>89</v>
      </c>
      <c r="G436" s="2" t="s">
        <v>84</v>
      </c>
      <c r="H436" s="2" t="s">
        <v>85</v>
      </c>
      <c r="I436" s="2" t="s">
        <v>80</v>
      </c>
      <c r="J436" s="6" t="s">
        <v>1820</v>
      </c>
      <c r="K436" s="6" t="s">
        <v>115</v>
      </c>
      <c r="L436" s="6" t="s">
        <v>124</v>
      </c>
      <c r="M436" s="2" t="s">
        <v>97</v>
      </c>
      <c r="N436" s="3">
        <v>45051</v>
      </c>
      <c r="O436" s="3">
        <f t="shared" ref="O436" si="204">N436+366</f>
        <v>45417</v>
      </c>
      <c r="P436" s="2" t="s">
        <v>97</v>
      </c>
      <c r="Q436" s="12" t="s">
        <v>1821</v>
      </c>
      <c r="R436" s="7">
        <f>600+1784</f>
        <v>2384</v>
      </c>
      <c r="S436" s="7">
        <f>R436</f>
        <v>2384</v>
      </c>
      <c r="T436" s="12" t="s">
        <v>1822</v>
      </c>
      <c r="U436" s="12" t="s">
        <v>137</v>
      </c>
      <c r="V436" s="12" t="s">
        <v>139</v>
      </c>
      <c r="W436" s="2" t="s">
        <v>82</v>
      </c>
      <c r="X436" s="12" t="s">
        <v>139</v>
      </c>
      <c r="Y436" s="2" t="s">
        <v>86</v>
      </c>
      <c r="Z436" s="3">
        <v>45112</v>
      </c>
      <c r="AA436" s="3">
        <v>45112</v>
      </c>
      <c r="AB436" s="4" t="s">
        <v>97</v>
      </c>
    </row>
    <row r="437" spans="1:28" ht="30" customHeight="1" x14ac:dyDescent="0.25">
      <c r="A437" s="2">
        <v>2023</v>
      </c>
      <c r="B437" s="3">
        <v>45017</v>
      </c>
      <c r="C437" s="3">
        <v>45107</v>
      </c>
      <c r="D437" s="4" t="s">
        <v>72</v>
      </c>
      <c r="E437" s="5" t="s">
        <v>1783</v>
      </c>
      <c r="F437" s="2" t="s">
        <v>89</v>
      </c>
      <c r="G437" s="2" t="s">
        <v>84</v>
      </c>
      <c r="H437" s="2" t="s">
        <v>85</v>
      </c>
      <c r="I437" s="2" t="s">
        <v>80</v>
      </c>
      <c r="J437" s="6" t="s">
        <v>1784</v>
      </c>
      <c r="K437" s="6" t="s">
        <v>128</v>
      </c>
      <c r="L437" s="6" t="s">
        <v>1785</v>
      </c>
      <c r="M437" s="2" t="s">
        <v>97</v>
      </c>
      <c r="N437" s="3">
        <v>45034</v>
      </c>
      <c r="O437" s="3">
        <f>N437+366</f>
        <v>45400</v>
      </c>
      <c r="P437" s="2" t="s">
        <v>97</v>
      </c>
      <c r="Q437" s="12" t="s">
        <v>1787</v>
      </c>
      <c r="R437" s="7">
        <v>548.80999999999995</v>
      </c>
      <c r="S437" s="7">
        <f>R437</f>
        <v>548.80999999999995</v>
      </c>
      <c r="T437" s="12" t="s">
        <v>1788</v>
      </c>
      <c r="U437" s="12" t="s">
        <v>137</v>
      </c>
      <c r="V437" s="12" t="s">
        <v>139</v>
      </c>
      <c r="W437" s="2" t="s">
        <v>82</v>
      </c>
      <c r="X437" s="12" t="s">
        <v>139</v>
      </c>
      <c r="Y437" s="2" t="s">
        <v>86</v>
      </c>
      <c r="Z437" s="3">
        <v>45112</v>
      </c>
      <c r="AA437" s="3">
        <v>45112</v>
      </c>
      <c r="AB437" s="4" t="s">
        <v>97</v>
      </c>
    </row>
    <row r="438" spans="1:28" ht="30" customHeight="1" x14ac:dyDescent="0.25">
      <c r="A438" s="2">
        <v>2023</v>
      </c>
      <c r="B438" s="3">
        <v>45017</v>
      </c>
      <c r="C438" s="3">
        <v>45107</v>
      </c>
      <c r="D438" s="4" t="s">
        <v>72</v>
      </c>
      <c r="E438" s="5" t="s">
        <v>2079</v>
      </c>
      <c r="F438" s="2" t="s">
        <v>89</v>
      </c>
      <c r="G438" s="2" t="s">
        <v>84</v>
      </c>
      <c r="H438" s="2" t="s">
        <v>85</v>
      </c>
      <c r="I438" s="2" t="s">
        <v>80</v>
      </c>
      <c r="J438" s="6" t="s">
        <v>2080</v>
      </c>
      <c r="K438" s="6" t="s">
        <v>127</v>
      </c>
      <c r="L438" s="6" t="s">
        <v>152</v>
      </c>
      <c r="M438" s="2" t="s">
        <v>97</v>
      </c>
      <c r="N438" s="3">
        <v>45055</v>
      </c>
      <c r="O438" s="3">
        <f>N438+366</f>
        <v>45421</v>
      </c>
      <c r="P438" s="2" t="s">
        <v>97</v>
      </c>
      <c r="Q438" s="12" t="s">
        <v>2081</v>
      </c>
      <c r="R438" s="7">
        <f>480+483.77</f>
        <v>963.77</v>
      </c>
      <c r="S438" s="7">
        <f>R438</f>
        <v>963.77</v>
      </c>
      <c r="T438" s="12" t="s">
        <v>2082</v>
      </c>
      <c r="U438" s="12" t="s">
        <v>137</v>
      </c>
      <c r="V438" s="12" t="s">
        <v>139</v>
      </c>
      <c r="W438" s="2" t="s">
        <v>82</v>
      </c>
      <c r="X438" s="12" t="s">
        <v>139</v>
      </c>
      <c r="Y438" s="2" t="s">
        <v>86</v>
      </c>
      <c r="Z438" s="3">
        <v>45112</v>
      </c>
      <c r="AA438" s="3">
        <v>45112</v>
      </c>
      <c r="AB438" s="4" t="s">
        <v>97</v>
      </c>
    </row>
    <row r="439" spans="1:28" ht="30" customHeight="1" x14ac:dyDescent="0.25">
      <c r="A439" s="2">
        <v>2023</v>
      </c>
      <c r="B439" s="3">
        <v>45017</v>
      </c>
      <c r="C439" s="3">
        <v>45107</v>
      </c>
      <c r="D439" s="4" t="s">
        <v>72</v>
      </c>
      <c r="E439" s="5" t="s">
        <v>1594</v>
      </c>
      <c r="F439" s="2" t="s">
        <v>89</v>
      </c>
      <c r="G439" s="2" t="s">
        <v>84</v>
      </c>
      <c r="H439" s="2" t="s">
        <v>85</v>
      </c>
      <c r="I439" s="2" t="s">
        <v>80</v>
      </c>
      <c r="J439" s="6" t="s">
        <v>1180</v>
      </c>
      <c r="K439" s="6" t="s">
        <v>112</v>
      </c>
      <c r="L439" s="6" t="s">
        <v>124</v>
      </c>
      <c r="M439" s="2" t="s">
        <v>97</v>
      </c>
      <c r="N439" s="3">
        <v>45064</v>
      </c>
      <c r="O439" s="3">
        <f>N439+366</f>
        <v>45430</v>
      </c>
      <c r="P439" s="2" t="s">
        <v>97</v>
      </c>
      <c r="Q439" s="12" t="s">
        <v>1786</v>
      </c>
      <c r="R439" s="7">
        <f>400+400.66</f>
        <v>800.66000000000008</v>
      </c>
      <c r="S439" s="7">
        <f t="shared" si="200"/>
        <v>800.66000000000008</v>
      </c>
      <c r="T439" s="12" t="s">
        <v>1593</v>
      </c>
      <c r="U439" s="12" t="s">
        <v>137</v>
      </c>
      <c r="V439" s="12" t="s">
        <v>139</v>
      </c>
      <c r="W439" s="2" t="s">
        <v>82</v>
      </c>
      <c r="X439" s="12" t="s">
        <v>139</v>
      </c>
      <c r="Y439" s="2" t="s">
        <v>86</v>
      </c>
      <c r="Z439" s="3">
        <v>45112</v>
      </c>
      <c r="AA439" s="3">
        <v>45112</v>
      </c>
      <c r="AB439" s="4" t="s">
        <v>97</v>
      </c>
    </row>
    <row r="440" spans="1:28" ht="30" customHeight="1" x14ac:dyDescent="0.25">
      <c r="A440" s="2">
        <v>2023</v>
      </c>
      <c r="B440" s="3">
        <v>45017</v>
      </c>
      <c r="C440" s="3">
        <v>45107</v>
      </c>
      <c r="D440" s="4" t="s">
        <v>72</v>
      </c>
      <c r="E440" s="5" t="s">
        <v>1544</v>
      </c>
      <c r="F440" s="2" t="s">
        <v>89</v>
      </c>
      <c r="G440" s="2" t="s">
        <v>84</v>
      </c>
      <c r="H440" s="2" t="s">
        <v>85</v>
      </c>
      <c r="I440" s="2" t="s">
        <v>80</v>
      </c>
      <c r="J440" s="6" t="s">
        <v>603</v>
      </c>
      <c r="K440" s="6" t="s">
        <v>117</v>
      </c>
      <c r="L440" s="6" t="s">
        <v>117</v>
      </c>
      <c r="M440" s="2" t="s">
        <v>97</v>
      </c>
      <c r="N440" s="3">
        <v>45061</v>
      </c>
      <c r="O440" s="3">
        <f t="shared" si="198"/>
        <v>45427</v>
      </c>
      <c r="P440" s="2" t="s">
        <v>97</v>
      </c>
      <c r="Q440" s="12" t="s">
        <v>1545</v>
      </c>
      <c r="R440" s="7">
        <v>360</v>
      </c>
      <c r="S440" s="7">
        <f t="shared" si="200"/>
        <v>360</v>
      </c>
      <c r="T440" s="12" t="s">
        <v>1546</v>
      </c>
      <c r="U440" s="12" t="s">
        <v>137</v>
      </c>
      <c r="V440" s="12" t="s">
        <v>139</v>
      </c>
      <c r="W440" s="2" t="s">
        <v>82</v>
      </c>
      <c r="X440" s="12" t="s">
        <v>139</v>
      </c>
      <c r="Y440" s="2" t="s">
        <v>86</v>
      </c>
      <c r="Z440" s="3">
        <v>45112</v>
      </c>
      <c r="AA440" s="3">
        <v>45112</v>
      </c>
      <c r="AB440" s="4" t="s">
        <v>97</v>
      </c>
    </row>
    <row r="441" spans="1:28" ht="30" customHeight="1" x14ac:dyDescent="0.25">
      <c r="A441" s="2">
        <v>2023</v>
      </c>
      <c r="B441" s="3">
        <v>45017</v>
      </c>
      <c r="C441" s="3">
        <v>45107</v>
      </c>
      <c r="D441" s="4" t="s">
        <v>72</v>
      </c>
      <c r="E441" s="5" t="s">
        <v>2641</v>
      </c>
      <c r="F441" s="2" t="s">
        <v>89</v>
      </c>
      <c r="G441" s="2" t="s">
        <v>84</v>
      </c>
      <c r="H441" s="2" t="s">
        <v>85</v>
      </c>
      <c r="I441" s="2" t="s">
        <v>80</v>
      </c>
      <c r="J441" s="6" t="s">
        <v>1710</v>
      </c>
      <c r="K441" s="6" t="s">
        <v>2635</v>
      </c>
      <c r="L441" s="6" t="s">
        <v>680</v>
      </c>
      <c r="M441" s="2" t="s">
        <v>97</v>
      </c>
      <c r="N441" s="3">
        <v>45061</v>
      </c>
      <c r="O441" s="3">
        <f>N441+366*2-1</f>
        <v>45792</v>
      </c>
      <c r="P441" s="2" t="s">
        <v>97</v>
      </c>
      <c r="Q441" s="12" t="s">
        <v>2642</v>
      </c>
      <c r="R441" s="7">
        <f>600+2666.4</f>
        <v>3266.4</v>
      </c>
      <c r="S441" s="7">
        <f>R441</f>
        <v>3266.4</v>
      </c>
      <c r="T441" s="12" t="s">
        <v>2640</v>
      </c>
      <c r="U441" s="12" t="s">
        <v>137</v>
      </c>
      <c r="V441" s="12" t="s">
        <v>139</v>
      </c>
      <c r="W441" s="2" t="s">
        <v>82</v>
      </c>
      <c r="X441" s="12" t="s">
        <v>139</v>
      </c>
      <c r="Y441" s="2" t="s">
        <v>86</v>
      </c>
      <c r="Z441" s="3">
        <v>45112</v>
      </c>
      <c r="AA441" s="3">
        <v>45112</v>
      </c>
      <c r="AB441" s="4" t="s">
        <v>97</v>
      </c>
    </row>
    <row r="442" spans="1:28" ht="30" customHeight="1" x14ac:dyDescent="0.25">
      <c r="A442" s="2">
        <v>2023</v>
      </c>
      <c r="B442" s="3">
        <v>45017</v>
      </c>
      <c r="C442" s="3">
        <v>45107</v>
      </c>
      <c r="D442" s="4" t="s">
        <v>72</v>
      </c>
      <c r="E442" s="5" t="s">
        <v>2182</v>
      </c>
      <c r="F442" s="2" t="s">
        <v>89</v>
      </c>
      <c r="G442" s="2" t="s">
        <v>84</v>
      </c>
      <c r="H442" s="2" t="s">
        <v>85</v>
      </c>
      <c r="I442" s="2" t="s">
        <v>80</v>
      </c>
      <c r="J442" s="6" t="s">
        <v>133</v>
      </c>
      <c r="K442" s="6" t="s">
        <v>112</v>
      </c>
      <c r="L442" s="6" t="s">
        <v>114</v>
      </c>
      <c r="M442" s="2" t="s">
        <v>97</v>
      </c>
      <c r="N442" s="3">
        <v>45062</v>
      </c>
      <c r="O442" s="3">
        <f>N442+365*3+1</f>
        <v>46158</v>
      </c>
      <c r="P442" s="2" t="s">
        <v>97</v>
      </c>
      <c r="Q442" s="12" t="s">
        <v>2183</v>
      </c>
      <c r="R442" s="7">
        <f>720+20600</f>
        <v>21320</v>
      </c>
      <c r="S442" s="7">
        <f>R442</f>
        <v>21320</v>
      </c>
      <c r="T442" s="12" t="s">
        <v>2184</v>
      </c>
      <c r="U442" s="12" t="s">
        <v>137</v>
      </c>
      <c r="V442" s="12" t="s">
        <v>139</v>
      </c>
      <c r="W442" s="2" t="s">
        <v>82</v>
      </c>
      <c r="X442" s="12" t="s">
        <v>139</v>
      </c>
      <c r="Y442" s="2" t="s">
        <v>86</v>
      </c>
      <c r="Z442" s="3">
        <v>45112</v>
      </c>
      <c r="AA442" s="3">
        <v>45112</v>
      </c>
      <c r="AB442" s="4" t="s">
        <v>97</v>
      </c>
    </row>
    <row r="443" spans="1:28" ht="30" customHeight="1" x14ac:dyDescent="0.25">
      <c r="A443" s="2">
        <v>2023</v>
      </c>
      <c r="B443" s="3">
        <v>45017</v>
      </c>
      <c r="C443" s="3">
        <v>45107</v>
      </c>
      <c r="D443" s="4" t="s">
        <v>72</v>
      </c>
      <c r="E443" s="5" t="s">
        <v>2320</v>
      </c>
      <c r="F443" s="2" t="s">
        <v>89</v>
      </c>
      <c r="G443" s="2" t="s">
        <v>84</v>
      </c>
      <c r="H443" s="2" t="s">
        <v>85</v>
      </c>
      <c r="I443" s="2" t="s">
        <v>80</v>
      </c>
      <c r="J443" s="6" t="s">
        <v>2321</v>
      </c>
      <c r="K443" s="6" t="s">
        <v>122</v>
      </c>
      <c r="L443" s="6" t="s">
        <v>128</v>
      </c>
      <c r="M443" s="2" t="s">
        <v>97</v>
      </c>
      <c r="N443" s="3">
        <v>45040</v>
      </c>
      <c r="O443" s="3">
        <f>N443+366</f>
        <v>45406</v>
      </c>
      <c r="P443" s="2" t="s">
        <v>97</v>
      </c>
      <c r="Q443" s="12" t="s">
        <v>2322</v>
      </c>
      <c r="R443" s="7">
        <f>600+7101.2</f>
        <v>7701.2</v>
      </c>
      <c r="S443" s="7">
        <f>R443</f>
        <v>7701.2</v>
      </c>
      <c r="T443" s="12" t="s">
        <v>2323</v>
      </c>
      <c r="U443" s="12" t="s">
        <v>137</v>
      </c>
      <c r="V443" s="12" t="s">
        <v>139</v>
      </c>
      <c r="W443" s="2" t="s">
        <v>82</v>
      </c>
      <c r="X443" s="12" t="s">
        <v>139</v>
      </c>
      <c r="Y443" s="2" t="s">
        <v>86</v>
      </c>
      <c r="Z443" s="3">
        <v>45112</v>
      </c>
      <c r="AA443" s="3">
        <v>45112</v>
      </c>
      <c r="AB443" s="4" t="s">
        <v>97</v>
      </c>
    </row>
    <row r="444" spans="1:28" ht="30" customHeight="1" x14ac:dyDescent="0.25">
      <c r="A444" s="2">
        <v>2023</v>
      </c>
      <c r="B444" s="3">
        <v>45017</v>
      </c>
      <c r="C444" s="3">
        <v>45107</v>
      </c>
      <c r="D444" s="4" t="s">
        <v>72</v>
      </c>
      <c r="E444" s="5" t="s">
        <v>2008</v>
      </c>
      <c r="F444" s="2" t="s">
        <v>89</v>
      </c>
      <c r="G444" s="2" t="s">
        <v>84</v>
      </c>
      <c r="H444" s="2" t="s">
        <v>85</v>
      </c>
      <c r="I444" s="2" t="s">
        <v>80</v>
      </c>
      <c r="J444" s="6" t="s">
        <v>479</v>
      </c>
      <c r="K444" s="6" t="s">
        <v>2009</v>
      </c>
      <c r="L444" s="6" t="s">
        <v>131</v>
      </c>
      <c r="M444" s="2" t="s">
        <v>97</v>
      </c>
      <c r="N444" s="3">
        <v>45062</v>
      </c>
      <c r="O444" s="3">
        <f t="shared" ref="O444" si="205">N444+366</f>
        <v>45428</v>
      </c>
      <c r="P444" s="2" t="s">
        <v>97</v>
      </c>
      <c r="Q444" s="12" t="s">
        <v>2010</v>
      </c>
      <c r="R444" s="7">
        <f>400+396.5</f>
        <v>796.5</v>
      </c>
      <c r="S444" s="7">
        <f>R444</f>
        <v>796.5</v>
      </c>
      <c r="T444" s="12" t="s">
        <v>2011</v>
      </c>
      <c r="U444" s="12" t="s">
        <v>137</v>
      </c>
      <c r="V444" s="12" t="s">
        <v>139</v>
      </c>
      <c r="W444" s="2" t="s">
        <v>82</v>
      </c>
      <c r="X444" s="12" t="s">
        <v>139</v>
      </c>
      <c r="Y444" s="2" t="s">
        <v>86</v>
      </c>
      <c r="Z444" s="3">
        <v>45112</v>
      </c>
      <c r="AA444" s="3">
        <v>45112</v>
      </c>
      <c r="AB444" s="4" t="s">
        <v>97</v>
      </c>
    </row>
    <row r="445" spans="1:28" ht="30" customHeight="1" x14ac:dyDescent="0.25">
      <c r="A445" s="2">
        <v>2023</v>
      </c>
      <c r="B445" s="3">
        <v>45017</v>
      </c>
      <c r="C445" s="3">
        <v>45107</v>
      </c>
      <c r="D445" s="4" t="s">
        <v>72</v>
      </c>
      <c r="E445" s="5" t="s">
        <v>1793</v>
      </c>
      <c r="F445" s="2" t="s">
        <v>89</v>
      </c>
      <c r="G445" s="2" t="s">
        <v>84</v>
      </c>
      <c r="H445" s="2" t="s">
        <v>85</v>
      </c>
      <c r="I445" s="2" t="s">
        <v>80</v>
      </c>
      <c r="J445" s="6" t="s">
        <v>382</v>
      </c>
      <c r="K445" s="6" t="s">
        <v>117</v>
      </c>
      <c r="L445" s="6" t="s">
        <v>126</v>
      </c>
      <c r="M445" s="2" t="s">
        <v>97</v>
      </c>
      <c r="N445" s="3">
        <v>45064</v>
      </c>
      <c r="O445" s="3">
        <f t="shared" ref="O445" si="206">N445+366</f>
        <v>45430</v>
      </c>
      <c r="P445" s="2" t="s">
        <v>97</v>
      </c>
      <c r="Q445" s="12" t="s">
        <v>1794</v>
      </c>
      <c r="R445" s="7">
        <v>400</v>
      </c>
      <c r="S445" s="7">
        <f>R445</f>
        <v>400</v>
      </c>
      <c r="T445" s="12" t="s">
        <v>1795</v>
      </c>
      <c r="U445" s="12" t="s">
        <v>137</v>
      </c>
      <c r="V445" s="12" t="s">
        <v>139</v>
      </c>
      <c r="W445" s="2" t="s">
        <v>82</v>
      </c>
      <c r="X445" s="12" t="s">
        <v>139</v>
      </c>
      <c r="Y445" s="2" t="s">
        <v>86</v>
      </c>
      <c r="Z445" s="3">
        <v>45112</v>
      </c>
      <c r="AA445" s="3">
        <v>45112</v>
      </c>
      <c r="AB445" s="4" t="s">
        <v>97</v>
      </c>
    </row>
    <row r="446" spans="1:28" ht="30" customHeight="1" x14ac:dyDescent="0.25">
      <c r="A446" s="2">
        <v>2023</v>
      </c>
      <c r="B446" s="3">
        <v>45017</v>
      </c>
      <c r="C446" s="3">
        <v>45107</v>
      </c>
      <c r="D446" s="4" t="s">
        <v>72</v>
      </c>
      <c r="E446" s="5" t="s">
        <v>1444</v>
      </c>
      <c r="F446" s="2" t="s">
        <v>89</v>
      </c>
      <c r="G446" s="2" t="s">
        <v>84</v>
      </c>
      <c r="H446" s="2" t="s">
        <v>85</v>
      </c>
      <c r="I446" s="2" t="s">
        <v>80</v>
      </c>
      <c r="J446" s="6" t="s">
        <v>1442</v>
      </c>
      <c r="K446" s="6" t="s">
        <v>97</v>
      </c>
      <c r="L446" s="6" t="s">
        <v>97</v>
      </c>
      <c r="M446" s="2" t="s">
        <v>97</v>
      </c>
      <c r="N446" s="3">
        <v>45035</v>
      </c>
      <c r="O446" s="3">
        <f t="shared" si="198"/>
        <v>45401</v>
      </c>
      <c r="P446" s="2" t="s">
        <v>97</v>
      </c>
      <c r="Q446" s="12" t="s">
        <v>1445</v>
      </c>
      <c r="R446" s="7">
        <v>0</v>
      </c>
      <c r="S446" s="7">
        <f t="shared" si="200"/>
        <v>0</v>
      </c>
      <c r="T446" s="12" t="s">
        <v>198</v>
      </c>
      <c r="U446" s="12" t="s">
        <v>137</v>
      </c>
      <c r="V446" s="12" t="s">
        <v>139</v>
      </c>
      <c r="W446" s="2" t="s">
        <v>82</v>
      </c>
      <c r="X446" s="12" t="s">
        <v>139</v>
      </c>
      <c r="Y446" s="2" t="s">
        <v>86</v>
      </c>
      <c r="Z446" s="3">
        <v>45112</v>
      </c>
      <c r="AA446" s="3">
        <v>45112</v>
      </c>
      <c r="AB446" s="4" t="s">
        <v>97</v>
      </c>
    </row>
    <row r="447" spans="1:28" ht="30" customHeight="1" x14ac:dyDescent="0.25">
      <c r="A447" s="2">
        <v>2023</v>
      </c>
      <c r="B447" s="3">
        <v>45017</v>
      </c>
      <c r="C447" s="3">
        <v>45107</v>
      </c>
      <c r="D447" s="4" t="s">
        <v>72</v>
      </c>
      <c r="E447" s="5" t="s">
        <v>1789</v>
      </c>
      <c r="F447" s="2" t="s">
        <v>89</v>
      </c>
      <c r="G447" s="2" t="s">
        <v>84</v>
      </c>
      <c r="H447" s="2" t="s">
        <v>85</v>
      </c>
      <c r="I447" s="2" t="s">
        <v>80</v>
      </c>
      <c r="J447" s="6" t="s">
        <v>1790</v>
      </c>
      <c r="K447" s="6" t="s">
        <v>147</v>
      </c>
      <c r="L447" s="6" t="s">
        <v>122</v>
      </c>
      <c r="M447" s="2" t="s">
        <v>97</v>
      </c>
      <c r="N447" s="3">
        <v>45068</v>
      </c>
      <c r="O447" s="3">
        <f t="shared" ref="O447:O458" si="207">N447+366</f>
        <v>45434</v>
      </c>
      <c r="P447" s="2" t="s">
        <v>97</v>
      </c>
      <c r="Q447" s="12" t="s">
        <v>1791</v>
      </c>
      <c r="R447" s="7">
        <v>400</v>
      </c>
      <c r="S447" s="7">
        <f t="shared" ref="S447:S449" si="208">R447</f>
        <v>400</v>
      </c>
      <c r="T447" s="12" t="s">
        <v>1792</v>
      </c>
      <c r="U447" s="12" t="s">
        <v>137</v>
      </c>
      <c r="V447" s="12" t="s">
        <v>139</v>
      </c>
      <c r="W447" s="2" t="s">
        <v>82</v>
      </c>
      <c r="X447" s="12" t="s">
        <v>139</v>
      </c>
      <c r="Y447" s="2" t="s">
        <v>86</v>
      </c>
      <c r="Z447" s="3">
        <v>45112</v>
      </c>
      <c r="AA447" s="3">
        <v>45112</v>
      </c>
      <c r="AB447" s="4" t="s">
        <v>97</v>
      </c>
    </row>
    <row r="448" spans="1:28" ht="30" customHeight="1" x14ac:dyDescent="0.25">
      <c r="A448" s="2">
        <v>2023</v>
      </c>
      <c r="B448" s="3">
        <v>45017</v>
      </c>
      <c r="C448" s="3">
        <v>45107</v>
      </c>
      <c r="D448" s="4" t="s">
        <v>72</v>
      </c>
      <c r="E448" s="5" t="s">
        <v>1808</v>
      </c>
      <c r="F448" s="2" t="s">
        <v>89</v>
      </c>
      <c r="G448" s="2" t="s">
        <v>84</v>
      </c>
      <c r="H448" s="2" t="s">
        <v>85</v>
      </c>
      <c r="I448" s="2" t="s">
        <v>80</v>
      </c>
      <c r="J448" s="6" t="s">
        <v>1823</v>
      </c>
      <c r="K448" s="6" t="s">
        <v>1824</v>
      </c>
      <c r="L448" s="6" t="s">
        <v>1569</v>
      </c>
      <c r="M448" s="2" t="s">
        <v>97</v>
      </c>
      <c r="N448" s="3">
        <v>45064</v>
      </c>
      <c r="O448" s="3">
        <f t="shared" si="207"/>
        <v>45430</v>
      </c>
      <c r="P448" s="2" t="s">
        <v>97</v>
      </c>
      <c r="Q448" s="12" t="s">
        <v>1825</v>
      </c>
      <c r="R448" s="7">
        <f>400+439.85</f>
        <v>839.85</v>
      </c>
      <c r="S448" s="7">
        <f>R448</f>
        <v>839.85</v>
      </c>
      <c r="T448" s="12" t="s">
        <v>1826</v>
      </c>
      <c r="U448" s="12" t="s">
        <v>137</v>
      </c>
      <c r="V448" s="12" t="s">
        <v>139</v>
      </c>
      <c r="W448" s="2" t="s">
        <v>82</v>
      </c>
      <c r="X448" s="12" t="s">
        <v>139</v>
      </c>
      <c r="Y448" s="2" t="s">
        <v>86</v>
      </c>
      <c r="Z448" s="3">
        <v>45112</v>
      </c>
      <c r="AA448" s="3">
        <v>45112</v>
      </c>
      <c r="AB448" s="4" t="s">
        <v>97</v>
      </c>
    </row>
    <row r="449" spans="1:28" ht="30" customHeight="1" x14ac:dyDescent="0.25">
      <c r="A449" s="2">
        <v>2023</v>
      </c>
      <c r="B449" s="3">
        <v>45017</v>
      </c>
      <c r="C449" s="3">
        <v>45107</v>
      </c>
      <c r="D449" s="4" t="s">
        <v>72</v>
      </c>
      <c r="E449" s="5" t="s">
        <v>1809</v>
      </c>
      <c r="F449" s="2" t="s">
        <v>89</v>
      </c>
      <c r="G449" s="2" t="s">
        <v>84</v>
      </c>
      <c r="H449" s="2" t="s">
        <v>85</v>
      </c>
      <c r="I449" s="2" t="s">
        <v>80</v>
      </c>
      <c r="J449" s="6" t="s">
        <v>1210</v>
      </c>
      <c r="K449" s="6" t="s">
        <v>1810</v>
      </c>
      <c r="L449" s="6" t="s">
        <v>1785</v>
      </c>
      <c r="M449" s="2" t="s">
        <v>97</v>
      </c>
      <c r="N449" s="3">
        <v>45061</v>
      </c>
      <c r="O449" s="3">
        <f t="shared" si="207"/>
        <v>45427</v>
      </c>
      <c r="P449" s="2" t="s">
        <v>97</v>
      </c>
      <c r="Q449" s="12" t="s">
        <v>1811</v>
      </c>
      <c r="R449" s="7">
        <v>180</v>
      </c>
      <c r="S449" s="7">
        <f t="shared" si="208"/>
        <v>180</v>
      </c>
      <c r="T449" s="12" t="s">
        <v>1812</v>
      </c>
      <c r="U449" s="12" t="s">
        <v>137</v>
      </c>
      <c r="V449" s="12" t="s">
        <v>139</v>
      </c>
      <c r="W449" s="2" t="s">
        <v>82</v>
      </c>
      <c r="X449" s="12" t="s">
        <v>139</v>
      </c>
      <c r="Y449" s="2" t="s">
        <v>86</v>
      </c>
      <c r="Z449" s="3">
        <v>45112</v>
      </c>
      <c r="AA449" s="3">
        <v>45112</v>
      </c>
      <c r="AB449" s="4" t="s">
        <v>97</v>
      </c>
    </row>
    <row r="450" spans="1:28" ht="30" customHeight="1" x14ac:dyDescent="0.25">
      <c r="A450" s="2">
        <v>2023</v>
      </c>
      <c r="B450" s="3">
        <v>45017</v>
      </c>
      <c r="C450" s="3">
        <v>45107</v>
      </c>
      <c r="D450" s="4" t="s">
        <v>72</v>
      </c>
      <c r="E450" s="5" t="s">
        <v>2526</v>
      </c>
      <c r="F450" s="2" t="s">
        <v>89</v>
      </c>
      <c r="G450" s="2" t="s">
        <v>84</v>
      </c>
      <c r="H450" s="2" t="s">
        <v>85</v>
      </c>
      <c r="I450" s="2" t="s">
        <v>80</v>
      </c>
      <c r="J450" s="6" t="s">
        <v>2522</v>
      </c>
      <c r="K450" s="6" t="s">
        <v>2523</v>
      </c>
      <c r="L450" s="6" t="s">
        <v>122</v>
      </c>
      <c r="M450" s="2" t="s">
        <v>97</v>
      </c>
      <c r="N450" s="3">
        <v>45070</v>
      </c>
      <c r="O450" s="3">
        <f t="shared" ref="O450" si="209">N450+366</f>
        <v>45436</v>
      </c>
      <c r="P450" s="2" t="s">
        <v>97</v>
      </c>
      <c r="Q450" s="12" t="s">
        <v>2527</v>
      </c>
      <c r="R450" s="7">
        <f>600+1764.88</f>
        <v>2364.88</v>
      </c>
      <c r="S450" s="7">
        <f>R450</f>
        <v>2364.88</v>
      </c>
      <c r="T450" s="12" t="s">
        <v>2528</v>
      </c>
      <c r="U450" s="12" t="s">
        <v>137</v>
      </c>
      <c r="V450" s="12" t="s">
        <v>139</v>
      </c>
      <c r="W450" s="2" t="s">
        <v>82</v>
      </c>
      <c r="X450" s="12" t="s">
        <v>139</v>
      </c>
      <c r="Y450" s="2" t="s">
        <v>86</v>
      </c>
      <c r="Z450" s="3">
        <v>45112</v>
      </c>
      <c r="AA450" s="3">
        <v>45112</v>
      </c>
      <c r="AB450" s="4" t="s">
        <v>97</v>
      </c>
    </row>
    <row r="451" spans="1:28" ht="30" customHeight="1" x14ac:dyDescent="0.25">
      <c r="A451" s="2">
        <v>2023</v>
      </c>
      <c r="B451" s="3">
        <v>45017</v>
      </c>
      <c r="C451" s="3">
        <v>45107</v>
      </c>
      <c r="D451" s="4" t="s">
        <v>72</v>
      </c>
      <c r="E451" s="5" t="s">
        <v>2173</v>
      </c>
      <c r="F451" s="2" t="s">
        <v>89</v>
      </c>
      <c r="G451" s="2" t="s">
        <v>84</v>
      </c>
      <c r="H451" s="2" t="s">
        <v>85</v>
      </c>
      <c r="I451" s="2" t="s">
        <v>80</v>
      </c>
      <c r="J451" s="6" t="s">
        <v>2174</v>
      </c>
      <c r="K451" s="6" t="s">
        <v>2175</v>
      </c>
      <c r="L451" s="6" t="s">
        <v>123</v>
      </c>
      <c r="M451" s="2" t="s">
        <v>97</v>
      </c>
      <c r="N451" s="3">
        <v>45028</v>
      </c>
      <c r="O451" s="3">
        <f>N451+366</f>
        <v>45394</v>
      </c>
      <c r="P451" s="2" t="s">
        <v>97</v>
      </c>
      <c r="Q451" s="12" t="s">
        <v>2176</v>
      </c>
      <c r="R451" s="7">
        <f>480+600</f>
        <v>1080</v>
      </c>
      <c r="S451" s="7">
        <f>R451</f>
        <v>1080</v>
      </c>
      <c r="T451" s="12" t="s">
        <v>2177</v>
      </c>
      <c r="U451" s="12" t="s">
        <v>137</v>
      </c>
      <c r="V451" s="12" t="s">
        <v>139</v>
      </c>
      <c r="W451" s="2" t="s">
        <v>82</v>
      </c>
      <c r="X451" s="12" t="s">
        <v>139</v>
      </c>
      <c r="Y451" s="2" t="s">
        <v>86</v>
      </c>
      <c r="Z451" s="3">
        <v>45112</v>
      </c>
      <c r="AA451" s="3">
        <v>45112</v>
      </c>
      <c r="AB451" s="4" t="s">
        <v>97</v>
      </c>
    </row>
    <row r="452" spans="1:28" ht="30" customHeight="1" x14ac:dyDescent="0.25">
      <c r="A452" s="2">
        <v>2023</v>
      </c>
      <c r="B452" s="3">
        <v>45017</v>
      </c>
      <c r="C452" s="3">
        <v>45107</v>
      </c>
      <c r="D452" s="4" t="s">
        <v>72</v>
      </c>
      <c r="E452" s="5" t="s">
        <v>2066</v>
      </c>
      <c r="F452" s="2" t="s">
        <v>89</v>
      </c>
      <c r="G452" s="2" t="s">
        <v>84</v>
      </c>
      <c r="H452" s="2" t="s">
        <v>85</v>
      </c>
      <c r="I452" s="2" t="s">
        <v>80</v>
      </c>
      <c r="J452" s="6" t="s">
        <v>2067</v>
      </c>
      <c r="K452" s="6" t="s">
        <v>2068</v>
      </c>
      <c r="L452" s="6" t="s">
        <v>120</v>
      </c>
      <c r="M452" s="2" t="s">
        <v>97</v>
      </c>
      <c r="N452" s="3">
        <v>45069</v>
      </c>
      <c r="O452" s="3">
        <f t="shared" si="207"/>
        <v>45435</v>
      </c>
      <c r="P452" s="2" t="s">
        <v>97</v>
      </c>
      <c r="Q452" s="12" t="s">
        <v>2069</v>
      </c>
      <c r="R452" s="7">
        <f>400+521.56</f>
        <v>921.56</v>
      </c>
      <c r="S452" s="7">
        <f t="shared" ref="S452:S456" si="210">R452</f>
        <v>921.56</v>
      </c>
      <c r="T452" s="12" t="s">
        <v>2070</v>
      </c>
      <c r="U452" s="12" t="s">
        <v>137</v>
      </c>
      <c r="V452" s="12" t="s">
        <v>139</v>
      </c>
      <c r="W452" s="2" t="s">
        <v>82</v>
      </c>
      <c r="X452" s="12" t="s">
        <v>139</v>
      </c>
      <c r="Y452" s="2" t="s">
        <v>86</v>
      </c>
      <c r="Z452" s="3">
        <v>45112</v>
      </c>
      <c r="AA452" s="3">
        <v>45112</v>
      </c>
      <c r="AB452" s="4" t="s">
        <v>97</v>
      </c>
    </row>
    <row r="453" spans="1:28" ht="30" customHeight="1" x14ac:dyDescent="0.25">
      <c r="A453" s="2">
        <v>2023</v>
      </c>
      <c r="B453" s="3">
        <v>45017</v>
      </c>
      <c r="C453" s="3">
        <v>45107</v>
      </c>
      <c r="D453" s="4" t="s">
        <v>72</v>
      </c>
      <c r="E453" s="5" t="s">
        <v>2401</v>
      </c>
      <c r="F453" s="2" t="s">
        <v>89</v>
      </c>
      <c r="G453" s="2" t="s">
        <v>84</v>
      </c>
      <c r="H453" s="2" t="s">
        <v>85</v>
      </c>
      <c r="I453" s="2" t="s">
        <v>80</v>
      </c>
      <c r="J453" s="6" t="s">
        <v>2402</v>
      </c>
      <c r="K453" s="6" t="s">
        <v>117</v>
      </c>
      <c r="L453" s="6" t="s">
        <v>117</v>
      </c>
      <c r="M453" s="2" t="s">
        <v>97</v>
      </c>
      <c r="N453" s="3">
        <v>45064</v>
      </c>
      <c r="O453" s="3">
        <f t="shared" ref="O453" si="211">N453+366</f>
        <v>45430</v>
      </c>
      <c r="P453" s="2" t="s">
        <v>97</v>
      </c>
      <c r="Q453" s="12" t="s">
        <v>2403</v>
      </c>
      <c r="R453" s="7">
        <f>396+300</f>
        <v>696</v>
      </c>
      <c r="S453" s="7">
        <f t="shared" si="210"/>
        <v>696</v>
      </c>
      <c r="T453" s="12" t="s">
        <v>2404</v>
      </c>
      <c r="U453" s="12" t="s">
        <v>137</v>
      </c>
      <c r="V453" s="12" t="s">
        <v>139</v>
      </c>
      <c r="W453" s="2" t="s">
        <v>82</v>
      </c>
      <c r="X453" s="12" t="s">
        <v>139</v>
      </c>
      <c r="Y453" s="2" t="s">
        <v>86</v>
      </c>
      <c r="Z453" s="3">
        <v>45112</v>
      </c>
      <c r="AA453" s="3">
        <v>45112</v>
      </c>
      <c r="AB453" s="4" t="s">
        <v>97</v>
      </c>
    </row>
    <row r="454" spans="1:28" ht="30" customHeight="1" x14ac:dyDescent="0.25">
      <c r="A454" s="2">
        <v>2023</v>
      </c>
      <c r="B454" s="3">
        <v>45017</v>
      </c>
      <c r="C454" s="3">
        <v>45107</v>
      </c>
      <c r="D454" s="4" t="s">
        <v>72</v>
      </c>
      <c r="E454" s="5" t="s">
        <v>2094</v>
      </c>
      <c r="F454" s="2" t="s">
        <v>89</v>
      </c>
      <c r="G454" s="2" t="s">
        <v>84</v>
      </c>
      <c r="H454" s="2" t="s">
        <v>85</v>
      </c>
      <c r="I454" s="2" t="s">
        <v>80</v>
      </c>
      <c r="J454" s="6" t="s">
        <v>2091</v>
      </c>
      <c r="K454" s="6" t="s">
        <v>97</v>
      </c>
      <c r="L454" s="6" t="s">
        <v>97</v>
      </c>
      <c r="M454" s="2" t="s">
        <v>97</v>
      </c>
      <c r="N454" s="3">
        <v>45070</v>
      </c>
      <c r="O454" s="3">
        <f t="shared" si="207"/>
        <v>45436</v>
      </c>
      <c r="P454" s="2" t="s">
        <v>97</v>
      </c>
      <c r="Q454" s="12" t="s">
        <v>2095</v>
      </c>
      <c r="R454" s="7">
        <f>400+117</f>
        <v>517</v>
      </c>
      <c r="S454" s="7">
        <f>R454</f>
        <v>517</v>
      </c>
      <c r="T454" s="12" t="s">
        <v>2096</v>
      </c>
      <c r="U454" s="12" t="s">
        <v>137</v>
      </c>
      <c r="V454" s="12" t="s">
        <v>139</v>
      </c>
      <c r="W454" s="2" t="s">
        <v>82</v>
      </c>
      <c r="X454" s="12" t="s">
        <v>139</v>
      </c>
      <c r="Y454" s="2" t="s">
        <v>86</v>
      </c>
      <c r="Z454" s="3">
        <v>45112</v>
      </c>
      <c r="AA454" s="3">
        <v>45112</v>
      </c>
      <c r="AB454" s="4" t="s">
        <v>97</v>
      </c>
    </row>
    <row r="455" spans="1:28" ht="30" customHeight="1" x14ac:dyDescent="0.25">
      <c r="A455" s="2">
        <v>2023</v>
      </c>
      <c r="B455" s="3">
        <v>45017</v>
      </c>
      <c r="C455" s="3">
        <v>45107</v>
      </c>
      <c r="D455" s="4" t="s">
        <v>72</v>
      </c>
      <c r="E455" s="5" t="s">
        <v>2090</v>
      </c>
      <c r="F455" s="2" t="s">
        <v>89</v>
      </c>
      <c r="G455" s="2" t="s">
        <v>84</v>
      </c>
      <c r="H455" s="2" t="s">
        <v>85</v>
      </c>
      <c r="I455" s="2" t="s">
        <v>80</v>
      </c>
      <c r="J455" s="6" t="s">
        <v>2091</v>
      </c>
      <c r="K455" s="6" t="s">
        <v>97</v>
      </c>
      <c r="L455" s="6" t="s">
        <v>97</v>
      </c>
      <c r="M455" s="2" t="s">
        <v>97</v>
      </c>
      <c r="N455" s="3">
        <v>45070</v>
      </c>
      <c r="O455" s="3">
        <f t="shared" si="207"/>
        <v>45436</v>
      </c>
      <c r="P455" s="2" t="s">
        <v>97</v>
      </c>
      <c r="Q455" s="12" t="s">
        <v>2092</v>
      </c>
      <c r="R455" s="7">
        <f>400+119.6</f>
        <v>519.6</v>
      </c>
      <c r="S455" s="7">
        <f>R455</f>
        <v>519.6</v>
      </c>
      <c r="T455" s="12" t="s">
        <v>2093</v>
      </c>
      <c r="U455" s="12" t="s">
        <v>137</v>
      </c>
      <c r="V455" s="12" t="s">
        <v>139</v>
      </c>
      <c r="W455" s="2" t="s">
        <v>82</v>
      </c>
      <c r="X455" s="12" t="s">
        <v>139</v>
      </c>
      <c r="Y455" s="2" t="s">
        <v>86</v>
      </c>
      <c r="Z455" s="3">
        <v>45112</v>
      </c>
      <c r="AA455" s="3">
        <v>45112</v>
      </c>
      <c r="AB455" s="4" t="s">
        <v>97</v>
      </c>
    </row>
    <row r="456" spans="1:28" ht="30" customHeight="1" x14ac:dyDescent="0.25">
      <c r="A456" s="2">
        <v>2023</v>
      </c>
      <c r="B456" s="3">
        <v>45017</v>
      </c>
      <c r="C456" s="3">
        <v>45107</v>
      </c>
      <c r="D456" s="4" t="s">
        <v>72</v>
      </c>
      <c r="E456" s="5" t="s">
        <v>2074</v>
      </c>
      <c r="F456" s="2" t="s">
        <v>89</v>
      </c>
      <c r="G456" s="2" t="s">
        <v>84</v>
      </c>
      <c r="H456" s="2" t="s">
        <v>85</v>
      </c>
      <c r="I456" s="2" t="s">
        <v>80</v>
      </c>
      <c r="J456" s="6" t="s">
        <v>2075</v>
      </c>
      <c r="K456" s="6" t="s">
        <v>2076</v>
      </c>
      <c r="L456" s="6" t="s">
        <v>163</v>
      </c>
      <c r="M456" s="2" t="s">
        <v>97</v>
      </c>
      <c r="N456" s="3">
        <v>45077</v>
      </c>
      <c r="O456" s="3">
        <f t="shared" si="207"/>
        <v>45443</v>
      </c>
      <c r="P456" s="2" t="s">
        <v>97</v>
      </c>
      <c r="Q456" s="12" t="s">
        <v>2077</v>
      </c>
      <c r="R456" s="7">
        <f>400+477.75</f>
        <v>877.75</v>
      </c>
      <c r="S456" s="7">
        <f t="shared" si="210"/>
        <v>877.75</v>
      </c>
      <c r="T456" s="13" t="s">
        <v>2078</v>
      </c>
      <c r="U456" s="12" t="s">
        <v>137</v>
      </c>
      <c r="V456" s="12" t="s">
        <v>139</v>
      </c>
      <c r="W456" s="2" t="s">
        <v>82</v>
      </c>
      <c r="X456" s="12" t="s">
        <v>139</v>
      </c>
      <c r="Y456" s="2" t="s">
        <v>86</v>
      </c>
      <c r="Z456" s="3">
        <v>45112</v>
      </c>
      <c r="AA456" s="3">
        <v>45112</v>
      </c>
      <c r="AB456" s="4" t="s">
        <v>97</v>
      </c>
    </row>
    <row r="457" spans="1:28" ht="30" customHeight="1" x14ac:dyDescent="0.25">
      <c r="A457" s="2">
        <v>2023</v>
      </c>
      <c r="B457" s="3">
        <v>45017</v>
      </c>
      <c r="C457" s="3">
        <v>45107</v>
      </c>
      <c r="D457" s="4" t="s">
        <v>72</v>
      </c>
      <c r="E457" s="5" t="s">
        <v>2655</v>
      </c>
      <c r="F457" s="2" t="s">
        <v>89</v>
      </c>
      <c r="G457" s="2" t="s">
        <v>84</v>
      </c>
      <c r="H457" s="2" t="s">
        <v>85</v>
      </c>
      <c r="I457" s="2" t="s">
        <v>80</v>
      </c>
      <c r="J457" s="6" t="s">
        <v>2652</v>
      </c>
      <c r="K457" s="6" t="s">
        <v>166</v>
      </c>
      <c r="L457" s="6" t="s">
        <v>530</v>
      </c>
      <c r="M457" s="2" t="s">
        <v>97</v>
      </c>
      <c r="N457" s="3">
        <v>45078</v>
      </c>
      <c r="O457" s="3">
        <f t="shared" si="207"/>
        <v>45444</v>
      </c>
      <c r="P457" s="2" t="s">
        <v>97</v>
      </c>
      <c r="Q457" s="12" t="s">
        <v>2656</v>
      </c>
      <c r="R457" s="7">
        <f>480+1440.11</f>
        <v>1920.11</v>
      </c>
      <c r="S457" s="7">
        <f>R457</f>
        <v>1920.11</v>
      </c>
      <c r="T457" s="12" t="s">
        <v>2654</v>
      </c>
      <c r="U457" s="12" t="s">
        <v>137</v>
      </c>
      <c r="V457" s="12" t="s">
        <v>139</v>
      </c>
      <c r="W457" s="2" t="s">
        <v>82</v>
      </c>
      <c r="X457" s="12" t="s">
        <v>139</v>
      </c>
      <c r="Y457" s="2" t="s">
        <v>86</v>
      </c>
      <c r="Z457" s="3">
        <v>45112</v>
      </c>
      <c r="AA457" s="3">
        <v>45112</v>
      </c>
      <c r="AB457" s="4" t="s">
        <v>97</v>
      </c>
    </row>
    <row r="458" spans="1:28" ht="30" customHeight="1" x14ac:dyDescent="0.25">
      <c r="A458" s="2">
        <v>2023</v>
      </c>
      <c r="B458" s="3">
        <v>45017</v>
      </c>
      <c r="C458" s="3">
        <v>45107</v>
      </c>
      <c r="D458" s="4" t="s">
        <v>72</v>
      </c>
      <c r="E458" s="5" t="s">
        <v>2657</v>
      </c>
      <c r="F458" s="2" t="s">
        <v>89</v>
      </c>
      <c r="G458" s="2" t="s">
        <v>84</v>
      </c>
      <c r="H458" s="2" t="s">
        <v>85</v>
      </c>
      <c r="I458" s="2" t="s">
        <v>80</v>
      </c>
      <c r="J458" s="6" t="s">
        <v>2658</v>
      </c>
      <c r="K458" s="6" t="s">
        <v>113</v>
      </c>
      <c r="L458" s="6" t="s">
        <v>163</v>
      </c>
      <c r="M458" s="2" t="s">
        <v>97</v>
      </c>
      <c r="N458" s="3">
        <v>45083</v>
      </c>
      <c r="O458" s="3">
        <f t="shared" si="207"/>
        <v>45449</v>
      </c>
      <c r="P458" s="2" t="s">
        <v>97</v>
      </c>
      <c r="Q458" s="12" t="s">
        <v>2659</v>
      </c>
      <c r="R458" s="7">
        <v>400</v>
      </c>
      <c r="S458" s="7">
        <f>R458</f>
        <v>400</v>
      </c>
      <c r="T458" s="12" t="s">
        <v>2660</v>
      </c>
      <c r="U458" s="12" t="s">
        <v>137</v>
      </c>
      <c r="V458" s="12" t="s">
        <v>139</v>
      </c>
      <c r="W458" s="2" t="s">
        <v>82</v>
      </c>
      <c r="X458" s="12" t="s">
        <v>139</v>
      </c>
      <c r="Y458" s="2" t="s">
        <v>86</v>
      </c>
      <c r="Z458" s="3">
        <v>45112</v>
      </c>
      <c r="AA458" s="3">
        <v>45112</v>
      </c>
      <c r="AB458" s="4" t="s">
        <v>97</v>
      </c>
    </row>
    <row r="459" spans="1:28" ht="30" customHeight="1" x14ac:dyDescent="0.25">
      <c r="A459" s="2">
        <v>2023</v>
      </c>
      <c r="B459" s="3">
        <v>45017</v>
      </c>
      <c r="C459" s="3">
        <v>45107</v>
      </c>
      <c r="D459" s="4" t="s">
        <v>72</v>
      </c>
      <c r="E459" s="5" t="s">
        <v>2280</v>
      </c>
      <c r="F459" s="2" t="s">
        <v>89</v>
      </c>
      <c r="G459" s="2" t="s">
        <v>84</v>
      </c>
      <c r="H459" s="2" t="s">
        <v>85</v>
      </c>
      <c r="I459" s="2" t="s">
        <v>80</v>
      </c>
      <c r="J459" s="6" t="s">
        <v>2281</v>
      </c>
      <c r="K459" s="6" t="s">
        <v>166</v>
      </c>
      <c r="L459" s="6" t="s">
        <v>488</v>
      </c>
      <c r="M459" s="2" t="s">
        <v>97</v>
      </c>
      <c r="N459" s="3">
        <v>45084</v>
      </c>
      <c r="O459" s="3">
        <f t="shared" ref="O459" si="212">N459+366</f>
        <v>45450</v>
      </c>
      <c r="P459" s="2" t="s">
        <v>97</v>
      </c>
      <c r="Q459" s="12" t="s">
        <v>2282</v>
      </c>
      <c r="R459" s="7">
        <v>400</v>
      </c>
      <c r="S459" s="7">
        <f t="shared" ref="S459:S465" si="213">R459</f>
        <v>400</v>
      </c>
      <c r="T459" s="12" t="s">
        <v>2283</v>
      </c>
      <c r="U459" s="12" t="s">
        <v>137</v>
      </c>
      <c r="V459" s="12" t="s">
        <v>139</v>
      </c>
      <c r="W459" s="2" t="s">
        <v>82</v>
      </c>
      <c r="X459" s="12" t="s">
        <v>139</v>
      </c>
      <c r="Y459" s="2" t="s">
        <v>86</v>
      </c>
      <c r="Z459" s="3">
        <v>45112</v>
      </c>
      <c r="AA459" s="3">
        <v>45112</v>
      </c>
      <c r="AB459" s="4" t="s">
        <v>97</v>
      </c>
    </row>
    <row r="460" spans="1:28" ht="30" customHeight="1" x14ac:dyDescent="0.25">
      <c r="A460" s="2">
        <v>2023</v>
      </c>
      <c r="B460" s="3">
        <v>45017</v>
      </c>
      <c r="C460" s="3">
        <v>45107</v>
      </c>
      <c r="D460" s="4" t="s">
        <v>72</v>
      </c>
      <c r="E460" s="5" t="s">
        <v>2345</v>
      </c>
      <c r="F460" s="2" t="s">
        <v>89</v>
      </c>
      <c r="G460" s="2" t="s">
        <v>84</v>
      </c>
      <c r="H460" s="2" t="s">
        <v>85</v>
      </c>
      <c r="I460" s="2" t="s">
        <v>80</v>
      </c>
      <c r="J460" s="6" t="s">
        <v>428</v>
      </c>
      <c r="K460" s="6" t="s">
        <v>97</v>
      </c>
      <c r="L460" s="6" t="s">
        <v>97</v>
      </c>
      <c r="M460" s="2" t="s">
        <v>97</v>
      </c>
      <c r="N460" s="3">
        <v>45085</v>
      </c>
      <c r="O460" s="3">
        <f t="shared" ref="O460" si="214">N460+366</f>
        <v>45451</v>
      </c>
      <c r="P460" s="2" t="s">
        <v>97</v>
      </c>
      <c r="Q460" s="12" t="s">
        <v>2346</v>
      </c>
      <c r="R460" s="7">
        <f>720+1500</f>
        <v>2220</v>
      </c>
      <c r="S460" s="7">
        <f t="shared" si="213"/>
        <v>2220</v>
      </c>
      <c r="T460" s="12" t="s">
        <v>2347</v>
      </c>
      <c r="U460" s="12" t="s">
        <v>137</v>
      </c>
      <c r="V460" s="12" t="s">
        <v>139</v>
      </c>
      <c r="W460" s="2" t="s">
        <v>82</v>
      </c>
      <c r="X460" s="12" t="s">
        <v>139</v>
      </c>
      <c r="Y460" s="2" t="s">
        <v>86</v>
      </c>
      <c r="Z460" s="3">
        <v>45112</v>
      </c>
      <c r="AA460" s="3">
        <v>45112</v>
      </c>
      <c r="AB460" s="4" t="s">
        <v>97</v>
      </c>
    </row>
    <row r="461" spans="1:28" ht="30" customHeight="1" x14ac:dyDescent="0.25">
      <c r="A461" s="2">
        <v>2023</v>
      </c>
      <c r="B461" s="3">
        <v>45017</v>
      </c>
      <c r="C461" s="3">
        <v>45107</v>
      </c>
      <c r="D461" s="4" t="s">
        <v>72</v>
      </c>
      <c r="E461" s="5" t="s">
        <v>2504</v>
      </c>
      <c r="F461" s="2" t="s">
        <v>89</v>
      </c>
      <c r="G461" s="2" t="s">
        <v>84</v>
      </c>
      <c r="H461" s="2" t="s">
        <v>85</v>
      </c>
      <c r="I461" s="2" t="s">
        <v>80</v>
      </c>
      <c r="J461" s="6" t="s">
        <v>303</v>
      </c>
      <c r="K461" s="6" t="s">
        <v>97</v>
      </c>
      <c r="L461" s="6" t="s">
        <v>97</v>
      </c>
      <c r="M461" s="2" t="s">
        <v>97</v>
      </c>
      <c r="N461" s="3">
        <v>45069</v>
      </c>
      <c r="O461" s="3">
        <f>N461+366</f>
        <v>45435</v>
      </c>
      <c r="P461" s="2" t="s">
        <v>97</v>
      </c>
      <c r="Q461" s="12" t="s">
        <v>2505</v>
      </c>
      <c r="R461" s="7">
        <v>250</v>
      </c>
      <c r="S461" s="7">
        <f t="shared" si="213"/>
        <v>250</v>
      </c>
      <c r="T461" s="12" t="s">
        <v>2506</v>
      </c>
      <c r="U461" s="12" t="s">
        <v>137</v>
      </c>
      <c r="V461" s="12" t="s">
        <v>139</v>
      </c>
      <c r="W461" s="2" t="s">
        <v>82</v>
      </c>
      <c r="X461" s="12" t="s">
        <v>139</v>
      </c>
      <c r="Y461" s="2" t="s">
        <v>86</v>
      </c>
      <c r="Z461" s="3">
        <v>45112</v>
      </c>
      <c r="AA461" s="3">
        <v>45112</v>
      </c>
      <c r="AB461" s="4" t="s">
        <v>97</v>
      </c>
    </row>
    <row r="462" spans="1:28" ht="30" customHeight="1" x14ac:dyDescent="0.25">
      <c r="A462" s="2">
        <v>2023</v>
      </c>
      <c r="B462" s="3">
        <v>45017</v>
      </c>
      <c r="C462" s="3">
        <v>45107</v>
      </c>
      <c r="D462" s="4" t="s">
        <v>72</v>
      </c>
      <c r="E462" s="5" t="s">
        <v>2341</v>
      </c>
      <c r="F462" s="2" t="s">
        <v>89</v>
      </c>
      <c r="G462" s="2" t="s">
        <v>84</v>
      </c>
      <c r="H462" s="2" t="s">
        <v>85</v>
      </c>
      <c r="I462" s="2" t="s">
        <v>80</v>
      </c>
      <c r="J462" s="6" t="s">
        <v>2342</v>
      </c>
      <c r="K462" s="6" t="s">
        <v>117</v>
      </c>
      <c r="L462" s="6" t="s">
        <v>121</v>
      </c>
      <c r="M462" s="2" t="s">
        <v>97</v>
      </c>
      <c r="N462" s="3">
        <v>45079</v>
      </c>
      <c r="O462" s="3">
        <f t="shared" ref="O462" si="215">N462+366</f>
        <v>45445</v>
      </c>
      <c r="P462" s="2" t="s">
        <v>97</v>
      </c>
      <c r="Q462" s="12" t="s">
        <v>2343</v>
      </c>
      <c r="R462" s="7">
        <f>400+1312.22</f>
        <v>1712.22</v>
      </c>
      <c r="S462" s="7">
        <f t="shared" si="213"/>
        <v>1712.22</v>
      </c>
      <c r="T462" s="12" t="s">
        <v>2344</v>
      </c>
      <c r="U462" s="12" t="s">
        <v>137</v>
      </c>
      <c r="V462" s="12" t="s">
        <v>139</v>
      </c>
      <c r="W462" s="2" t="s">
        <v>82</v>
      </c>
      <c r="X462" s="12" t="s">
        <v>139</v>
      </c>
      <c r="Y462" s="2" t="s">
        <v>86</v>
      </c>
      <c r="Z462" s="3">
        <v>45112</v>
      </c>
      <c r="AA462" s="3">
        <v>45112</v>
      </c>
      <c r="AB462" s="4" t="s">
        <v>97</v>
      </c>
    </row>
    <row r="463" spans="1:28" ht="30" customHeight="1" x14ac:dyDescent="0.25">
      <c r="A463" s="2">
        <v>2023</v>
      </c>
      <c r="B463" s="3">
        <v>45017</v>
      </c>
      <c r="C463" s="3">
        <v>45107</v>
      </c>
      <c r="D463" s="4" t="s">
        <v>72</v>
      </c>
      <c r="E463" s="5" t="s">
        <v>2648</v>
      </c>
      <c r="F463" s="2" t="s">
        <v>89</v>
      </c>
      <c r="G463" s="2" t="s">
        <v>84</v>
      </c>
      <c r="H463" s="2" t="s">
        <v>85</v>
      </c>
      <c r="I463" s="2" t="s">
        <v>80</v>
      </c>
      <c r="J463" s="6" t="s">
        <v>2644</v>
      </c>
      <c r="K463" s="6" t="s">
        <v>2645</v>
      </c>
      <c r="L463" s="6" t="s">
        <v>116</v>
      </c>
      <c r="M463" s="2" t="s">
        <v>97</v>
      </c>
      <c r="N463" s="3">
        <v>45079</v>
      </c>
      <c r="O463" s="3">
        <f t="shared" ref="O463" si="216">N463+366</f>
        <v>45445</v>
      </c>
      <c r="P463" s="2" t="s">
        <v>97</v>
      </c>
      <c r="Q463" s="12" t="s">
        <v>2649</v>
      </c>
      <c r="R463" s="7">
        <f>600+1200</f>
        <v>1800</v>
      </c>
      <c r="S463" s="7">
        <f>R463</f>
        <v>1800</v>
      </c>
      <c r="T463" s="12" t="s">
        <v>2650</v>
      </c>
      <c r="U463" s="12" t="s">
        <v>137</v>
      </c>
      <c r="V463" s="12" t="s">
        <v>139</v>
      </c>
      <c r="W463" s="2" t="s">
        <v>82</v>
      </c>
      <c r="X463" s="12" t="s">
        <v>139</v>
      </c>
      <c r="Y463" s="2" t="s">
        <v>86</v>
      </c>
      <c r="Z463" s="3">
        <v>45112</v>
      </c>
      <c r="AA463" s="3">
        <v>45112</v>
      </c>
      <c r="AB463" s="4" t="s">
        <v>97</v>
      </c>
    </row>
    <row r="464" spans="1:28" ht="30" customHeight="1" x14ac:dyDescent="0.25">
      <c r="A464" s="2">
        <v>2023</v>
      </c>
      <c r="B464" s="3">
        <v>45017</v>
      </c>
      <c r="C464" s="3">
        <v>45107</v>
      </c>
      <c r="D464" s="4" t="s">
        <v>72</v>
      </c>
      <c r="E464" s="5" t="s">
        <v>2436</v>
      </c>
      <c r="F464" s="2" t="s">
        <v>89</v>
      </c>
      <c r="G464" s="2" t="s">
        <v>84</v>
      </c>
      <c r="H464" s="2" t="s">
        <v>85</v>
      </c>
      <c r="I464" s="2" t="s">
        <v>80</v>
      </c>
      <c r="J464" s="6" t="s">
        <v>487</v>
      </c>
      <c r="K464" s="6" t="s">
        <v>118</v>
      </c>
      <c r="L464" s="6" t="s">
        <v>488</v>
      </c>
      <c r="M464" s="2" t="s">
        <v>97</v>
      </c>
      <c r="N464" s="3">
        <v>45089</v>
      </c>
      <c r="O464" s="3">
        <f t="shared" ref="O464" si="217">N464+366</f>
        <v>45455</v>
      </c>
      <c r="P464" s="2" t="s">
        <v>97</v>
      </c>
      <c r="Q464" s="12" t="s">
        <v>2437</v>
      </c>
      <c r="R464" s="7">
        <f>480+1995</f>
        <v>2475</v>
      </c>
      <c r="S464" s="7">
        <f t="shared" si="213"/>
        <v>2475</v>
      </c>
      <c r="T464" s="12" t="s">
        <v>2438</v>
      </c>
      <c r="U464" s="12" t="s">
        <v>137</v>
      </c>
      <c r="V464" s="12" t="s">
        <v>139</v>
      </c>
      <c r="W464" s="2" t="s">
        <v>82</v>
      </c>
      <c r="X464" s="12" t="s">
        <v>139</v>
      </c>
      <c r="Y464" s="2" t="s">
        <v>86</v>
      </c>
      <c r="Z464" s="3">
        <v>45112</v>
      </c>
      <c r="AA464" s="3">
        <v>45112</v>
      </c>
      <c r="AB464" s="4" t="s">
        <v>97</v>
      </c>
    </row>
    <row r="465" spans="1:28" ht="30" customHeight="1" x14ac:dyDescent="0.25">
      <c r="A465" s="2">
        <v>2023</v>
      </c>
      <c r="B465" s="3">
        <v>45017</v>
      </c>
      <c r="C465" s="3">
        <v>45107</v>
      </c>
      <c r="D465" s="4" t="s">
        <v>72</v>
      </c>
      <c r="E465" s="5" t="s">
        <v>2277</v>
      </c>
      <c r="F465" s="2" t="s">
        <v>89</v>
      </c>
      <c r="G465" s="2" t="s">
        <v>84</v>
      </c>
      <c r="H465" s="2" t="s">
        <v>85</v>
      </c>
      <c r="I465" s="2" t="s">
        <v>80</v>
      </c>
      <c r="J465" s="6" t="s">
        <v>2189</v>
      </c>
      <c r="K465" s="6" t="s">
        <v>126</v>
      </c>
      <c r="L465" s="6" t="s">
        <v>118</v>
      </c>
      <c r="M465" s="2" t="s">
        <v>97</v>
      </c>
      <c r="N465" s="3">
        <v>45078</v>
      </c>
      <c r="O465" s="3">
        <f t="shared" ref="O465" si="218">N465+366</f>
        <v>45444</v>
      </c>
      <c r="P465" s="2" t="s">
        <v>97</v>
      </c>
      <c r="Q465" s="12" t="s">
        <v>2278</v>
      </c>
      <c r="R465" s="7">
        <v>522.5</v>
      </c>
      <c r="S465" s="7">
        <f t="shared" si="213"/>
        <v>522.5</v>
      </c>
      <c r="T465" s="12" t="s">
        <v>2279</v>
      </c>
      <c r="U465" s="12" t="s">
        <v>137</v>
      </c>
      <c r="V465" s="12" t="s">
        <v>139</v>
      </c>
      <c r="W465" s="2" t="s">
        <v>82</v>
      </c>
      <c r="X465" s="12" t="s">
        <v>139</v>
      </c>
      <c r="Y465" s="2" t="s">
        <v>86</v>
      </c>
      <c r="Z465" s="3">
        <v>45112</v>
      </c>
      <c r="AA465" s="3">
        <v>45112</v>
      </c>
      <c r="AB465" s="4" t="s">
        <v>97</v>
      </c>
    </row>
    <row r="466" spans="1:28" ht="30" customHeight="1" x14ac:dyDescent="0.25">
      <c r="A466" s="2">
        <v>2023</v>
      </c>
      <c r="B466" s="3">
        <v>45017</v>
      </c>
      <c r="C466" s="3">
        <v>45107</v>
      </c>
      <c r="D466" s="4" t="s">
        <v>72</v>
      </c>
      <c r="E466" s="5" t="s">
        <v>2316</v>
      </c>
      <c r="F466" s="2" t="s">
        <v>89</v>
      </c>
      <c r="G466" s="2" t="s">
        <v>84</v>
      </c>
      <c r="H466" s="2" t="s">
        <v>85</v>
      </c>
      <c r="I466" s="2" t="s">
        <v>80</v>
      </c>
      <c r="J466" s="6" t="s">
        <v>2317</v>
      </c>
      <c r="K466" s="6" t="s">
        <v>114</v>
      </c>
      <c r="L466" s="6" t="s">
        <v>146</v>
      </c>
      <c r="M466" s="2" t="s">
        <v>97</v>
      </c>
      <c r="N466" s="3">
        <v>45084</v>
      </c>
      <c r="O466" s="3">
        <f>N466+366</f>
        <v>45450</v>
      </c>
      <c r="P466" s="2" t="s">
        <v>97</v>
      </c>
      <c r="Q466" s="12" t="s">
        <v>2318</v>
      </c>
      <c r="R466" s="7">
        <v>270</v>
      </c>
      <c r="S466" s="7">
        <f t="shared" ref="S466:S468" si="219">R466</f>
        <v>270</v>
      </c>
      <c r="T466" s="12" t="s">
        <v>2319</v>
      </c>
      <c r="U466" s="12" t="s">
        <v>137</v>
      </c>
      <c r="V466" s="12" t="s">
        <v>139</v>
      </c>
      <c r="W466" s="2" t="s">
        <v>82</v>
      </c>
      <c r="X466" s="12" t="s">
        <v>139</v>
      </c>
      <c r="Y466" s="2" t="s">
        <v>86</v>
      </c>
      <c r="Z466" s="3">
        <v>45112</v>
      </c>
      <c r="AA466" s="3">
        <v>45112</v>
      </c>
      <c r="AB466" s="4" t="s">
        <v>97</v>
      </c>
    </row>
    <row r="467" spans="1:28" ht="30" customHeight="1" x14ac:dyDescent="0.25">
      <c r="A467" s="2">
        <v>2023</v>
      </c>
      <c r="B467" s="3">
        <v>45017</v>
      </c>
      <c r="C467" s="3">
        <v>45107</v>
      </c>
      <c r="D467" s="4" t="s">
        <v>72</v>
      </c>
      <c r="E467" s="5" t="s">
        <v>2692</v>
      </c>
      <c r="F467" s="2" t="s">
        <v>89</v>
      </c>
      <c r="G467" s="2" t="s">
        <v>84</v>
      </c>
      <c r="H467" s="2" t="s">
        <v>85</v>
      </c>
      <c r="I467" s="2" t="s">
        <v>80</v>
      </c>
      <c r="J467" s="6" t="s">
        <v>475</v>
      </c>
      <c r="K467" s="6" t="s">
        <v>122</v>
      </c>
      <c r="L467" s="6" t="s">
        <v>172</v>
      </c>
      <c r="M467" s="2" t="s">
        <v>97</v>
      </c>
      <c r="N467" s="3">
        <v>45096</v>
      </c>
      <c r="O467" s="3">
        <f>N467+366</f>
        <v>45462</v>
      </c>
      <c r="P467" s="2" t="s">
        <v>97</v>
      </c>
      <c r="Q467" s="12" t="s">
        <v>2693</v>
      </c>
      <c r="R467" s="7">
        <v>600</v>
      </c>
      <c r="S467" s="7">
        <f>R467</f>
        <v>600</v>
      </c>
      <c r="T467" s="12" t="s">
        <v>2694</v>
      </c>
      <c r="U467" s="12" t="s">
        <v>137</v>
      </c>
      <c r="V467" s="12" t="s">
        <v>139</v>
      </c>
      <c r="W467" s="2" t="s">
        <v>82</v>
      </c>
      <c r="X467" s="12" t="s">
        <v>139</v>
      </c>
      <c r="Y467" s="2" t="s">
        <v>86</v>
      </c>
      <c r="Z467" s="3">
        <v>45112</v>
      </c>
      <c r="AA467" s="3">
        <v>45112</v>
      </c>
      <c r="AB467" s="4" t="s">
        <v>97</v>
      </c>
    </row>
    <row r="468" spans="1:28" ht="30" customHeight="1" x14ac:dyDescent="0.25">
      <c r="A468" s="2">
        <v>2023</v>
      </c>
      <c r="B468" s="3">
        <v>45017</v>
      </c>
      <c r="C468" s="3">
        <v>45107</v>
      </c>
      <c r="D468" s="4" t="s">
        <v>72</v>
      </c>
      <c r="E468" s="5" t="s">
        <v>2339</v>
      </c>
      <c r="F468" s="2" t="s">
        <v>89</v>
      </c>
      <c r="G468" s="2" t="s">
        <v>84</v>
      </c>
      <c r="H468" s="2" t="s">
        <v>85</v>
      </c>
      <c r="I468" s="2" t="s">
        <v>80</v>
      </c>
      <c r="J468" s="6" t="s">
        <v>1027</v>
      </c>
      <c r="K468" s="6" t="s">
        <v>97</v>
      </c>
      <c r="L468" s="6" t="s">
        <v>97</v>
      </c>
      <c r="M468" s="2" t="s">
        <v>97</v>
      </c>
      <c r="N468" s="3">
        <v>45097</v>
      </c>
      <c r="O468" s="3">
        <f>N468+366</f>
        <v>45463</v>
      </c>
      <c r="P468" s="2" t="s">
        <v>97</v>
      </c>
      <c r="Q468" s="12" t="s">
        <v>2340</v>
      </c>
      <c r="R468" s="7">
        <v>0</v>
      </c>
      <c r="S468" s="7">
        <f t="shared" si="219"/>
        <v>0</v>
      </c>
      <c r="T468" s="12" t="s">
        <v>198</v>
      </c>
      <c r="U468" s="12" t="s">
        <v>137</v>
      </c>
      <c r="V468" s="12" t="s">
        <v>139</v>
      </c>
      <c r="W468" s="2" t="s">
        <v>82</v>
      </c>
      <c r="X468" s="12" t="s">
        <v>139</v>
      </c>
      <c r="Y468" s="2" t="s">
        <v>86</v>
      </c>
      <c r="Z468" s="3">
        <v>45112</v>
      </c>
      <c r="AA468" s="3">
        <v>45112</v>
      </c>
      <c r="AB468" s="4" t="s">
        <v>97</v>
      </c>
    </row>
    <row r="469" spans="1:28" ht="30" customHeight="1" x14ac:dyDescent="0.25">
      <c r="A469" s="2">
        <v>2023</v>
      </c>
      <c r="B469" s="3">
        <v>45017</v>
      </c>
      <c r="C469" s="3">
        <v>45107</v>
      </c>
      <c r="D469" s="4" t="s">
        <v>72</v>
      </c>
      <c r="E469" s="5" t="s">
        <v>2713</v>
      </c>
      <c r="F469" s="2" t="s">
        <v>89</v>
      </c>
      <c r="G469" s="2" t="s">
        <v>84</v>
      </c>
      <c r="H469" s="2" t="s">
        <v>85</v>
      </c>
      <c r="I469" s="2" t="s">
        <v>80</v>
      </c>
      <c r="J469" s="6" t="s">
        <v>2700</v>
      </c>
      <c r="K469" s="6" t="s">
        <v>97</v>
      </c>
      <c r="L469" s="6" t="s">
        <v>97</v>
      </c>
      <c r="M469" s="2" t="s">
        <v>97</v>
      </c>
      <c r="N469" s="3">
        <v>45103</v>
      </c>
      <c r="O469" s="3">
        <f>N469+365*3+1</f>
        <v>46199</v>
      </c>
      <c r="P469" s="2" t="s">
        <v>97</v>
      </c>
      <c r="Q469" s="12" t="s">
        <v>2714</v>
      </c>
      <c r="R469" s="7">
        <v>19476.060000000001</v>
      </c>
      <c r="S469" s="7">
        <f>R469</f>
        <v>19476.060000000001</v>
      </c>
      <c r="T469" s="12" t="s">
        <v>2707</v>
      </c>
      <c r="U469" s="12" t="s">
        <v>137</v>
      </c>
      <c r="V469" s="12" t="s">
        <v>139</v>
      </c>
      <c r="W469" s="2" t="s">
        <v>82</v>
      </c>
      <c r="X469" s="12" t="s">
        <v>139</v>
      </c>
      <c r="Y469" s="2" t="s">
        <v>86</v>
      </c>
      <c r="Z469" s="3">
        <v>45112</v>
      </c>
      <c r="AA469" s="3">
        <v>45112</v>
      </c>
      <c r="AB469" s="4" t="s">
        <v>97</v>
      </c>
    </row>
    <row r="470" spans="1:28" ht="30" customHeight="1" x14ac:dyDescent="0.25">
      <c r="A470" s="2">
        <v>2023</v>
      </c>
      <c r="B470" s="3">
        <v>45017</v>
      </c>
      <c r="C470" s="3">
        <v>45107</v>
      </c>
      <c r="D470" s="4" t="s">
        <v>72</v>
      </c>
      <c r="E470" s="5" t="s">
        <v>2699</v>
      </c>
      <c r="F470" s="2" t="s">
        <v>89</v>
      </c>
      <c r="G470" s="2" t="s">
        <v>84</v>
      </c>
      <c r="H470" s="2" t="s">
        <v>85</v>
      </c>
      <c r="I470" s="2" t="s">
        <v>80</v>
      </c>
      <c r="J470" s="6" t="s">
        <v>2700</v>
      </c>
      <c r="K470" s="6" t="s">
        <v>97</v>
      </c>
      <c r="L470" s="6" t="s">
        <v>97</v>
      </c>
      <c r="M470" s="2" t="s">
        <v>97</v>
      </c>
      <c r="N470" s="3">
        <v>45103</v>
      </c>
      <c r="O470" s="3">
        <f>N470+365*3+1</f>
        <v>46199</v>
      </c>
      <c r="P470" s="2" t="s">
        <v>97</v>
      </c>
      <c r="Q470" s="12" t="s">
        <v>2701</v>
      </c>
      <c r="R470" s="7">
        <v>32607.96</v>
      </c>
      <c r="S470" s="7">
        <f>R470</f>
        <v>32607.96</v>
      </c>
      <c r="T470" s="12" t="s">
        <v>2702</v>
      </c>
      <c r="U470" s="12" t="s">
        <v>137</v>
      </c>
      <c r="V470" s="12" t="s">
        <v>139</v>
      </c>
      <c r="W470" s="2" t="s">
        <v>82</v>
      </c>
      <c r="X470" s="12" t="s">
        <v>139</v>
      </c>
      <c r="Y470" s="2" t="s">
        <v>86</v>
      </c>
      <c r="Z470" s="3">
        <v>45112</v>
      </c>
      <c r="AA470" s="3">
        <v>45112</v>
      </c>
      <c r="AB470" s="4" t="s">
        <v>97</v>
      </c>
    </row>
    <row r="471" spans="1:28" ht="30" customHeight="1" x14ac:dyDescent="0.25">
      <c r="A471" s="2">
        <v>2023</v>
      </c>
      <c r="B471" s="3">
        <v>45017</v>
      </c>
      <c r="C471" s="3">
        <v>45107</v>
      </c>
      <c r="D471" s="4" t="s">
        <v>72</v>
      </c>
      <c r="E471" s="5" t="s">
        <v>2708</v>
      </c>
      <c r="F471" s="2" t="s">
        <v>89</v>
      </c>
      <c r="G471" s="2" t="s">
        <v>84</v>
      </c>
      <c r="H471" s="2" t="s">
        <v>85</v>
      </c>
      <c r="I471" s="2" t="s">
        <v>80</v>
      </c>
      <c r="J471" s="6" t="s">
        <v>2700</v>
      </c>
      <c r="K471" s="6" t="s">
        <v>97</v>
      </c>
      <c r="L471" s="6" t="s">
        <v>97</v>
      </c>
      <c r="M471" s="2" t="s">
        <v>97</v>
      </c>
      <c r="N471" s="3">
        <v>45103</v>
      </c>
      <c r="O471" s="3">
        <f>N471+365*3+1</f>
        <v>46199</v>
      </c>
      <c r="P471" s="2" t="s">
        <v>97</v>
      </c>
      <c r="Q471" s="12" t="s">
        <v>2709</v>
      </c>
      <c r="R471" s="7">
        <v>38087.199999999997</v>
      </c>
      <c r="S471" s="7">
        <f>R471</f>
        <v>38087.199999999997</v>
      </c>
      <c r="T471" s="12" t="s">
        <v>2710</v>
      </c>
      <c r="U471" s="12" t="s">
        <v>137</v>
      </c>
      <c r="V471" s="12" t="s">
        <v>139</v>
      </c>
      <c r="W471" s="2" t="s">
        <v>82</v>
      </c>
      <c r="X471" s="12" t="s">
        <v>139</v>
      </c>
      <c r="Y471" s="2" t="s">
        <v>86</v>
      </c>
      <c r="Z471" s="3">
        <v>45112</v>
      </c>
      <c r="AA471" s="3">
        <v>45112</v>
      </c>
      <c r="AB471" s="4" t="s">
        <v>97</v>
      </c>
    </row>
    <row r="472" spans="1:28" ht="30" customHeight="1" x14ac:dyDescent="0.25">
      <c r="A472" s="2">
        <v>2023</v>
      </c>
      <c r="B472" s="3">
        <v>45017</v>
      </c>
      <c r="C472" s="3">
        <v>45107</v>
      </c>
      <c r="D472" s="4" t="s">
        <v>74</v>
      </c>
      <c r="E472" s="5" t="s">
        <v>410</v>
      </c>
      <c r="F472" s="2" t="s">
        <v>101</v>
      </c>
      <c r="G472" s="2" t="s">
        <v>84</v>
      </c>
      <c r="H472" s="2" t="s">
        <v>85</v>
      </c>
      <c r="I472" s="2" t="s">
        <v>80</v>
      </c>
      <c r="J472" s="6" t="s">
        <v>2361</v>
      </c>
      <c r="K472" s="6" t="s">
        <v>97</v>
      </c>
      <c r="L472" s="6" t="s">
        <v>97</v>
      </c>
      <c r="M472" s="2" t="s">
        <v>97</v>
      </c>
      <c r="N472" s="3">
        <v>45016</v>
      </c>
      <c r="O472" s="3">
        <f t="shared" ref="O472:O500" si="220">N472+5</f>
        <v>45021</v>
      </c>
      <c r="P472" s="2" t="s">
        <v>97</v>
      </c>
      <c r="Q472" s="12" t="s">
        <v>411</v>
      </c>
      <c r="R472" s="7">
        <v>136.5</v>
      </c>
      <c r="S472" s="7">
        <f>R472</f>
        <v>136.5</v>
      </c>
      <c r="T472" s="12" t="s">
        <v>412</v>
      </c>
      <c r="U472" s="12" t="s">
        <v>137</v>
      </c>
      <c r="V472" s="12" t="s">
        <v>139</v>
      </c>
      <c r="W472" s="2" t="s">
        <v>82</v>
      </c>
      <c r="X472" s="12" t="s">
        <v>139</v>
      </c>
      <c r="Y472" s="2" t="s">
        <v>86</v>
      </c>
      <c r="Z472" s="3">
        <v>45112</v>
      </c>
      <c r="AA472" s="3">
        <v>45112</v>
      </c>
      <c r="AB472" s="4" t="s">
        <v>97</v>
      </c>
    </row>
    <row r="473" spans="1:28" ht="30" customHeight="1" x14ac:dyDescent="0.25">
      <c r="A473" s="2">
        <v>2023</v>
      </c>
      <c r="B473" s="3">
        <v>45017</v>
      </c>
      <c r="C473" s="3">
        <v>45107</v>
      </c>
      <c r="D473" s="4" t="s">
        <v>74</v>
      </c>
      <c r="E473" s="5" t="s">
        <v>683</v>
      </c>
      <c r="F473" s="2" t="s">
        <v>101</v>
      </c>
      <c r="G473" s="2" t="s">
        <v>84</v>
      </c>
      <c r="H473" s="2" t="s">
        <v>85</v>
      </c>
      <c r="I473" s="2" t="s">
        <v>80</v>
      </c>
      <c r="J473" s="6" t="s">
        <v>729</v>
      </c>
      <c r="K473" s="6" t="s">
        <v>116</v>
      </c>
      <c r="L473" s="6" t="s">
        <v>115</v>
      </c>
      <c r="M473" s="2" t="s">
        <v>97</v>
      </c>
      <c r="N473" s="3">
        <v>45016</v>
      </c>
      <c r="O473" s="3">
        <f t="shared" si="220"/>
        <v>45021</v>
      </c>
      <c r="P473" s="2" t="s">
        <v>97</v>
      </c>
      <c r="Q473" s="12" t="s">
        <v>730</v>
      </c>
      <c r="R473" s="7">
        <v>930</v>
      </c>
      <c r="S473" s="7">
        <f t="shared" ref="S473:S498" si="221">R473</f>
        <v>930</v>
      </c>
      <c r="T473" s="12" t="s">
        <v>731</v>
      </c>
      <c r="U473" s="12" t="s">
        <v>137</v>
      </c>
      <c r="V473" s="12" t="s">
        <v>139</v>
      </c>
      <c r="W473" s="2" t="s">
        <v>82</v>
      </c>
      <c r="X473" s="12" t="s">
        <v>139</v>
      </c>
      <c r="Y473" s="2" t="s">
        <v>86</v>
      </c>
      <c r="Z473" s="3">
        <v>45112</v>
      </c>
      <c r="AA473" s="3">
        <v>45112</v>
      </c>
      <c r="AB473" s="4" t="s">
        <v>97</v>
      </c>
    </row>
    <row r="474" spans="1:28" ht="30" customHeight="1" x14ac:dyDescent="0.25">
      <c r="A474" s="2">
        <v>2023</v>
      </c>
      <c r="B474" s="3">
        <v>45017</v>
      </c>
      <c r="C474" s="3">
        <v>45107</v>
      </c>
      <c r="D474" s="4" t="s">
        <v>74</v>
      </c>
      <c r="E474" s="5" t="s">
        <v>719</v>
      </c>
      <c r="F474" s="2" t="s">
        <v>101</v>
      </c>
      <c r="G474" s="2" t="s">
        <v>84</v>
      </c>
      <c r="H474" s="2" t="s">
        <v>85</v>
      </c>
      <c r="I474" s="2" t="s">
        <v>80</v>
      </c>
      <c r="J474" s="6" t="s">
        <v>720</v>
      </c>
      <c r="K474" s="6" t="s">
        <v>117</v>
      </c>
      <c r="L474" s="6" t="s">
        <v>118</v>
      </c>
      <c r="M474" s="2" t="s">
        <v>97</v>
      </c>
      <c r="N474" s="3">
        <v>45027</v>
      </c>
      <c r="O474" s="3">
        <f t="shared" si="220"/>
        <v>45032</v>
      </c>
      <c r="P474" s="2" t="s">
        <v>97</v>
      </c>
      <c r="Q474" s="12" t="s">
        <v>721</v>
      </c>
      <c r="R474" s="7">
        <v>175</v>
      </c>
      <c r="S474" s="7">
        <f t="shared" si="221"/>
        <v>175</v>
      </c>
      <c r="T474" s="12" t="s">
        <v>722</v>
      </c>
      <c r="U474" s="12" t="s">
        <v>137</v>
      </c>
      <c r="V474" s="12" t="s">
        <v>139</v>
      </c>
      <c r="W474" s="2" t="s">
        <v>82</v>
      </c>
      <c r="X474" s="12" t="s">
        <v>139</v>
      </c>
      <c r="Y474" s="2" t="s">
        <v>86</v>
      </c>
      <c r="Z474" s="3">
        <v>45112</v>
      </c>
      <c r="AA474" s="3">
        <v>45112</v>
      </c>
      <c r="AB474" s="4" t="s">
        <v>97</v>
      </c>
    </row>
    <row r="475" spans="1:28" ht="30" customHeight="1" x14ac:dyDescent="0.25">
      <c r="A475" s="2">
        <v>2023</v>
      </c>
      <c r="B475" s="3">
        <v>45017</v>
      </c>
      <c r="C475" s="3">
        <v>45107</v>
      </c>
      <c r="D475" s="4" t="s">
        <v>74</v>
      </c>
      <c r="E475" s="5" t="s">
        <v>684</v>
      </c>
      <c r="F475" s="2" t="s">
        <v>101</v>
      </c>
      <c r="G475" s="2" t="s">
        <v>84</v>
      </c>
      <c r="H475" s="2" t="s">
        <v>85</v>
      </c>
      <c r="I475" s="2" t="s">
        <v>80</v>
      </c>
      <c r="J475" s="6" t="s">
        <v>133</v>
      </c>
      <c r="K475" s="6" t="s">
        <v>117</v>
      </c>
      <c r="L475" s="6" t="s">
        <v>685</v>
      </c>
      <c r="M475" s="2" t="s">
        <v>97</v>
      </c>
      <c r="N475" s="3">
        <v>45027</v>
      </c>
      <c r="O475" s="3">
        <f t="shared" si="220"/>
        <v>45032</v>
      </c>
      <c r="P475" s="2" t="s">
        <v>97</v>
      </c>
      <c r="Q475" s="12" t="s">
        <v>686</v>
      </c>
      <c r="R475" s="7">
        <v>140</v>
      </c>
      <c r="S475" s="7">
        <f t="shared" si="221"/>
        <v>140</v>
      </c>
      <c r="T475" s="12" t="s">
        <v>687</v>
      </c>
      <c r="U475" s="12" t="s">
        <v>137</v>
      </c>
      <c r="V475" s="12" t="s">
        <v>139</v>
      </c>
      <c r="W475" s="2" t="s">
        <v>82</v>
      </c>
      <c r="X475" s="12" t="s">
        <v>139</v>
      </c>
      <c r="Y475" s="2" t="s">
        <v>86</v>
      </c>
      <c r="Z475" s="3">
        <v>45112</v>
      </c>
      <c r="AA475" s="3">
        <v>45112</v>
      </c>
      <c r="AB475" s="4" t="s">
        <v>97</v>
      </c>
    </row>
    <row r="476" spans="1:28" ht="30" customHeight="1" x14ac:dyDescent="0.25">
      <c r="A476" s="2">
        <v>2023</v>
      </c>
      <c r="B476" s="3">
        <v>45017</v>
      </c>
      <c r="C476" s="3">
        <v>45107</v>
      </c>
      <c r="D476" s="4" t="s">
        <v>74</v>
      </c>
      <c r="E476" s="5" t="s">
        <v>723</v>
      </c>
      <c r="F476" s="2" t="s">
        <v>101</v>
      </c>
      <c r="G476" s="2" t="s">
        <v>84</v>
      </c>
      <c r="H476" s="2" t="s">
        <v>85</v>
      </c>
      <c r="I476" s="2" t="s">
        <v>80</v>
      </c>
      <c r="J476" s="6" t="s">
        <v>724</v>
      </c>
      <c r="K476" s="6" t="s">
        <v>725</v>
      </c>
      <c r="L476" s="6" t="s">
        <v>726</v>
      </c>
      <c r="M476" s="2" t="s">
        <v>97</v>
      </c>
      <c r="N476" s="3">
        <v>45033</v>
      </c>
      <c r="O476" s="3">
        <f t="shared" si="220"/>
        <v>45038</v>
      </c>
      <c r="P476" s="2" t="s">
        <v>97</v>
      </c>
      <c r="Q476" s="12" t="s">
        <v>727</v>
      </c>
      <c r="R476" s="7">
        <v>162.5</v>
      </c>
      <c r="S476" s="7">
        <f t="shared" si="221"/>
        <v>162.5</v>
      </c>
      <c r="T476" s="12" t="s">
        <v>728</v>
      </c>
      <c r="U476" s="12" t="s">
        <v>137</v>
      </c>
      <c r="V476" s="12" t="s">
        <v>139</v>
      </c>
      <c r="W476" s="2" t="s">
        <v>82</v>
      </c>
      <c r="X476" s="12" t="s">
        <v>139</v>
      </c>
      <c r="Y476" s="2" t="s">
        <v>86</v>
      </c>
      <c r="Z476" s="3">
        <v>45112</v>
      </c>
      <c r="AA476" s="3">
        <v>45112</v>
      </c>
      <c r="AB476" s="4" t="s">
        <v>97</v>
      </c>
    </row>
    <row r="477" spans="1:28" ht="30" customHeight="1" x14ac:dyDescent="0.25">
      <c r="A477" s="2">
        <v>2023</v>
      </c>
      <c r="B477" s="3">
        <v>45017</v>
      </c>
      <c r="C477" s="3">
        <v>45107</v>
      </c>
      <c r="D477" s="4" t="s">
        <v>74</v>
      </c>
      <c r="E477" s="5" t="s">
        <v>1217</v>
      </c>
      <c r="F477" s="2" t="s">
        <v>101</v>
      </c>
      <c r="G477" s="2" t="s">
        <v>84</v>
      </c>
      <c r="H477" s="2" t="s">
        <v>85</v>
      </c>
      <c r="I477" s="2" t="s">
        <v>80</v>
      </c>
      <c r="J477" s="6" t="s">
        <v>1218</v>
      </c>
      <c r="K477" s="6" t="s">
        <v>1219</v>
      </c>
      <c r="L477" s="6" t="s">
        <v>124</v>
      </c>
      <c r="M477" s="2" t="s">
        <v>97</v>
      </c>
      <c r="N477" s="3">
        <v>45034</v>
      </c>
      <c r="O477" s="3">
        <f t="shared" ref="O477:O483" si="222">N477+5</f>
        <v>45039</v>
      </c>
      <c r="P477" s="2" t="s">
        <v>97</v>
      </c>
      <c r="Q477" s="12" t="s">
        <v>1220</v>
      </c>
      <c r="R477" s="7">
        <v>210</v>
      </c>
      <c r="S477" s="7">
        <f t="shared" ref="S477:S482" si="223">R477</f>
        <v>210</v>
      </c>
      <c r="T477" s="12" t="s">
        <v>1221</v>
      </c>
      <c r="U477" s="12" t="s">
        <v>137</v>
      </c>
      <c r="V477" s="12" t="s">
        <v>139</v>
      </c>
      <c r="W477" s="2" t="s">
        <v>82</v>
      </c>
      <c r="X477" s="12" t="s">
        <v>139</v>
      </c>
      <c r="Y477" s="2" t="s">
        <v>86</v>
      </c>
      <c r="Z477" s="3">
        <v>45112</v>
      </c>
      <c r="AA477" s="3">
        <v>45112</v>
      </c>
      <c r="AB477" s="4" t="s">
        <v>97</v>
      </c>
    </row>
    <row r="478" spans="1:28" ht="30" customHeight="1" x14ac:dyDescent="0.25">
      <c r="A478" s="2">
        <v>2023</v>
      </c>
      <c r="B478" s="3">
        <v>45017</v>
      </c>
      <c r="C478" s="3">
        <v>45107</v>
      </c>
      <c r="D478" s="4" t="s">
        <v>74</v>
      </c>
      <c r="E478" s="5" t="s">
        <v>1014</v>
      </c>
      <c r="F478" s="2" t="s">
        <v>101</v>
      </c>
      <c r="G478" s="2" t="s">
        <v>84</v>
      </c>
      <c r="H478" s="2" t="s">
        <v>85</v>
      </c>
      <c r="I478" s="2" t="s">
        <v>80</v>
      </c>
      <c r="J478" s="6" t="s">
        <v>838</v>
      </c>
      <c r="K478" s="6" t="s">
        <v>332</v>
      </c>
      <c r="L478" s="6" t="s">
        <v>116</v>
      </c>
      <c r="M478" s="2" t="s">
        <v>97</v>
      </c>
      <c r="N478" s="3">
        <v>45035</v>
      </c>
      <c r="O478" s="3">
        <f t="shared" si="222"/>
        <v>45040</v>
      </c>
      <c r="P478" s="2" t="s">
        <v>97</v>
      </c>
      <c r="Q478" s="12" t="s">
        <v>1015</v>
      </c>
      <c r="R478" s="7">
        <v>260</v>
      </c>
      <c r="S478" s="7">
        <f t="shared" si="223"/>
        <v>260</v>
      </c>
      <c r="T478" s="12" t="s">
        <v>1016</v>
      </c>
      <c r="U478" s="12" t="s">
        <v>137</v>
      </c>
      <c r="V478" s="12" t="s">
        <v>139</v>
      </c>
      <c r="W478" s="2" t="s">
        <v>82</v>
      </c>
      <c r="X478" s="12" t="s">
        <v>139</v>
      </c>
      <c r="Y478" s="2" t="s">
        <v>86</v>
      </c>
      <c r="Z478" s="3">
        <v>45112</v>
      </c>
      <c r="AA478" s="3">
        <v>45112</v>
      </c>
      <c r="AB478" s="4" t="s">
        <v>97</v>
      </c>
    </row>
    <row r="479" spans="1:28" ht="30" customHeight="1" x14ac:dyDescent="0.25">
      <c r="A479" s="2">
        <v>2023</v>
      </c>
      <c r="B479" s="3">
        <v>45017</v>
      </c>
      <c r="C479" s="3">
        <v>45107</v>
      </c>
      <c r="D479" s="4" t="s">
        <v>74</v>
      </c>
      <c r="E479" s="5" t="s">
        <v>1213</v>
      </c>
      <c r="F479" s="2" t="s">
        <v>101</v>
      </c>
      <c r="G479" s="2" t="s">
        <v>84</v>
      </c>
      <c r="H479" s="2" t="s">
        <v>85</v>
      </c>
      <c r="I479" s="2" t="s">
        <v>80</v>
      </c>
      <c r="J479" s="6" t="s">
        <v>1064</v>
      </c>
      <c r="K479" s="6" t="s">
        <v>129</v>
      </c>
      <c r="L479" s="6" t="s">
        <v>1214</v>
      </c>
      <c r="M479" s="2" t="s">
        <v>97</v>
      </c>
      <c r="N479" s="3">
        <v>45044</v>
      </c>
      <c r="O479" s="3">
        <f t="shared" si="222"/>
        <v>45049</v>
      </c>
      <c r="P479" s="2" t="s">
        <v>97</v>
      </c>
      <c r="Q479" s="12" t="s">
        <v>1215</v>
      </c>
      <c r="R479" s="7">
        <v>308</v>
      </c>
      <c r="S479" s="7">
        <f t="shared" si="223"/>
        <v>308</v>
      </c>
      <c r="T479" s="12" t="s">
        <v>1216</v>
      </c>
      <c r="U479" s="12" t="s">
        <v>137</v>
      </c>
      <c r="V479" s="12" t="s">
        <v>139</v>
      </c>
      <c r="W479" s="2" t="s">
        <v>82</v>
      </c>
      <c r="X479" s="12" t="s">
        <v>139</v>
      </c>
      <c r="Y479" s="2" t="s">
        <v>86</v>
      </c>
      <c r="Z479" s="3">
        <v>45112</v>
      </c>
      <c r="AA479" s="3">
        <v>45112</v>
      </c>
      <c r="AB479" s="4" t="s">
        <v>97</v>
      </c>
    </row>
    <row r="480" spans="1:28" ht="30" customHeight="1" x14ac:dyDescent="0.25">
      <c r="A480" s="2">
        <v>2023</v>
      </c>
      <c r="B480" s="3">
        <v>45017</v>
      </c>
      <c r="C480" s="3">
        <v>45107</v>
      </c>
      <c r="D480" s="4" t="s">
        <v>74</v>
      </c>
      <c r="E480" s="5" t="s">
        <v>1017</v>
      </c>
      <c r="F480" s="2" t="s">
        <v>101</v>
      </c>
      <c r="G480" s="2" t="s">
        <v>84</v>
      </c>
      <c r="H480" s="2" t="s">
        <v>85</v>
      </c>
      <c r="I480" s="2" t="s">
        <v>80</v>
      </c>
      <c r="J480" s="6" t="s">
        <v>1018</v>
      </c>
      <c r="K480" s="6" t="s">
        <v>154</v>
      </c>
      <c r="L480" s="6" t="s">
        <v>117</v>
      </c>
      <c r="M480" s="2" t="s">
        <v>97</v>
      </c>
      <c r="N480" s="3">
        <v>45044</v>
      </c>
      <c r="O480" s="3">
        <f t="shared" si="222"/>
        <v>45049</v>
      </c>
      <c r="P480" s="2" t="s">
        <v>97</v>
      </c>
      <c r="Q480" s="12" t="s">
        <v>1019</v>
      </c>
      <c r="R480" s="7">
        <v>600</v>
      </c>
      <c r="S480" s="7">
        <f t="shared" si="223"/>
        <v>600</v>
      </c>
      <c r="T480" s="12" t="s">
        <v>1020</v>
      </c>
      <c r="U480" s="12" t="s">
        <v>137</v>
      </c>
      <c r="V480" s="12" t="s">
        <v>139</v>
      </c>
      <c r="W480" s="2" t="s">
        <v>82</v>
      </c>
      <c r="X480" s="12" t="s">
        <v>139</v>
      </c>
      <c r="Y480" s="2" t="s">
        <v>86</v>
      </c>
      <c r="Z480" s="3">
        <v>45112</v>
      </c>
      <c r="AA480" s="3">
        <v>45112</v>
      </c>
      <c r="AB480" s="4" t="s">
        <v>97</v>
      </c>
    </row>
    <row r="481" spans="1:28" ht="30" customHeight="1" x14ac:dyDescent="0.25">
      <c r="A481" s="2">
        <v>2023</v>
      </c>
      <c r="B481" s="3">
        <v>45017</v>
      </c>
      <c r="C481" s="3">
        <v>45107</v>
      </c>
      <c r="D481" s="4" t="s">
        <v>74</v>
      </c>
      <c r="E481" s="5" t="s">
        <v>1761</v>
      </c>
      <c r="F481" s="2" t="s">
        <v>101</v>
      </c>
      <c r="G481" s="2" t="s">
        <v>84</v>
      </c>
      <c r="H481" s="2" t="s">
        <v>85</v>
      </c>
      <c r="I481" s="2" t="s">
        <v>80</v>
      </c>
      <c r="J481" s="6" t="s">
        <v>1762</v>
      </c>
      <c r="K481" s="6" t="s">
        <v>120</v>
      </c>
      <c r="L481" s="6" t="s">
        <v>1150</v>
      </c>
      <c r="M481" s="2" t="s">
        <v>97</v>
      </c>
      <c r="N481" s="3">
        <v>45057</v>
      </c>
      <c r="O481" s="3">
        <f t="shared" si="222"/>
        <v>45062</v>
      </c>
      <c r="P481" s="2" t="s">
        <v>97</v>
      </c>
      <c r="Q481" s="12" t="s">
        <v>1763</v>
      </c>
      <c r="R481" s="7">
        <f>60+715</f>
        <v>775</v>
      </c>
      <c r="S481" s="7">
        <f t="shared" si="223"/>
        <v>775</v>
      </c>
      <c r="T481" s="12" t="s">
        <v>1764</v>
      </c>
      <c r="U481" s="12" t="s">
        <v>137</v>
      </c>
      <c r="V481" s="12" t="s">
        <v>139</v>
      </c>
      <c r="W481" s="2" t="s">
        <v>82</v>
      </c>
      <c r="X481" s="12" t="s">
        <v>139</v>
      </c>
      <c r="Y481" s="2" t="s">
        <v>86</v>
      </c>
      <c r="Z481" s="3">
        <v>45112</v>
      </c>
      <c r="AA481" s="3">
        <v>45112</v>
      </c>
      <c r="AB481" s="4" t="s">
        <v>97</v>
      </c>
    </row>
    <row r="482" spans="1:28" ht="30" customHeight="1" x14ac:dyDescent="0.25">
      <c r="A482" s="2">
        <v>2023</v>
      </c>
      <c r="B482" s="3">
        <v>45017</v>
      </c>
      <c r="C482" s="3">
        <v>45107</v>
      </c>
      <c r="D482" s="4" t="s">
        <v>74</v>
      </c>
      <c r="E482" s="5" t="s">
        <v>1568</v>
      </c>
      <c r="F482" s="2" t="s">
        <v>101</v>
      </c>
      <c r="G482" s="2" t="s">
        <v>84</v>
      </c>
      <c r="H482" s="2" t="s">
        <v>85</v>
      </c>
      <c r="I482" s="2" t="s">
        <v>80</v>
      </c>
      <c r="J482" s="6" t="s">
        <v>676</v>
      </c>
      <c r="K482" s="6" t="s">
        <v>131</v>
      </c>
      <c r="L482" s="6" t="s">
        <v>1569</v>
      </c>
      <c r="M482" s="2" t="s">
        <v>97</v>
      </c>
      <c r="N482" s="3">
        <v>45051</v>
      </c>
      <c r="O482" s="3">
        <f t="shared" si="222"/>
        <v>45056</v>
      </c>
      <c r="P482" s="2" t="s">
        <v>97</v>
      </c>
      <c r="Q482" s="12" t="s">
        <v>1570</v>
      </c>
      <c r="R482" s="7">
        <f>840+93</f>
        <v>933</v>
      </c>
      <c r="S482" s="7">
        <f t="shared" si="223"/>
        <v>933</v>
      </c>
      <c r="T482" s="12" t="s">
        <v>1571</v>
      </c>
      <c r="U482" s="12" t="s">
        <v>137</v>
      </c>
      <c r="V482" s="12" t="s">
        <v>139</v>
      </c>
      <c r="W482" s="2" t="s">
        <v>82</v>
      </c>
      <c r="X482" s="12" t="s">
        <v>139</v>
      </c>
      <c r="Y482" s="2" t="s">
        <v>86</v>
      </c>
      <c r="Z482" s="3">
        <v>45112</v>
      </c>
      <c r="AA482" s="3">
        <v>45112</v>
      </c>
      <c r="AB482" s="4" t="s">
        <v>97</v>
      </c>
    </row>
    <row r="483" spans="1:28" ht="30" customHeight="1" x14ac:dyDescent="0.25">
      <c r="A483" s="2">
        <v>2023</v>
      </c>
      <c r="B483" s="3">
        <v>45017</v>
      </c>
      <c r="C483" s="3">
        <v>45107</v>
      </c>
      <c r="D483" s="4" t="s">
        <v>74</v>
      </c>
      <c r="E483" s="5" t="s">
        <v>1757</v>
      </c>
      <c r="F483" s="2" t="s">
        <v>101</v>
      </c>
      <c r="G483" s="2" t="s">
        <v>84</v>
      </c>
      <c r="H483" s="2" t="s">
        <v>85</v>
      </c>
      <c r="I483" s="2" t="s">
        <v>80</v>
      </c>
      <c r="J483" s="6" t="s">
        <v>1758</v>
      </c>
      <c r="K483" s="6" t="s">
        <v>117</v>
      </c>
      <c r="L483" s="6" t="s">
        <v>166</v>
      </c>
      <c r="M483" s="2" t="s">
        <v>97</v>
      </c>
      <c r="N483" s="3">
        <v>45057</v>
      </c>
      <c r="O483" s="3">
        <f t="shared" si="222"/>
        <v>45062</v>
      </c>
      <c r="P483" s="2" t="s">
        <v>97</v>
      </c>
      <c r="Q483" s="12" t="s">
        <v>1759</v>
      </c>
      <c r="R483" s="7">
        <v>175</v>
      </c>
      <c r="S483" s="7">
        <f t="shared" ref="S483" si="224">R483</f>
        <v>175</v>
      </c>
      <c r="T483" s="12" t="s">
        <v>1760</v>
      </c>
      <c r="U483" s="12" t="s">
        <v>137</v>
      </c>
      <c r="V483" s="12" t="s">
        <v>139</v>
      </c>
      <c r="W483" s="2" t="s">
        <v>82</v>
      </c>
      <c r="X483" s="12" t="s">
        <v>139</v>
      </c>
      <c r="Y483" s="2" t="s">
        <v>86</v>
      </c>
      <c r="Z483" s="3">
        <v>45112</v>
      </c>
      <c r="AA483" s="3">
        <v>45112</v>
      </c>
      <c r="AB483" s="4" t="s">
        <v>97</v>
      </c>
    </row>
    <row r="484" spans="1:28" ht="30" customHeight="1" x14ac:dyDescent="0.25">
      <c r="A484" s="2">
        <v>2023</v>
      </c>
      <c r="B484" s="3">
        <v>45017</v>
      </c>
      <c r="C484" s="3">
        <v>45107</v>
      </c>
      <c r="D484" s="4" t="s">
        <v>74</v>
      </c>
      <c r="E484" s="5" t="s">
        <v>2041</v>
      </c>
      <c r="F484" s="2" t="s">
        <v>101</v>
      </c>
      <c r="G484" s="2" t="s">
        <v>84</v>
      </c>
      <c r="H484" s="2" t="s">
        <v>85</v>
      </c>
      <c r="I484" s="2" t="s">
        <v>80</v>
      </c>
      <c r="J484" s="6" t="s">
        <v>2042</v>
      </c>
      <c r="K484" s="6" t="s">
        <v>835</v>
      </c>
      <c r="L484" s="6" t="s">
        <v>119</v>
      </c>
      <c r="M484" s="2" t="s">
        <v>97</v>
      </c>
      <c r="N484" s="3">
        <v>45063</v>
      </c>
      <c r="O484" s="3">
        <f>N484+5</f>
        <v>45068</v>
      </c>
      <c r="P484" s="2" t="s">
        <v>97</v>
      </c>
      <c r="Q484" s="12" t="s">
        <v>2043</v>
      </c>
      <c r="R484" s="7">
        <v>227.5</v>
      </c>
      <c r="S484" s="7">
        <f>R484</f>
        <v>227.5</v>
      </c>
      <c r="T484" s="12" t="s">
        <v>2044</v>
      </c>
      <c r="U484" s="12" t="s">
        <v>137</v>
      </c>
      <c r="V484" s="12" t="s">
        <v>139</v>
      </c>
      <c r="W484" s="2" t="s">
        <v>82</v>
      </c>
      <c r="X484" s="12" t="s">
        <v>139</v>
      </c>
      <c r="Y484" s="2" t="s">
        <v>86</v>
      </c>
      <c r="Z484" s="3">
        <v>45112</v>
      </c>
      <c r="AA484" s="3">
        <v>45112</v>
      </c>
      <c r="AB484" s="4" t="s">
        <v>97</v>
      </c>
    </row>
    <row r="485" spans="1:28" ht="30" customHeight="1" x14ac:dyDescent="0.25">
      <c r="A485" s="2">
        <v>2023</v>
      </c>
      <c r="B485" s="3">
        <v>45017</v>
      </c>
      <c r="C485" s="3">
        <v>45107</v>
      </c>
      <c r="D485" s="4" t="s">
        <v>74</v>
      </c>
      <c r="E485" s="5" t="s">
        <v>1507</v>
      </c>
      <c r="F485" s="2" t="s">
        <v>101</v>
      </c>
      <c r="G485" s="2" t="s">
        <v>84</v>
      </c>
      <c r="H485" s="2" t="s">
        <v>85</v>
      </c>
      <c r="I485" s="2" t="s">
        <v>80</v>
      </c>
      <c r="J485" s="6" t="s">
        <v>1508</v>
      </c>
      <c r="K485" s="6" t="s">
        <v>128</v>
      </c>
      <c r="L485" s="6" t="s">
        <v>548</v>
      </c>
      <c r="M485" s="2" t="s">
        <v>97</v>
      </c>
      <c r="N485" s="3">
        <v>45063</v>
      </c>
      <c r="O485" s="3">
        <f t="shared" ref="O485" si="225">N485+5</f>
        <v>45068</v>
      </c>
      <c r="P485" s="2" t="s">
        <v>97</v>
      </c>
      <c r="Q485" s="12" t="s">
        <v>1509</v>
      </c>
      <c r="R485" s="7">
        <v>210</v>
      </c>
      <c r="S485" s="7">
        <f t="shared" ref="S485" si="226">R485</f>
        <v>210</v>
      </c>
      <c r="T485" s="12" t="s">
        <v>1510</v>
      </c>
      <c r="U485" s="12" t="s">
        <v>137</v>
      </c>
      <c r="V485" s="12" t="s">
        <v>139</v>
      </c>
      <c r="W485" s="2" t="s">
        <v>82</v>
      </c>
      <c r="X485" s="12" t="s">
        <v>139</v>
      </c>
      <c r="Y485" s="2" t="s">
        <v>86</v>
      </c>
      <c r="Z485" s="3">
        <v>45112</v>
      </c>
      <c r="AA485" s="3">
        <v>45112</v>
      </c>
      <c r="AB485" s="4" t="s">
        <v>97</v>
      </c>
    </row>
    <row r="486" spans="1:28" ht="30" customHeight="1" x14ac:dyDescent="0.25">
      <c r="A486" s="2">
        <v>2023</v>
      </c>
      <c r="B486" s="3">
        <v>45017</v>
      </c>
      <c r="C486" s="3">
        <v>45107</v>
      </c>
      <c r="D486" s="4" t="s">
        <v>74</v>
      </c>
      <c r="E486" s="5" t="s">
        <v>1753</v>
      </c>
      <c r="F486" s="2" t="s">
        <v>101</v>
      </c>
      <c r="G486" s="2" t="s">
        <v>84</v>
      </c>
      <c r="H486" s="2" t="s">
        <v>85</v>
      </c>
      <c r="I486" s="2" t="s">
        <v>80</v>
      </c>
      <c r="J486" s="6" t="s">
        <v>1754</v>
      </c>
      <c r="K486" s="6" t="s">
        <v>1198</v>
      </c>
      <c r="L486" s="6" t="s">
        <v>573</v>
      </c>
      <c r="M486" s="2" t="s">
        <v>97</v>
      </c>
      <c r="N486" s="3">
        <v>45071</v>
      </c>
      <c r="O486" s="3">
        <f t="shared" ref="O486:O496" si="227">N486+5</f>
        <v>45076</v>
      </c>
      <c r="P486" s="2" t="s">
        <v>97</v>
      </c>
      <c r="Q486" s="12" t="s">
        <v>1755</v>
      </c>
      <c r="R486" s="7">
        <v>224</v>
      </c>
      <c r="S486" s="7">
        <f>R486</f>
        <v>224</v>
      </c>
      <c r="T486" s="12" t="s">
        <v>1756</v>
      </c>
      <c r="U486" s="12" t="s">
        <v>137</v>
      </c>
      <c r="V486" s="12" t="s">
        <v>139</v>
      </c>
      <c r="W486" s="2" t="s">
        <v>82</v>
      </c>
      <c r="X486" s="12" t="s">
        <v>139</v>
      </c>
      <c r="Y486" s="2" t="s">
        <v>86</v>
      </c>
      <c r="Z486" s="3">
        <v>45112</v>
      </c>
      <c r="AA486" s="3">
        <v>45112</v>
      </c>
      <c r="AB486" s="4" t="s">
        <v>97</v>
      </c>
    </row>
    <row r="487" spans="1:28" ht="30" customHeight="1" x14ac:dyDescent="0.25">
      <c r="A487" s="2">
        <v>2023</v>
      </c>
      <c r="B487" s="3">
        <v>45017</v>
      </c>
      <c r="C487" s="3">
        <v>45107</v>
      </c>
      <c r="D487" s="4" t="s">
        <v>74</v>
      </c>
      <c r="E487" s="5" t="s">
        <v>2139</v>
      </c>
      <c r="F487" s="2" t="s">
        <v>101</v>
      </c>
      <c r="G487" s="2" t="s">
        <v>84</v>
      </c>
      <c r="H487" s="2" t="s">
        <v>85</v>
      </c>
      <c r="I487" s="2" t="s">
        <v>80</v>
      </c>
      <c r="J487" s="6" t="s">
        <v>2140</v>
      </c>
      <c r="K487" s="6" t="s">
        <v>129</v>
      </c>
      <c r="L487" s="6" t="s">
        <v>125</v>
      </c>
      <c r="M487" s="2" t="s">
        <v>97</v>
      </c>
      <c r="N487" s="3">
        <v>45078</v>
      </c>
      <c r="O487" s="3">
        <f t="shared" si="227"/>
        <v>45083</v>
      </c>
      <c r="P487" s="2" t="s">
        <v>97</v>
      </c>
      <c r="Q487" s="12" t="s">
        <v>2141</v>
      </c>
      <c r="R487" s="7">
        <v>379.75</v>
      </c>
      <c r="S487" s="7">
        <f>R487</f>
        <v>379.75</v>
      </c>
      <c r="T487" s="12" t="s">
        <v>2142</v>
      </c>
      <c r="U487" s="12" t="s">
        <v>137</v>
      </c>
      <c r="V487" s="12" t="s">
        <v>139</v>
      </c>
      <c r="W487" s="2" t="s">
        <v>82</v>
      </c>
      <c r="X487" s="12" t="s">
        <v>139</v>
      </c>
      <c r="Y487" s="2" t="s">
        <v>86</v>
      </c>
      <c r="Z487" s="3">
        <v>45112</v>
      </c>
      <c r="AA487" s="3">
        <v>45112</v>
      </c>
      <c r="AB487" s="4" t="s">
        <v>97</v>
      </c>
    </row>
    <row r="488" spans="1:28" ht="30" customHeight="1" x14ac:dyDescent="0.25">
      <c r="A488" s="2">
        <v>2023</v>
      </c>
      <c r="B488" s="3">
        <v>45017</v>
      </c>
      <c r="C488" s="3">
        <v>45107</v>
      </c>
      <c r="D488" s="4" t="s">
        <v>74</v>
      </c>
      <c r="E488" s="5" t="s">
        <v>2147</v>
      </c>
      <c r="F488" s="2" t="s">
        <v>101</v>
      </c>
      <c r="G488" s="2" t="s">
        <v>84</v>
      </c>
      <c r="H488" s="2" t="s">
        <v>85</v>
      </c>
      <c r="I488" s="2" t="s">
        <v>80</v>
      </c>
      <c r="J488" s="6" t="s">
        <v>2148</v>
      </c>
      <c r="K488" s="6" t="s">
        <v>97</v>
      </c>
      <c r="L488" s="6" t="s">
        <v>97</v>
      </c>
      <c r="M488" s="2" t="s">
        <v>97</v>
      </c>
      <c r="N488" s="3">
        <v>45083</v>
      </c>
      <c r="O488" s="3">
        <f t="shared" si="227"/>
        <v>45088</v>
      </c>
      <c r="P488" s="2" t="s">
        <v>97</v>
      </c>
      <c r="Q488" s="12" t="s">
        <v>2149</v>
      </c>
      <c r="R488" s="7">
        <f>65+120</f>
        <v>185</v>
      </c>
      <c r="S488" s="7">
        <f>R488</f>
        <v>185</v>
      </c>
      <c r="T488" s="12" t="s">
        <v>2150</v>
      </c>
      <c r="U488" s="12" t="s">
        <v>137</v>
      </c>
      <c r="V488" s="12" t="s">
        <v>139</v>
      </c>
      <c r="W488" s="2" t="s">
        <v>82</v>
      </c>
      <c r="X488" s="12" t="s">
        <v>139</v>
      </c>
      <c r="Y488" s="2" t="s">
        <v>86</v>
      </c>
      <c r="Z488" s="3">
        <v>45112</v>
      </c>
      <c r="AA488" s="3">
        <v>45112</v>
      </c>
      <c r="AB488" s="4" t="s">
        <v>97</v>
      </c>
    </row>
    <row r="489" spans="1:28" ht="30" customHeight="1" x14ac:dyDescent="0.25">
      <c r="A489" s="2">
        <v>2023</v>
      </c>
      <c r="B489" s="3">
        <v>45017</v>
      </c>
      <c r="C489" s="3">
        <v>45107</v>
      </c>
      <c r="D489" s="4" t="s">
        <v>74</v>
      </c>
      <c r="E489" s="5" t="s">
        <v>2155</v>
      </c>
      <c r="F489" s="2" t="s">
        <v>101</v>
      </c>
      <c r="G489" s="2" t="s">
        <v>84</v>
      </c>
      <c r="H489" s="2" t="s">
        <v>85</v>
      </c>
      <c r="I489" s="2" t="s">
        <v>80</v>
      </c>
      <c r="J489" s="6" t="s">
        <v>2152</v>
      </c>
      <c r="K489" s="6" t="s">
        <v>97</v>
      </c>
      <c r="L489" s="6" t="s">
        <v>97</v>
      </c>
      <c r="M489" s="2" t="s">
        <v>97</v>
      </c>
      <c r="N489" s="3">
        <v>45083</v>
      </c>
      <c r="O489" s="3">
        <f t="shared" si="227"/>
        <v>45088</v>
      </c>
      <c r="P489" s="2" t="s">
        <v>97</v>
      </c>
      <c r="Q489" s="12" t="s">
        <v>2156</v>
      </c>
      <c r="R489" s="7">
        <v>120</v>
      </c>
      <c r="S489" s="7">
        <f t="shared" ref="S489" si="228">R489</f>
        <v>120</v>
      </c>
      <c r="T489" s="12" t="s">
        <v>2157</v>
      </c>
      <c r="U489" s="12" t="s">
        <v>137</v>
      </c>
      <c r="V489" s="12" t="s">
        <v>139</v>
      </c>
      <c r="W489" s="2" t="s">
        <v>82</v>
      </c>
      <c r="X489" s="12" t="s">
        <v>139</v>
      </c>
      <c r="Y489" s="2" t="s">
        <v>86</v>
      </c>
      <c r="Z489" s="3">
        <v>45112</v>
      </c>
      <c r="AA489" s="3">
        <v>45112</v>
      </c>
      <c r="AB489" s="4" t="s">
        <v>97</v>
      </c>
    </row>
    <row r="490" spans="1:28" ht="30" customHeight="1" x14ac:dyDescent="0.25">
      <c r="A490" s="2">
        <v>2023</v>
      </c>
      <c r="B490" s="3">
        <v>45017</v>
      </c>
      <c r="C490" s="3">
        <v>45107</v>
      </c>
      <c r="D490" s="4" t="s">
        <v>74</v>
      </c>
      <c r="E490" s="5" t="s">
        <v>2665</v>
      </c>
      <c r="F490" s="2" t="s">
        <v>101</v>
      </c>
      <c r="G490" s="2" t="s">
        <v>84</v>
      </c>
      <c r="H490" s="2" t="s">
        <v>85</v>
      </c>
      <c r="I490" s="2" t="s">
        <v>80</v>
      </c>
      <c r="J490" s="6" t="s">
        <v>2666</v>
      </c>
      <c r="K490" s="6" t="s">
        <v>1042</v>
      </c>
      <c r="L490" s="6" t="s">
        <v>134</v>
      </c>
      <c r="M490" s="2" t="s">
        <v>97</v>
      </c>
      <c r="N490" s="3">
        <v>45079</v>
      </c>
      <c r="O490" s="3">
        <f>N490+5</f>
        <v>45084</v>
      </c>
      <c r="P490" s="2" t="s">
        <v>97</v>
      </c>
      <c r="Q490" s="12" t="s">
        <v>2667</v>
      </c>
      <c r="R490" s="7">
        <f>175+480.5</f>
        <v>655.5</v>
      </c>
      <c r="S490" s="7">
        <f>R490</f>
        <v>655.5</v>
      </c>
      <c r="T490" s="12" t="s">
        <v>2668</v>
      </c>
      <c r="U490" s="12" t="s">
        <v>137</v>
      </c>
      <c r="V490" s="12" t="s">
        <v>139</v>
      </c>
      <c r="W490" s="2" t="s">
        <v>82</v>
      </c>
      <c r="X490" s="12" t="s">
        <v>139</v>
      </c>
      <c r="Y490" s="2" t="s">
        <v>86</v>
      </c>
      <c r="Z490" s="3">
        <v>45112</v>
      </c>
      <c r="AA490" s="3">
        <v>45112</v>
      </c>
      <c r="AB490" s="4" t="s">
        <v>97</v>
      </c>
    </row>
    <row r="491" spans="1:28" ht="30" customHeight="1" x14ac:dyDescent="0.25">
      <c r="A491" s="2">
        <v>2023</v>
      </c>
      <c r="B491" s="3">
        <v>45017</v>
      </c>
      <c r="C491" s="3">
        <v>45107</v>
      </c>
      <c r="D491" s="4" t="s">
        <v>74</v>
      </c>
      <c r="E491" s="5" t="s">
        <v>2273</v>
      </c>
      <c r="F491" s="2" t="s">
        <v>101</v>
      </c>
      <c r="G491" s="2" t="s">
        <v>84</v>
      </c>
      <c r="H491" s="2" t="s">
        <v>85</v>
      </c>
      <c r="I491" s="2" t="s">
        <v>80</v>
      </c>
      <c r="J491" s="6" t="s">
        <v>2274</v>
      </c>
      <c r="K491" s="6" t="s">
        <v>122</v>
      </c>
      <c r="L491" s="6" t="s">
        <v>113</v>
      </c>
      <c r="M491" s="2" t="s">
        <v>97</v>
      </c>
      <c r="N491" s="3">
        <v>45090</v>
      </c>
      <c r="O491" s="3">
        <f>N491+5</f>
        <v>45095</v>
      </c>
      <c r="P491" s="2" t="s">
        <v>97</v>
      </c>
      <c r="Q491" s="12" t="s">
        <v>2275</v>
      </c>
      <c r="R491" s="7">
        <v>210</v>
      </c>
      <c r="S491" s="7">
        <f t="shared" ref="S491:S496" si="229">R491</f>
        <v>210</v>
      </c>
      <c r="T491" s="12" t="s">
        <v>2276</v>
      </c>
      <c r="U491" s="12" t="s">
        <v>137</v>
      </c>
      <c r="V491" s="12" t="s">
        <v>139</v>
      </c>
      <c r="W491" s="2" t="s">
        <v>82</v>
      </c>
      <c r="X491" s="12" t="s">
        <v>139</v>
      </c>
      <c r="Y491" s="2" t="s">
        <v>86</v>
      </c>
      <c r="Z491" s="3">
        <v>45112</v>
      </c>
      <c r="AA491" s="3">
        <v>45112</v>
      </c>
      <c r="AB491" s="4" t="s">
        <v>97</v>
      </c>
    </row>
    <row r="492" spans="1:28" ht="30" customHeight="1" x14ac:dyDescent="0.25">
      <c r="A492" s="2">
        <v>2023</v>
      </c>
      <c r="B492" s="3">
        <v>45017</v>
      </c>
      <c r="C492" s="3">
        <v>45107</v>
      </c>
      <c r="D492" s="4" t="s">
        <v>74</v>
      </c>
      <c r="E492" s="5" t="s">
        <v>1502</v>
      </c>
      <c r="F492" s="2" t="s">
        <v>101</v>
      </c>
      <c r="G492" s="2" t="s">
        <v>84</v>
      </c>
      <c r="H492" s="2" t="s">
        <v>85</v>
      </c>
      <c r="I492" s="2" t="s">
        <v>80</v>
      </c>
      <c r="J492" s="6" t="s">
        <v>1503</v>
      </c>
      <c r="K492" s="6" t="s">
        <v>1504</v>
      </c>
      <c r="L492" s="6" t="s">
        <v>129</v>
      </c>
      <c r="M492" s="2" t="s">
        <v>97</v>
      </c>
      <c r="N492" s="3">
        <v>45090</v>
      </c>
      <c r="O492" s="3">
        <f>N492+5</f>
        <v>45095</v>
      </c>
      <c r="P492" s="2" t="s">
        <v>97</v>
      </c>
      <c r="Q492" s="12" t="s">
        <v>1505</v>
      </c>
      <c r="R492" s="7">
        <v>325</v>
      </c>
      <c r="S492" s="7">
        <f t="shared" si="229"/>
        <v>325</v>
      </c>
      <c r="T492" s="12" t="s">
        <v>1506</v>
      </c>
      <c r="U492" s="12" t="s">
        <v>137</v>
      </c>
      <c r="V492" s="12" t="s">
        <v>139</v>
      </c>
      <c r="W492" s="2" t="s">
        <v>82</v>
      </c>
      <c r="X492" s="12" t="s">
        <v>139</v>
      </c>
      <c r="Y492" s="2" t="s">
        <v>86</v>
      </c>
      <c r="Z492" s="3">
        <v>45112</v>
      </c>
      <c r="AA492" s="3">
        <v>45112</v>
      </c>
      <c r="AB492" s="4" t="s">
        <v>97</v>
      </c>
    </row>
    <row r="493" spans="1:28" ht="30" customHeight="1" x14ac:dyDescent="0.25">
      <c r="A493" s="2">
        <v>2023</v>
      </c>
      <c r="B493" s="3">
        <v>45017</v>
      </c>
      <c r="C493" s="3">
        <v>45107</v>
      </c>
      <c r="D493" s="4" t="s">
        <v>74</v>
      </c>
      <c r="E493" s="5" t="s">
        <v>2045</v>
      </c>
      <c r="F493" s="2" t="s">
        <v>101</v>
      </c>
      <c r="G493" s="2" t="s">
        <v>84</v>
      </c>
      <c r="H493" s="2" t="s">
        <v>85</v>
      </c>
      <c r="I493" s="2" t="s">
        <v>80</v>
      </c>
      <c r="J493" s="6" t="s">
        <v>2046</v>
      </c>
      <c r="K493" s="6" t="s">
        <v>145</v>
      </c>
      <c r="L493" s="6" t="s">
        <v>2047</v>
      </c>
      <c r="M493" s="2" t="s">
        <v>97</v>
      </c>
      <c r="N493" s="3">
        <v>45076</v>
      </c>
      <c r="O493" s="3">
        <f t="shared" si="227"/>
        <v>45081</v>
      </c>
      <c r="P493" s="2" t="s">
        <v>97</v>
      </c>
      <c r="Q493" s="12" t="s">
        <v>2048</v>
      </c>
      <c r="R493" s="7">
        <v>78</v>
      </c>
      <c r="S493" s="7">
        <f t="shared" si="229"/>
        <v>78</v>
      </c>
      <c r="T493" s="12" t="s">
        <v>2049</v>
      </c>
      <c r="U493" s="12" t="s">
        <v>137</v>
      </c>
      <c r="V493" s="12" t="s">
        <v>139</v>
      </c>
      <c r="W493" s="2" t="s">
        <v>82</v>
      </c>
      <c r="X493" s="12" t="s">
        <v>139</v>
      </c>
      <c r="Y493" s="2" t="s">
        <v>86</v>
      </c>
      <c r="Z493" s="3">
        <v>45112</v>
      </c>
      <c r="AA493" s="3">
        <v>45112</v>
      </c>
      <c r="AB493" s="4" t="s">
        <v>97</v>
      </c>
    </row>
    <row r="494" spans="1:28" ht="30" customHeight="1" x14ac:dyDescent="0.25">
      <c r="A494" s="2">
        <v>2023</v>
      </c>
      <c r="B494" s="3">
        <v>45017</v>
      </c>
      <c r="C494" s="3">
        <v>45107</v>
      </c>
      <c r="D494" s="4" t="s">
        <v>74</v>
      </c>
      <c r="E494" s="5" t="s">
        <v>2375</v>
      </c>
      <c r="F494" s="2" t="s">
        <v>101</v>
      </c>
      <c r="G494" s="2" t="s">
        <v>84</v>
      </c>
      <c r="H494" s="2" t="s">
        <v>85</v>
      </c>
      <c r="I494" s="2" t="s">
        <v>80</v>
      </c>
      <c r="J494" s="6" t="s">
        <v>133</v>
      </c>
      <c r="K494" s="6" t="s">
        <v>1504</v>
      </c>
      <c r="L494" s="6" t="s">
        <v>2376</v>
      </c>
      <c r="M494" s="2" t="s">
        <v>97</v>
      </c>
      <c r="N494" s="3">
        <v>45092</v>
      </c>
      <c r="O494" s="3">
        <f>N494+5</f>
        <v>45097</v>
      </c>
      <c r="P494" s="2" t="s">
        <v>97</v>
      </c>
      <c r="Q494" s="12" t="s">
        <v>2377</v>
      </c>
      <c r="R494" s="7">
        <v>139.5</v>
      </c>
      <c r="S494" s="7">
        <f t="shared" si="229"/>
        <v>139.5</v>
      </c>
      <c r="T494" s="12" t="s">
        <v>2378</v>
      </c>
      <c r="U494" s="12" t="s">
        <v>137</v>
      </c>
      <c r="V494" s="12" t="s">
        <v>139</v>
      </c>
      <c r="W494" s="2" t="s">
        <v>82</v>
      </c>
      <c r="X494" s="12" t="s">
        <v>139</v>
      </c>
      <c r="Y494" s="2" t="s">
        <v>86</v>
      </c>
      <c r="Z494" s="3">
        <v>45112</v>
      </c>
      <c r="AA494" s="3">
        <v>45112</v>
      </c>
      <c r="AB494" s="4" t="s">
        <v>97</v>
      </c>
    </row>
    <row r="495" spans="1:28" ht="30" customHeight="1" x14ac:dyDescent="0.25">
      <c r="A495" s="2">
        <v>2023</v>
      </c>
      <c r="B495" s="3">
        <v>45017</v>
      </c>
      <c r="C495" s="3">
        <v>45107</v>
      </c>
      <c r="D495" s="4" t="s">
        <v>74</v>
      </c>
      <c r="E495" s="5" t="s">
        <v>2370</v>
      </c>
      <c r="F495" s="2" t="s">
        <v>101</v>
      </c>
      <c r="G495" s="2" t="s">
        <v>84</v>
      </c>
      <c r="H495" s="2" t="s">
        <v>85</v>
      </c>
      <c r="I495" s="2" t="s">
        <v>80</v>
      </c>
      <c r="J495" s="6" t="s">
        <v>2371</v>
      </c>
      <c r="K495" s="6" t="s">
        <v>1671</v>
      </c>
      <c r="L495" s="6" t="s">
        <v>2372</v>
      </c>
      <c r="M495" s="2" t="s">
        <v>97</v>
      </c>
      <c r="N495" s="3">
        <v>45091</v>
      </c>
      <c r="O495" s="3">
        <f>N495+5</f>
        <v>45096</v>
      </c>
      <c r="P495" s="2" t="s">
        <v>97</v>
      </c>
      <c r="Q495" s="12" t="s">
        <v>2373</v>
      </c>
      <c r="R495" s="7">
        <v>357.5</v>
      </c>
      <c r="S495" s="7">
        <f t="shared" si="229"/>
        <v>357.5</v>
      </c>
      <c r="T495" s="12" t="s">
        <v>2374</v>
      </c>
      <c r="U495" s="12" t="s">
        <v>137</v>
      </c>
      <c r="V495" s="12" t="s">
        <v>139</v>
      </c>
      <c r="W495" s="2" t="s">
        <v>82</v>
      </c>
      <c r="X495" s="12" t="s">
        <v>139</v>
      </c>
      <c r="Y495" s="2" t="s">
        <v>86</v>
      </c>
      <c r="Z495" s="3">
        <v>45112</v>
      </c>
      <c r="AA495" s="3">
        <v>45112</v>
      </c>
      <c r="AB495" s="4" t="s">
        <v>97</v>
      </c>
    </row>
    <row r="496" spans="1:28" ht="30" customHeight="1" x14ac:dyDescent="0.25">
      <c r="A496" s="2">
        <v>2023</v>
      </c>
      <c r="B496" s="3">
        <v>45017</v>
      </c>
      <c r="C496" s="3">
        <v>45107</v>
      </c>
      <c r="D496" s="4" t="s">
        <v>74</v>
      </c>
      <c r="E496" s="5" t="s">
        <v>1243</v>
      </c>
      <c r="F496" s="2" t="s">
        <v>101</v>
      </c>
      <c r="G496" s="2" t="s">
        <v>84</v>
      </c>
      <c r="H496" s="2" t="s">
        <v>85</v>
      </c>
      <c r="I496" s="2" t="s">
        <v>80</v>
      </c>
      <c r="J496" s="6" t="s">
        <v>1244</v>
      </c>
      <c r="K496" s="6" t="s">
        <v>97</v>
      </c>
      <c r="L496" s="6" t="s">
        <v>97</v>
      </c>
      <c r="M496" s="2" t="s">
        <v>97</v>
      </c>
      <c r="N496" s="3">
        <v>45204</v>
      </c>
      <c r="O496" s="3">
        <f t="shared" si="227"/>
        <v>45209</v>
      </c>
      <c r="P496" s="2" t="s">
        <v>97</v>
      </c>
      <c r="Q496" s="12" t="s">
        <v>1245</v>
      </c>
      <c r="R496" s="7">
        <v>0</v>
      </c>
      <c r="S496" s="7">
        <v>0</v>
      </c>
      <c r="T496" s="12" t="s">
        <v>198</v>
      </c>
      <c r="U496" s="12" t="s">
        <v>137</v>
      </c>
      <c r="V496" s="12" t="s">
        <v>139</v>
      </c>
      <c r="W496" s="2" t="s">
        <v>82</v>
      </c>
      <c r="X496" s="12" t="s">
        <v>139</v>
      </c>
      <c r="Y496" s="2" t="s">
        <v>86</v>
      </c>
      <c r="Z496" s="3">
        <v>45112</v>
      </c>
      <c r="AA496" s="3">
        <v>45112</v>
      </c>
      <c r="AB496" s="4" t="s">
        <v>97</v>
      </c>
    </row>
    <row r="497" spans="1:28" ht="30" customHeight="1" x14ac:dyDescent="0.25">
      <c r="A497" s="2">
        <v>2023</v>
      </c>
      <c r="B497" s="3">
        <v>45017</v>
      </c>
      <c r="C497" s="3">
        <v>45107</v>
      </c>
      <c r="D497" s="4" t="s">
        <v>74</v>
      </c>
      <c r="E497" s="5" t="s">
        <v>744</v>
      </c>
      <c r="F497" s="2" t="s">
        <v>101</v>
      </c>
      <c r="G497" s="2" t="s">
        <v>84</v>
      </c>
      <c r="H497" s="2" t="s">
        <v>85</v>
      </c>
      <c r="I497" s="2" t="s">
        <v>80</v>
      </c>
      <c r="J497" s="6" t="s">
        <v>209</v>
      </c>
      <c r="K497" s="6" t="s">
        <v>126</v>
      </c>
      <c r="L497" s="6" t="s">
        <v>146</v>
      </c>
      <c r="M497" s="2" t="s">
        <v>97</v>
      </c>
      <c r="N497" s="3">
        <v>44965</v>
      </c>
      <c r="O497" s="3">
        <f t="shared" si="220"/>
        <v>44970</v>
      </c>
      <c r="P497" s="2" t="s">
        <v>97</v>
      </c>
      <c r="Q497" s="12" t="s">
        <v>745</v>
      </c>
      <c r="R497" s="7">
        <v>175</v>
      </c>
      <c r="S497" s="7">
        <f t="shared" si="221"/>
        <v>175</v>
      </c>
      <c r="T497" s="12" t="s">
        <v>746</v>
      </c>
      <c r="U497" s="12" t="s">
        <v>137</v>
      </c>
      <c r="V497" s="12" t="s">
        <v>139</v>
      </c>
      <c r="W497" s="2" t="s">
        <v>82</v>
      </c>
      <c r="X497" s="12" t="s">
        <v>139</v>
      </c>
      <c r="Y497" s="2" t="s">
        <v>86</v>
      </c>
      <c r="Z497" s="3">
        <v>45112</v>
      </c>
      <c r="AA497" s="3">
        <v>45112</v>
      </c>
      <c r="AB497" s="4" t="s">
        <v>97</v>
      </c>
    </row>
    <row r="498" spans="1:28" ht="30" customHeight="1" x14ac:dyDescent="0.25">
      <c r="A498" s="2">
        <v>2023</v>
      </c>
      <c r="B498" s="3">
        <v>45017</v>
      </c>
      <c r="C498" s="3">
        <v>45107</v>
      </c>
      <c r="D498" s="4" t="s">
        <v>74</v>
      </c>
      <c r="E498" s="5" t="s">
        <v>735</v>
      </c>
      <c r="F498" s="2" t="s">
        <v>101</v>
      </c>
      <c r="G498" s="2" t="s">
        <v>84</v>
      </c>
      <c r="H498" s="2" t="s">
        <v>85</v>
      </c>
      <c r="I498" s="2" t="s">
        <v>80</v>
      </c>
      <c r="J498" s="6" t="s">
        <v>736</v>
      </c>
      <c r="K498" s="6" t="s">
        <v>737</v>
      </c>
      <c r="L498" s="6" t="s">
        <v>332</v>
      </c>
      <c r="M498" s="2" t="s">
        <v>97</v>
      </c>
      <c r="N498" s="3">
        <v>44973</v>
      </c>
      <c r="O498" s="3">
        <f t="shared" si="220"/>
        <v>44978</v>
      </c>
      <c r="P498" s="2" t="s">
        <v>97</v>
      </c>
      <c r="Q498" s="12" t="s">
        <v>738</v>
      </c>
      <c r="R498" s="7">
        <f>140+51.15</f>
        <v>191.15</v>
      </c>
      <c r="S498" s="7">
        <f t="shared" si="221"/>
        <v>191.15</v>
      </c>
      <c r="T498" s="12" t="s">
        <v>739</v>
      </c>
      <c r="U498" s="12" t="s">
        <v>137</v>
      </c>
      <c r="V498" s="12" t="s">
        <v>139</v>
      </c>
      <c r="W498" s="2" t="s">
        <v>82</v>
      </c>
      <c r="X498" s="12" t="s">
        <v>139</v>
      </c>
      <c r="Y498" s="2" t="s">
        <v>86</v>
      </c>
      <c r="Z498" s="3">
        <v>45112</v>
      </c>
      <c r="AA498" s="3">
        <v>45112</v>
      </c>
      <c r="AB498" s="4" t="s">
        <v>97</v>
      </c>
    </row>
    <row r="499" spans="1:28" ht="30" customHeight="1" x14ac:dyDescent="0.25">
      <c r="A499" s="2">
        <v>2023</v>
      </c>
      <c r="B499" s="3">
        <v>45017</v>
      </c>
      <c r="C499" s="3">
        <v>45107</v>
      </c>
      <c r="D499" s="4" t="s">
        <v>74</v>
      </c>
      <c r="E499" s="5" t="s">
        <v>413</v>
      </c>
      <c r="F499" s="2" t="s">
        <v>101</v>
      </c>
      <c r="G499" s="2" t="s">
        <v>84</v>
      </c>
      <c r="H499" s="2" t="s">
        <v>85</v>
      </c>
      <c r="I499" s="2" t="s">
        <v>80</v>
      </c>
      <c r="J499" s="6" t="s">
        <v>414</v>
      </c>
      <c r="K499" s="6" t="s">
        <v>122</v>
      </c>
      <c r="L499" s="6" t="s">
        <v>415</v>
      </c>
      <c r="M499" s="2" t="s">
        <v>97</v>
      </c>
      <c r="N499" s="3">
        <v>45009</v>
      </c>
      <c r="O499" s="3">
        <f t="shared" si="220"/>
        <v>45014</v>
      </c>
      <c r="P499" s="2" t="s">
        <v>97</v>
      </c>
      <c r="Q499" s="12" t="s">
        <v>416</v>
      </c>
      <c r="R499" s="7">
        <v>210</v>
      </c>
      <c r="S499" s="7">
        <f>R499</f>
        <v>210</v>
      </c>
      <c r="T499" s="12" t="s">
        <v>417</v>
      </c>
      <c r="U499" s="12" t="s">
        <v>137</v>
      </c>
      <c r="V499" s="12" t="s">
        <v>139</v>
      </c>
      <c r="W499" s="2" t="s">
        <v>82</v>
      </c>
      <c r="X499" s="12" t="s">
        <v>139</v>
      </c>
      <c r="Y499" s="2" t="s">
        <v>86</v>
      </c>
      <c r="Z499" s="3">
        <v>45112</v>
      </c>
      <c r="AA499" s="3">
        <v>45112</v>
      </c>
      <c r="AB499" s="4" t="s">
        <v>97</v>
      </c>
    </row>
    <row r="500" spans="1:28" ht="30" customHeight="1" x14ac:dyDescent="0.25">
      <c r="A500" s="2">
        <v>2023</v>
      </c>
      <c r="B500" s="3">
        <v>45017</v>
      </c>
      <c r="C500" s="3">
        <v>45107</v>
      </c>
      <c r="D500" s="4" t="s">
        <v>74</v>
      </c>
      <c r="E500" s="5" t="s">
        <v>740</v>
      </c>
      <c r="F500" s="2" t="s">
        <v>101</v>
      </c>
      <c r="G500" s="2" t="s">
        <v>84</v>
      </c>
      <c r="H500" s="2" t="s">
        <v>85</v>
      </c>
      <c r="I500" s="2" t="s">
        <v>80</v>
      </c>
      <c r="J500" s="6" t="s">
        <v>741</v>
      </c>
      <c r="K500" s="6" t="s">
        <v>121</v>
      </c>
      <c r="L500" s="6" t="s">
        <v>121</v>
      </c>
      <c r="M500" s="2" t="s">
        <v>97</v>
      </c>
      <c r="N500" s="3">
        <v>45027</v>
      </c>
      <c r="O500" s="3">
        <f t="shared" si="220"/>
        <v>45032</v>
      </c>
      <c r="P500" s="2" t="s">
        <v>97</v>
      </c>
      <c r="Q500" s="12" t="s">
        <v>742</v>
      </c>
      <c r="R500" s="7">
        <v>325</v>
      </c>
      <c r="S500" s="7">
        <f>R500</f>
        <v>325</v>
      </c>
      <c r="T500" s="12" t="s">
        <v>743</v>
      </c>
      <c r="U500" s="12" t="s">
        <v>137</v>
      </c>
      <c r="V500" s="12" t="s">
        <v>139</v>
      </c>
      <c r="W500" s="2" t="s">
        <v>82</v>
      </c>
      <c r="X500" s="12" t="s">
        <v>139</v>
      </c>
      <c r="Y500" s="2" t="s">
        <v>86</v>
      </c>
      <c r="Z500" s="3">
        <v>45112</v>
      </c>
      <c r="AA500" s="3">
        <v>45112</v>
      </c>
      <c r="AB500" s="4" t="s">
        <v>97</v>
      </c>
    </row>
    <row r="501" spans="1:28" ht="30" customHeight="1" x14ac:dyDescent="0.25">
      <c r="A501" s="2">
        <v>2023</v>
      </c>
      <c r="B501" s="3">
        <v>45017</v>
      </c>
      <c r="C501" s="3">
        <v>45107</v>
      </c>
      <c r="D501" s="4" t="s">
        <v>72</v>
      </c>
      <c r="E501" s="5" t="s">
        <v>2178</v>
      </c>
      <c r="F501" s="2" t="s">
        <v>87</v>
      </c>
      <c r="G501" s="2" t="s">
        <v>88</v>
      </c>
      <c r="H501" s="2" t="s">
        <v>85</v>
      </c>
      <c r="I501" s="2" t="s">
        <v>80</v>
      </c>
      <c r="J501" s="6" t="s">
        <v>2179</v>
      </c>
      <c r="K501" s="6" t="s">
        <v>97</v>
      </c>
      <c r="L501" s="6" t="s">
        <v>97</v>
      </c>
      <c r="M501" s="2" t="s">
        <v>97</v>
      </c>
      <c r="N501" s="3">
        <v>44726</v>
      </c>
      <c r="O501" s="3">
        <f>N501+365</f>
        <v>45091</v>
      </c>
      <c r="P501" s="2" t="s">
        <v>97</v>
      </c>
      <c r="Q501" s="12" t="s">
        <v>2180</v>
      </c>
      <c r="R501" s="7">
        <v>481.1</v>
      </c>
      <c r="S501" s="7">
        <f>R501</f>
        <v>481.1</v>
      </c>
      <c r="T501" s="12" t="s">
        <v>2181</v>
      </c>
      <c r="U501" s="12" t="s">
        <v>137</v>
      </c>
      <c r="V501" s="12" t="s">
        <v>139</v>
      </c>
      <c r="W501" s="2" t="s">
        <v>82</v>
      </c>
      <c r="X501" s="12" t="s">
        <v>139</v>
      </c>
      <c r="Y501" s="2" t="s">
        <v>86</v>
      </c>
      <c r="Z501" s="3">
        <v>45112</v>
      </c>
      <c r="AA501" s="3">
        <v>45112</v>
      </c>
      <c r="AB501" s="4" t="s">
        <v>97</v>
      </c>
    </row>
    <row r="502" spans="1:28" ht="30" customHeight="1" x14ac:dyDescent="0.25">
      <c r="A502" s="2">
        <v>2023</v>
      </c>
      <c r="B502" s="3">
        <v>45017</v>
      </c>
      <c r="C502" s="3">
        <v>45107</v>
      </c>
      <c r="D502" s="4" t="s">
        <v>72</v>
      </c>
      <c r="E502" s="5" t="s">
        <v>732</v>
      </c>
      <c r="F502" s="2" t="s">
        <v>87</v>
      </c>
      <c r="G502" s="2" t="s">
        <v>88</v>
      </c>
      <c r="H502" s="2" t="s">
        <v>85</v>
      </c>
      <c r="I502" s="2" t="s">
        <v>80</v>
      </c>
      <c r="J502" s="6" t="s">
        <v>870</v>
      </c>
      <c r="K502" s="6" t="s">
        <v>97</v>
      </c>
      <c r="L502" s="6" t="s">
        <v>97</v>
      </c>
      <c r="M502" s="2" t="s">
        <v>97</v>
      </c>
      <c r="N502" s="3">
        <v>44893</v>
      </c>
      <c r="O502" s="3">
        <f>N502+61</f>
        <v>44954</v>
      </c>
      <c r="P502" s="2" t="s">
        <v>97</v>
      </c>
      <c r="Q502" s="12" t="s">
        <v>733</v>
      </c>
      <c r="R502" s="7">
        <f>466.83+250</f>
        <v>716.82999999999993</v>
      </c>
      <c r="S502" s="7">
        <f t="shared" ref="S502:S510" si="230">R502</f>
        <v>716.82999999999993</v>
      </c>
      <c r="T502" s="12" t="s">
        <v>734</v>
      </c>
      <c r="U502" s="12" t="s">
        <v>137</v>
      </c>
      <c r="V502" s="12" t="s">
        <v>139</v>
      </c>
      <c r="W502" s="2" t="s">
        <v>82</v>
      </c>
      <c r="X502" s="12" t="s">
        <v>139</v>
      </c>
      <c r="Y502" s="2" t="s">
        <v>86</v>
      </c>
      <c r="Z502" s="3">
        <v>45112</v>
      </c>
      <c r="AA502" s="3">
        <v>45112</v>
      </c>
      <c r="AB502" s="4" t="s">
        <v>97</v>
      </c>
    </row>
    <row r="503" spans="1:28" ht="30" customHeight="1" x14ac:dyDescent="0.25">
      <c r="A503" s="2">
        <v>2023</v>
      </c>
      <c r="B503" s="3">
        <v>45017</v>
      </c>
      <c r="C503" s="3">
        <v>45107</v>
      </c>
      <c r="D503" s="4" t="s">
        <v>72</v>
      </c>
      <c r="E503" s="5" t="s">
        <v>418</v>
      </c>
      <c r="F503" s="2" t="s">
        <v>87</v>
      </c>
      <c r="G503" s="2" t="s">
        <v>88</v>
      </c>
      <c r="H503" s="2" t="s">
        <v>85</v>
      </c>
      <c r="I503" s="2" t="s">
        <v>80</v>
      </c>
      <c r="J503" s="6" t="s">
        <v>419</v>
      </c>
      <c r="K503" s="6" t="s">
        <v>97</v>
      </c>
      <c r="L503" s="6" t="s">
        <v>97</v>
      </c>
      <c r="M503" s="2" t="s">
        <v>97</v>
      </c>
      <c r="N503" s="3">
        <v>44984</v>
      </c>
      <c r="O503" s="3">
        <f>N503+89</f>
        <v>45073</v>
      </c>
      <c r="P503" s="2" t="s">
        <v>97</v>
      </c>
      <c r="Q503" s="12" t="s">
        <v>420</v>
      </c>
      <c r="R503" s="7">
        <f>591.31+466.83+250</f>
        <v>1308.1399999999999</v>
      </c>
      <c r="S503" s="7">
        <f t="shared" si="230"/>
        <v>1308.1399999999999</v>
      </c>
      <c r="T503" s="12" t="s">
        <v>421</v>
      </c>
      <c r="U503" s="12" t="s">
        <v>137</v>
      </c>
      <c r="V503" s="12" t="s">
        <v>139</v>
      </c>
      <c r="W503" s="2" t="s">
        <v>82</v>
      </c>
      <c r="X503" s="12" t="s">
        <v>139</v>
      </c>
      <c r="Y503" s="2" t="s">
        <v>86</v>
      </c>
      <c r="Z503" s="3">
        <v>45112</v>
      </c>
      <c r="AA503" s="3">
        <v>45112</v>
      </c>
      <c r="AB503" s="4" t="s">
        <v>97</v>
      </c>
    </row>
    <row r="504" spans="1:28" ht="30" customHeight="1" x14ac:dyDescent="0.25">
      <c r="A504" s="2">
        <v>2023</v>
      </c>
      <c r="B504" s="3">
        <v>45017</v>
      </c>
      <c r="C504" s="3">
        <v>45107</v>
      </c>
      <c r="D504" s="4" t="s">
        <v>72</v>
      </c>
      <c r="E504" s="5" t="s">
        <v>696</v>
      </c>
      <c r="F504" s="2" t="s">
        <v>87</v>
      </c>
      <c r="G504" s="2" t="s">
        <v>88</v>
      </c>
      <c r="H504" s="2" t="s">
        <v>85</v>
      </c>
      <c r="I504" s="2" t="s">
        <v>80</v>
      </c>
      <c r="J504" s="6" t="s">
        <v>697</v>
      </c>
      <c r="K504" s="6" t="s">
        <v>97</v>
      </c>
      <c r="L504" s="6" t="s">
        <v>97</v>
      </c>
      <c r="M504" s="2" t="s">
        <v>97</v>
      </c>
      <c r="N504" s="3">
        <v>45026</v>
      </c>
      <c r="O504" s="3">
        <f>N504+91</f>
        <v>45117</v>
      </c>
      <c r="P504" s="2" t="s">
        <v>97</v>
      </c>
      <c r="Q504" s="12" t="s">
        <v>698</v>
      </c>
      <c r="R504" s="7">
        <f>591.31+466.65</f>
        <v>1057.96</v>
      </c>
      <c r="S504" s="7">
        <f t="shared" si="230"/>
        <v>1057.96</v>
      </c>
      <c r="T504" s="12" t="s">
        <v>699</v>
      </c>
      <c r="U504" s="12" t="s">
        <v>137</v>
      </c>
      <c r="V504" s="12" t="s">
        <v>139</v>
      </c>
      <c r="W504" s="2" t="s">
        <v>82</v>
      </c>
      <c r="X504" s="12" t="s">
        <v>139</v>
      </c>
      <c r="Y504" s="2" t="s">
        <v>86</v>
      </c>
      <c r="Z504" s="3">
        <v>45112</v>
      </c>
      <c r="AA504" s="3">
        <v>45112</v>
      </c>
      <c r="AB504" s="4" t="s">
        <v>97</v>
      </c>
    </row>
    <row r="505" spans="1:28" ht="30" customHeight="1" x14ac:dyDescent="0.25">
      <c r="A505" s="2">
        <v>2023</v>
      </c>
      <c r="B505" s="3">
        <v>45017</v>
      </c>
      <c r="C505" s="3">
        <v>45107</v>
      </c>
      <c r="D505" s="4" t="s">
        <v>72</v>
      </c>
      <c r="E505" s="5" t="s">
        <v>1484</v>
      </c>
      <c r="F505" s="2" t="s">
        <v>87</v>
      </c>
      <c r="G505" s="2" t="s">
        <v>88</v>
      </c>
      <c r="H505" s="2" t="s">
        <v>85</v>
      </c>
      <c r="I505" s="2" t="s">
        <v>80</v>
      </c>
      <c r="J505" s="6" t="s">
        <v>1485</v>
      </c>
      <c r="K505" s="6" t="s">
        <v>97</v>
      </c>
      <c r="L505" s="6" t="s">
        <v>97</v>
      </c>
      <c r="M505" s="2" t="s">
        <v>97</v>
      </c>
      <c r="N505" s="3">
        <v>45057</v>
      </c>
      <c r="O505" s="3">
        <f>N505+123</f>
        <v>45180</v>
      </c>
      <c r="P505" s="2" t="s">
        <v>97</v>
      </c>
      <c r="Q505" s="12" t="s">
        <v>1486</v>
      </c>
      <c r="R505" s="7">
        <v>591.30999999999995</v>
      </c>
      <c r="S505" s="7">
        <f>R505</f>
        <v>591.30999999999995</v>
      </c>
      <c r="T505" s="12" t="s">
        <v>1487</v>
      </c>
      <c r="U505" s="12" t="s">
        <v>137</v>
      </c>
      <c r="V505" s="12" t="s">
        <v>139</v>
      </c>
      <c r="W505" s="2" t="s">
        <v>82</v>
      </c>
      <c r="X505" s="12" t="s">
        <v>139</v>
      </c>
      <c r="Y505" s="2" t="s">
        <v>86</v>
      </c>
      <c r="Z505" s="3">
        <v>45112</v>
      </c>
      <c r="AA505" s="3">
        <v>45112</v>
      </c>
      <c r="AB505" s="4" t="s">
        <v>97</v>
      </c>
    </row>
    <row r="506" spans="1:28" ht="30" customHeight="1" x14ac:dyDescent="0.25">
      <c r="A506" s="2">
        <v>2023</v>
      </c>
      <c r="B506" s="3">
        <v>45017</v>
      </c>
      <c r="C506" s="3">
        <v>45107</v>
      </c>
      <c r="D506" s="4" t="s">
        <v>72</v>
      </c>
      <c r="E506" s="5" t="s">
        <v>1227</v>
      </c>
      <c r="F506" s="2" t="s">
        <v>87</v>
      </c>
      <c r="G506" s="2" t="s">
        <v>88</v>
      </c>
      <c r="H506" s="2" t="s">
        <v>85</v>
      </c>
      <c r="I506" s="2" t="s">
        <v>80</v>
      </c>
      <c r="J506" s="6" t="s">
        <v>1228</v>
      </c>
      <c r="K506" s="6" t="s">
        <v>97</v>
      </c>
      <c r="L506" s="6" t="s">
        <v>97</v>
      </c>
      <c r="M506" s="2" t="s">
        <v>97</v>
      </c>
      <c r="N506" s="3">
        <v>45027</v>
      </c>
      <c r="O506" s="3">
        <f>N506+91</f>
        <v>45118</v>
      </c>
      <c r="P506" s="2" t="s">
        <v>97</v>
      </c>
      <c r="Q506" s="12" t="s">
        <v>1229</v>
      </c>
      <c r="R506" s="7">
        <f>591.31+466.83+250</f>
        <v>1308.1399999999999</v>
      </c>
      <c r="S506" s="7">
        <f>R506</f>
        <v>1308.1399999999999</v>
      </c>
      <c r="T506" s="12" t="s">
        <v>1230</v>
      </c>
      <c r="U506" s="12" t="s">
        <v>137</v>
      </c>
      <c r="V506" s="12" t="s">
        <v>139</v>
      </c>
      <c r="W506" s="2" t="s">
        <v>82</v>
      </c>
      <c r="X506" s="12" t="s">
        <v>139</v>
      </c>
      <c r="Y506" s="2" t="s">
        <v>86</v>
      </c>
      <c r="Z506" s="3">
        <v>45112</v>
      </c>
      <c r="AA506" s="3">
        <v>45112</v>
      </c>
      <c r="AB506" s="4" t="s">
        <v>97</v>
      </c>
    </row>
    <row r="507" spans="1:28" ht="30" customHeight="1" x14ac:dyDescent="0.25">
      <c r="A507" s="2">
        <v>2023</v>
      </c>
      <c r="B507" s="3">
        <v>45017</v>
      </c>
      <c r="C507" s="3">
        <v>45107</v>
      </c>
      <c r="D507" s="4" t="s">
        <v>72</v>
      </c>
      <c r="E507" s="5" t="s">
        <v>700</v>
      </c>
      <c r="F507" s="2" t="s">
        <v>87</v>
      </c>
      <c r="G507" s="2" t="s">
        <v>88</v>
      </c>
      <c r="H507" s="2" t="s">
        <v>85</v>
      </c>
      <c r="I507" s="2" t="s">
        <v>80</v>
      </c>
      <c r="J507" s="6" t="s">
        <v>701</v>
      </c>
      <c r="K507" s="6" t="s">
        <v>97</v>
      </c>
      <c r="L507" s="6" t="s">
        <v>97</v>
      </c>
      <c r="M507" s="2" t="s">
        <v>97</v>
      </c>
      <c r="N507" s="3">
        <v>45029</v>
      </c>
      <c r="O507" s="3">
        <f>N507+91</f>
        <v>45120</v>
      </c>
      <c r="P507" s="2" t="s">
        <v>97</v>
      </c>
      <c r="Q507" s="12" t="s">
        <v>702</v>
      </c>
      <c r="R507" s="7">
        <v>342.34</v>
      </c>
      <c r="S507" s="7">
        <f t="shared" si="230"/>
        <v>342.34</v>
      </c>
      <c r="T507" s="12" t="s">
        <v>703</v>
      </c>
      <c r="U507" s="12" t="s">
        <v>137</v>
      </c>
      <c r="V507" s="12" t="s">
        <v>139</v>
      </c>
      <c r="W507" s="2" t="s">
        <v>82</v>
      </c>
      <c r="X507" s="12" t="s">
        <v>139</v>
      </c>
      <c r="Y507" s="2" t="s">
        <v>86</v>
      </c>
      <c r="Z507" s="3">
        <v>45112</v>
      </c>
      <c r="AA507" s="3">
        <v>45112</v>
      </c>
      <c r="AB507" s="4" t="s">
        <v>97</v>
      </c>
    </row>
    <row r="508" spans="1:28" ht="30" customHeight="1" x14ac:dyDescent="0.25">
      <c r="A508" s="2">
        <v>2023</v>
      </c>
      <c r="B508" s="3">
        <v>45017</v>
      </c>
      <c r="C508" s="3">
        <v>45107</v>
      </c>
      <c r="D508" s="4" t="s">
        <v>72</v>
      </c>
      <c r="E508" s="5" t="s">
        <v>868</v>
      </c>
      <c r="F508" s="2" t="s">
        <v>87</v>
      </c>
      <c r="G508" s="2" t="s">
        <v>88</v>
      </c>
      <c r="H508" s="2" t="s">
        <v>85</v>
      </c>
      <c r="I508" s="2" t="s">
        <v>80</v>
      </c>
      <c r="J508" s="6" t="s">
        <v>869</v>
      </c>
      <c r="K508" s="6" t="s">
        <v>97</v>
      </c>
      <c r="L508" s="6" t="s">
        <v>97</v>
      </c>
      <c r="M508" s="2" t="s">
        <v>97</v>
      </c>
      <c r="N508" s="3">
        <v>45043</v>
      </c>
      <c r="O508" s="3">
        <f>N508+122</f>
        <v>45165</v>
      </c>
      <c r="P508" s="2" t="s">
        <v>97</v>
      </c>
      <c r="Q508" s="12" t="s">
        <v>871</v>
      </c>
      <c r="R508" s="7">
        <v>591.30999999999995</v>
      </c>
      <c r="S508" s="7">
        <f t="shared" si="230"/>
        <v>591.30999999999995</v>
      </c>
      <c r="T508" s="12" t="s">
        <v>872</v>
      </c>
      <c r="U508" s="12" t="s">
        <v>137</v>
      </c>
      <c r="V508" s="12" t="s">
        <v>139</v>
      </c>
      <c r="W508" s="2" t="s">
        <v>82</v>
      </c>
      <c r="X508" s="12" t="s">
        <v>139</v>
      </c>
      <c r="Y508" s="2" t="s">
        <v>86</v>
      </c>
      <c r="Z508" s="3">
        <v>45112</v>
      </c>
      <c r="AA508" s="3">
        <v>45112</v>
      </c>
      <c r="AB508" s="4" t="s">
        <v>97</v>
      </c>
    </row>
    <row r="509" spans="1:28" ht="30" customHeight="1" x14ac:dyDescent="0.25">
      <c r="A509" s="2">
        <v>2023</v>
      </c>
      <c r="B509" s="3">
        <v>45017</v>
      </c>
      <c r="C509" s="3">
        <v>45107</v>
      </c>
      <c r="D509" s="4" t="s">
        <v>72</v>
      </c>
      <c r="E509" s="5" t="s">
        <v>1480</v>
      </c>
      <c r="F509" s="2" t="s">
        <v>87</v>
      </c>
      <c r="G509" s="2" t="s">
        <v>88</v>
      </c>
      <c r="H509" s="2" t="s">
        <v>85</v>
      </c>
      <c r="I509" s="2" t="s">
        <v>80</v>
      </c>
      <c r="J509" s="6" t="s">
        <v>1481</v>
      </c>
      <c r="K509" s="6" t="s">
        <v>97</v>
      </c>
      <c r="L509" s="6" t="s">
        <v>97</v>
      </c>
      <c r="M509" s="2" t="s">
        <v>97</v>
      </c>
      <c r="N509" s="3">
        <v>45061</v>
      </c>
      <c r="O509" s="3">
        <f>N509+123</f>
        <v>45184</v>
      </c>
      <c r="P509" s="2" t="s">
        <v>97</v>
      </c>
      <c r="Q509" s="12" t="s">
        <v>1482</v>
      </c>
      <c r="R509" s="7">
        <v>518.20000000000005</v>
      </c>
      <c r="S509" s="7">
        <f t="shared" si="230"/>
        <v>518.20000000000005</v>
      </c>
      <c r="T509" s="12" t="s">
        <v>1483</v>
      </c>
      <c r="U509" s="12" t="s">
        <v>137</v>
      </c>
      <c r="V509" s="12" t="s">
        <v>139</v>
      </c>
      <c r="W509" s="2" t="s">
        <v>82</v>
      </c>
      <c r="X509" s="12" t="s">
        <v>139</v>
      </c>
      <c r="Y509" s="2" t="s">
        <v>86</v>
      </c>
      <c r="Z509" s="3">
        <v>45112</v>
      </c>
      <c r="AA509" s="3">
        <v>45112</v>
      </c>
      <c r="AB509" s="4" t="s">
        <v>97</v>
      </c>
    </row>
    <row r="510" spans="1:28" ht="30" customHeight="1" x14ac:dyDescent="0.25">
      <c r="A510" s="2">
        <v>2023</v>
      </c>
      <c r="B510" s="3">
        <v>45017</v>
      </c>
      <c r="C510" s="3">
        <v>45107</v>
      </c>
      <c r="D510" s="4" t="s">
        <v>72</v>
      </c>
      <c r="E510" s="5" t="s">
        <v>2143</v>
      </c>
      <c r="F510" s="2" t="s">
        <v>87</v>
      </c>
      <c r="G510" s="2" t="s">
        <v>88</v>
      </c>
      <c r="H510" s="2" t="s">
        <v>85</v>
      </c>
      <c r="I510" s="2" t="s">
        <v>80</v>
      </c>
      <c r="J510" s="6" t="s">
        <v>2144</v>
      </c>
      <c r="K510" s="6" t="s">
        <v>97</v>
      </c>
      <c r="L510" s="6" t="s">
        <v>97</v>
      </c>
      <c r="M510" s="2" t="s">
        <v>97</v>
      </c>
      <c r="N510" s="3">
        <v>45061</v>
      </c>
      <c r="O510" s="3">
        <f>N510+123</f>
        <v>45184</v>
      </c>
      <c r="P510" s="2" t="s">
        <v>97</v>
      </c>
      <c r="Q510" s="12" t="s">
        <v>2145</v>
      </c>
      <c r="R510" s="7">
        <v>373.46</v>
      </c>
      <c r="S510" s="7">
        <f t="shared" si="230"/>
        <v>373.46</v>
      </c>
      <c r="T510" s="12" t="s">
        <v>2146</v>
      </c>
      <c r="U510" s="12" t="s">
        <v>137</v>
      </c>
      <c r="V510" s="12" t="s">
        <v>139</v>
      </c>
      <c r="W510" s="2" t="s">
        <v>82</v>
      </c>
      <c r="X510" s="12" t="s">
        <v>139</v>
      </c>
      <c r="Y510" s="2" t="s">
        <v>86</v>
      </c>
      <c r="Z510" s="3">
        <v>45112</v>
      </c>
      <c r="AA510" s="3">
        <v>45112</v>
      </c>
      <c r="AB510" s="4" t="s">
        <v>97</v>
      </c>
    </row>
    <row r="511" spans="1:28" ht="30" customHeight="1" x14ac:dyDescent="0.25">
      <c r="A511" s="2">
        <v>2023</v>
      </c>
      <c r="B511" s="3">
        <v>45017</v>
      </c>
      <c r="C511" s="3">
        <v>45107</v>
      </c>
      <c r="D511" s="4" t="s">
        <v>72</v>
      </c>
      <c r="E511" s="5" t="s">
        <v>2673</v>
      </c>
      <c r="F511" s="2" t="s">
        <v>87</v>
      </c>
      <c r="G511" s="2" t="s">
        <v>88</v>
      </c>
      <c r="H511" s="2" t="s">
        <v>85</v>
      </c>
      <c r="I511" s="2" t="s">
        <v>80</v>
      </c>
      <c r="J511" s="6" t="s">
        <v>2674</v>
      </c>
      <c r="K511" s="6" t="s">
        <v>97</v>
      </c>
      <c r="L511" s="6" t="s">
        <v>97</v>
      </c>
      <c r="M511" s="2" t="s">
        <v>97</v>
      </c>
      <c r="N511" s="3">
        <v>45061</v>
      </c>
      <c r="O511" s="3">
        <f>N511+92</f>
        <v>45153</v>
      </c>
      <c r="P511" s="2" t="s">
        <v>97</v>
      </c>
      <c r="Q511" s="12" t="s">
        <v>2675</v>
      </c>
      <c r="R511" s="7">
        <v>466.83</v>
      </c>
      <c r="S511" s="7">
        <f>R511</f>
        <v>466.83</v>
      </c>
      <c r="T511" s="12" t="s">
        <v>2676</v>
      </c>
      <c r="U511" s="12" t="s">
        <v>137</v>
      </c>
      <c r="V511" s="12" t="s">
        <v>139</v>
      </c>
      <c r="W511" s="2" t="s">
        <v>82</v>
      </c>
      <c r="X511" s="12" t="s">
        <v>139</v>
      </c>
      <c r="Y511" s="2" t="s">
        <v>86</v>
      </c>
      <c r="Z511" s="3">
        <v>45112</v>
      </c>
      <c r="AA511" s="3">
        <v>45112</v>
      </c>
      <c r="AB511" s="4" t="s">
        <v>97</v>
      </c>
    </row>
    <row r="512" spans="1:28" ht="30" customHeight="1" x14ac:dyDescent="0.25">
      <c r="A512" s="2">
        <v>2023</v>
      </c>
      <c r="B512" s="3">
        <v>45017</v>
      </c>
      <c r="C512" s="3">
        <v>45107</v>
      </c>
      <c r="D512" s="4" t="s">
        <v>72</v>
      </c>
      <c r="E512" s="5" t="s">
        <v>2422</v>
      </c>
      <c r="F512" s="2" t="s">
        <v>87</v>
      </c>
      <c r="G512" s="2" t="s">
        <v>88</v>
      </c>
      <c r="H512" s="2" t="s">
        <v>85</v>
      </c>
      <c r="I512" s="2" t="s">
        <v>80</v>
      </c>
      <c r="J512" s="6" t="s">
        <v>2423</v>
      </c>
      <c r="K512" s="6" t="s">
        <v>97</v>
      </c>
      <c r="L512" s="6" t="s">
        <v>97</v>
      </c>
      <c r="M512" s="2" t="s">
        <v>97</v>
      </c>
      <c r="N512" s="3">
        <v>45078</v>
      </c>
      <c r="O512" s="3">
        <f>N512+122</f>
        <v>45200</v>
      </c>
      <c r="P512" s="2" t="s">
        <v>97</v>
      </c>
      <c r="Q512" s="12" t="s">
        <v>2424</v>
      </c>
      <c r="R512" s="7">
        <v>250</v>
      </c>
      <c r="S512" s="7">
        <f t="shared" ref="S512" si="231">R512</f>
        <v>250</v>
      </c>
      <c r="T512" s="12" t="s">
        <v>2425</v>
      </c>
      <c r="U512" s="12" t="s">
        <v>137</v>
      </c>
      <c r="V512" s="12" t="s">
        <v>139</v>
      </c>
      <c r="W512" s="2" t="s">
        <v>82</v>
      </c>
      <c r="X512" s="12" t="s">
        <v>139</v>
      </c>
      <c r="Y512" s="2" t="s">
        <v>86</v>
      </c>
      <c r="Z512" s="3">
        <v>45112</v>
      </c>
      <c r="AA512" s="3">
        <v>45112</v>
      </c>
      <c r="AB512" s="4" t="s">
        <v>97</v>
      </c>
    </row>
    <row r="513" spans="1:28" ht="51.95" customHeight="1" x14ac:dyDescent="0.25">
      <c r="A513" s="2">
        <v>2023</v>
      </c>
      <c r="B513" s="3">
        <v>45017</v>
      </c>
      <c r="C513" s="3">
        <v>45107</v>
      </c>
      <c r="D513" s="4" t="s">
        <v>72</v>
      </c>
      <c r="E513" s="5" t="s">
        <v>1377</v>
      </c>
      <c r="F513" s="2" t="s">
        <v>104</v>
      </c>
      <c r="G513" s="9" t="s">
        <v>91</v>
      </c>
      <c r="H513" s="2" t="s">
        <v>85</v>
      </c>
      <c r="I513" s="2" t="s">
        <v>80</v>
      </c>
      <c r="J513" s="6" t="s">
        <v>1378</v>
      </c>
      <c r="K513" s="6" t="s">
        <v>97</v>
      </c>
      <c r="L513" s="6" t="s">
        <v>97</v>
      </c>
      <c r="M513" s="2" t="s">
        <v>97</v>
      </c>
      <c r="N513" s="3">
        <v>44927</v>
      </c>
      <c r="O513" s="3">
        <f>N513+364</f>
        <v>45291</v>
      </c>
      <c r="P513" s="2" t="s">
        <v>97</v>
      </c>
      <c r="Q513" s="12" t="s">
        <v>1379</v>
      </c>
      <c r="R513" s="7">
        <v>100</v>
      </c>
      <c r="S513" s="7">
        <f>R513</f>
        <v>100</v>
      </c>
      <c r="T513" s="12" t="s">
        <v>1380</v>
      </c>
      <c r="U513" s="12" t="s">
        <v>137</v>
      </c>
      <c r="V513" s="12" t="s">
        <v>139</v>
      </c>
      <c r="W513" s="2" t="s">
        <v>82</v>
      </c>
      <c r="X513" s="12" t="s">
        <v>139</v>
      </c>
      <c r="Y513" s="2" t="s">
        <v>86</v>
      </c>
      <c r="Z513" s="3">
        <v>45112</v>
      </c>
      <c r="AA513" s="3">
        <v>45112</v>
      </c>
      <c r="AB513" s="4" t="s">
        <v>97</v>
      </c>
    </row>
    <row r="514" spans="1:28" ht="45" customHeight="1" x14ac:dyDescent="0.25">
      <c r="A514" s="2">
        <v>2023</v>
      </c>
      <c r="B514" s="3">
        <v>45017</v>
      </c>
      <c r="C514" s="3">
        <v>45107</v>
      </c>
      <c r="D514" s="4" t="s">
        <v>72</v>
      </c>
      <c r="E514" s="5" t="s">
        <v>881</v>
      </c>
      <c r="F514" s="2" t="s">
        <v>104</v>
      </c>
      <c r="G514" s="9" t="s">
        <v>91</v>
      </c>
      <c r="H514" s="2" t="s">
        <v>85</v>
      </c>
      <c r="I514" s="2" t="s">
        <v>80</v>
      </c>
      <c r="J514" s="6" t="s">
        <v>882</v>
      </c>
      <c r="K514" s="6" t="s">
        <v>587</v>
      </c>
      <c r="L514" s="6" t="s">
        <v>587</v>
      </c>
      <c r="M514" s="2" t="s">
        <v>97</v>
      </c>
      <c r="N514" s="3">
        <v>45012</v>
      </c>
      <c r="O514" s="3">
        <f>N514+153</f>
        <v>45165</v>
      </c>
      <c r="P514" s="2" t="s">
        <v>97</v>
      </c>
      <c r="Q514" s="12" t="s">
        <v>883</v>
      </c>
      <c r="R514" s="7">
        <v>100</v>
      </c>
      <c r="S514" s="7">
        <f t="shared" ref="S514:S526" si="232">R514</f>
        <v>100</v>
      </c>
      <c r="T514" s="12" t="s">
        <v>884</v>
      </c>
      <c r="U514" s="12" t="s">
        <v>137</v>
      </c>
      <c r="V514" s="12" t="s">
        <v>139</v>
      </c>
      <c r="W514" s="2" t="s">
        <v>82</v>
      </c>
      <c r="X514" s="12" t="s">
        <v>139</v>
      </c>
      <c r="Y514" s="2" t="s">
        <v>86</v>
      </c>
      <c r="Z514" s="3">
        <v>45112</v>
      </c>
      <c r="AA514" s="3">
        <v>45112</v>
      </c>
      <c r="AB514" s="4" t="s">
        <v>97</v>
      </c>
    </row>
    <row r="515" spans="1:28" ht="45" customHeight="1" x14ac:dyDescent="0.25">
      <c r="A515" s="2">
        <v>2023</v>
      </c>
      <c r="B515" s="3">
        <v>45017</v>
      </c>
      <c r="C515" s="3">
        <v>45107</v>
      </c>
      <c r="D515" s="4" t="s">
        <v>72</v>
      </c>
      <c r="E515" s="5" t="s">
        <v>1374</v>
      </c>
      <c r="F515" s="2" t="s">
        <v>104</v>
      </c>
      <c r="G515" s="9" t="s">
        <v>91</v>
      </c>
      <c r="H515" s="2" t="s">
        <v>85</v>
      </c>
      <c r="I515" s="2" t="s">
        <v>80</v>
      </c>
      <c r="J515" s="6" t="s">
        <v>1085</v>
      </c>
      <c r="K515" s="6" t="s">
        <v>146</v>
      </c>
      <c r="L515" s="6" t="s">
        <v>1375</v>
      </c>
      <c r="M515" s="2" t="s">
        <v>97</v>
      </c>
      <c r="N515" s="3">
        <v>44928</v>
      </c>
      <c r="O515" s="3">
        <f>N515+363</f>
        <v>45291</v>
      </c>
      <c r="P515" s="2" t="s">
        <v>97</v>
      </c>
      <c r="Q515" s="12" t="s">
        <v>191</v>
      </c>
      <c r="R515" s="7">
        <v>100</v>
      </c>
      <c r="S515" s="7">
        <f t="shared" si="232"/>
        <v>100</v>
      </c>
      <c r="T515" s="12" t="s">
        <v>1376</v>
      </c>
      <c r="U515" s="12" t="s">
        <v>137</v>
      </c>
      <c r="V515" s="12" t="s">
        <v>139</v>
      </c>
      <c r="W515" s="2" t="s">
        <v>82</v>
      </c>
      <c r="X515" s="12" t="s">
        <v>139</v>
      </c>
      <c r="Y515" s="2" t="s">
        <v>86</v>
      </c>
      <c r="Z515" s="3">
        <v>45112</v>
      </c>
      <c r="AA515" s="3">
        <v>45112</v>
      </c>
      <c r="AB515" s="4" t="s">
        <v>97</v>
      </c>
    </row>
    <row r="516" spans="1:28" ht="51.95" customHeight="1" x14ac:dyDescent="0.25">
      <c r="A516" s="2">
        <v>2023</v>
      </c>
      <c r="B516" s="3">
        <v>45017</v>
      </c>
      <c r="C516" s="3">
        <v>45107</v>
      </c>
      <c r="D516" s="4" t="s">
        <v>72</v>
      </c>
      <c r="E516" s="5" t="s">
        <v>2158</v>
      </c>
      <c r="F516" s="2" t="s">
        <v>104</v>
      </c>
      <c r="G516" s="9" t="s">
        <v>91</v>
      </c>
      <c r="H516" s="2" t="s">
        <v>85</v>
      </c>
      <c r="I516" s="2" t="s">
        <v>80</v>
      </c>
      <c r="J516" s="6" t="s">
        <v>132</v>
      </c>
      <c r="K516" s="6" t="s">
        <v>199</v>
      </c>
      <c r="L516" s="6" t="s">
        <v>128</v>
      </c>
      <c r="M516" s="2" t="s">
        <v>97</v>
      </c>
      <c r="N516" s="3">
        <v>45077</v>
      </c>
      <c r="O516" s="3">
        <f>N516+92</f>
        <v>45169</v>
      </c>
      <c r="P516" s="2" t="s">
        <v>97</v>
      </c>
      <c r="Q516" s="12" t="s">
        <v>2159</v>
      </c>
      <c r="R516" s="7">
        <v>100</v>
      </c>
      <c r="S516" s="7">
        <f t="shared" si="232"/>
        <v>100</v>
      </c>
      <c r="T516" s="12" t="s">
        <v>2160</v>
      </c>
      <c r="U516" s="12" t="s">
        <v>137</v>
      </c>
      <c r="V516" s="12" t="s">
        <v>139</v>
      </c>
      <c r="W516" s="2" t="s">
        <v>82</v>
      </c>
      <c r="X516" s="12" t="s">
        <v>139</v>
      </c>
      <c r="Y516" s="2" t="s">
        <v>86</v>
      </c>
      <c r="Z516" s="3">
        <v>45112</v>
      </c>
      <c r="AA516" s="3">
        <v>45112</v>
      </c>
      <c r="AB516" s="4" t="s">
        <v>97</v>
      </c>
    </row>
    <row r="517" spans="1:28" ht="51.95" customHeight="1" x14ac:dyDescent="0.25">
      <c r="A517" s="2">
        <v>2023</v>
      </c>
      <c r="B517" s="3">
        <v>45017</v>
      </c>
      <c r="C517" s="3">
        <v>45107</v>
      </c>
      <c r="D517" s="4" t="s">
        <v>72</v>
      </c>
      <c r="E517" s="5" t="s">
        <v>2669</v>
      </c>
      <c r="F517" s="2" t="s">
        <v>104</v>
      </c>
      <c r="G517" s="9" t="s">
        <v>91</v>
      </c>
      <c r="H517" s="2" t="s">
        <v>85</v>
      </c>
      <c r="I517" s="2" t="s">
        <v>80</v>
      </c>
      <c r="J517" s="6" t="s">
        <v>2670</v>
      </c>
      <c r="K517" s="6" t="s">
        <v>117</v>
      </c>
      <c r="L517" s="6" t="s">
        <v>116</v>
      </c>
      <c r="M517" s="2" t="s">
        <v>97</v>
      </c>
      <c r="N517" s="3">
        <v>44928</v>
      </c>
      <c r="O517" s="3">
        <f>N517+363</f>
        <v>45291</v>
      </c>
      <c r="P517" s="2" t="s">
        <v>97</v>
      </c>
      <c r="Q517" s="12" t="s">
        <v>2671</v>
      </c>
      <c r="R517" s="7">
        <v>100</v>
      </c>
      <c r="S517" s="7">
        <f t="shared" si="232"/>
        <v>100</v>
      </c>
      <c r="T517" s="12" t="s">
        <v>2672</v>
      </c>
      <c r="U517" s="12" t="s">
        <v>137</v>
      </c>
      <c r="V517" s="12" t="s">
        <v>139</v>
      </c>
      <c r="W517" s="2" t="s">
        <v>82</v>
      </c>
      <c r="X517" s="12" t="s">
        <v>139</v>
      </c>
      <c r="Y517" s="2" t="s">
        <v>86</v>
      </c>
      <c r="Z517" s="3">
        <v>45112</v>
      </c>
      <c r="AA517" s="3">
        <v>45112</v>
      </c>
      <c r="AB517" s="4" t="s">
        <v>97</v>
      </c>
    </row>
    <row r="518" spans="1:28" ht="45" customHeight="1" x14ac:dyDescent="0.25">
      <c r="A518" s="2">
        <v>2023</v>
      </c>
      <c r="B518" s="3">
        <v>45017</v>
      </c>
      <c r="C518" s="3">
        <v>45107</v>
      </c>
      <c r="D518" s="4" t="s">
        <v>72</v>
      </c>
      <c r="E518" s="5" t="s">
        <v>1446</v>
      </c>
      <c r="F518" s="2" t="s">
        <v>90</v>
      </c>
      <c r="G518" s="9" t="s">
        <v>91</v>
      </c>
      <c r="H518" s="2" t="s">
        <v>85</v>
      </c>
      <c r="I518" s="2" t="s">
        <v>80</v>
      </c>
      <c r="J518" s="6" t="s">
        <v>1442</v>
      </c>
      <c r="K518" s="6" t="s">
        <v>97</v>
      </c>
      <c r="L518" s="6" t="s">
        <v>97</v>
      </c>
      <c r="M518" s="2" t="s">
        <v>97</v>
      </c>
      <c r="N518" s="3">
        <v>44562</v>
      </c>
      <c r="O518" s="3">
        <f>N518+364</f>
        <v>44926</v>
      </c>
      <c r="P518" s="2" t="s">
        <v>97</v>
      </c>
      <c r="Q518" s="12" t="s">
        <v>1447</v>
      </c>
      <c r="R518" s="7">
        <v>0</v>
      </c>
      <c r="S518" s="7">
        <f>R518</f>
        <v>0</v>
      </c>
      <c r="T518" s="12" t="s">
        <v>198</v>
      </c>
      <c r="U518" s="12" t="s">
        <v>137</v>
      </c>
      <c r="V518" s="12" t="s">
        <v>139</v>
      </c>
      <c r="W518" s="2" t="s">
        <v>82</v>
      </c>
      <c r="X518" s="12" t="s">
        <v>139</v>
      </c>
      <c r="Y518" s="2" t="s">
        <v>86</v>
      </c>
      <c r="Z518" s="3">
        <v>45112</v>
      </c>
      <c r="AA518" s="3">
        <v>45112</v>
      </c>
      <c r="AB518" s="4" t="s">
        <v>97</v>
      </c>
    </row>
    <row r="519" spans="1:28" ht="45" customHeight="1" x14ac:dyDescent="0.25">
      <c r="A519" s="2">
        <v>2023</v>
      </c>
      <c r="B519" s="3">
        <v>45017</v>
      </c>
      <c r="C519" s="3">
        <v>45107</v>
      </c>
      <c r="D519" s="4" t="s">
        <v>72</v>
      </c>
      <c r="E519" s="5" t="s">
        <v>2578</v>
      </c>
      <c r="F519" s="2" t="s">
        <v>90</v>
      </c>
      <c r="G519" s="9" t="s">
        <v>91</v>
      </c>
      <c r="H519" s="2" t="s">
        <v>85</v>
      </c>
      <c r="I519" s="2" t="s">
        <v>80</v>
      </c>
      <c r="J519" s="6" t="s">
        <v>2579</v>
      </c>
      <c r="K519" s="6" t="s">
        <v>97</v>
      </c>
      <c r="L519" s="6" t="s">
        <v>97</v>
      </c>
      <c r="M519" s="2" t="s">
        <v>97</v>
      </c>
      <c r="N519" s="3">
        <v>44928</v>
      </c>
      <c r="O519" s="3">
        <f t="shared" ref="O519" si="233">N519+363</f>
        <v>45291</v>
      </c>
      <c r="P519" s="2" t="s">
        <v>97</v>
      </c>
      <c r="Q519" s="12" t="s">
        <v>2580</v>
      </c>
      <c r="R519" s="7">
        <v>0</v>
      </c>
      <c r="S519" s="7">
        <f t="shared" ref="S519" si="234">R519</f>
        <v>0</v>
      </c>
      <c r="T519" s="12" t="s">
        <v>198</v>
      </c>
      <c r="U519" s="12" t="s">
        <v>137</v>
      </c>
      <c r="V519" s="12" t="s">
        <v>139</v>
      </c>
      <c r="W519" s="2" t="s">
        <v>82</v>
      </c>
      <c r="X519" s="12" t="s">
        <v>139</v>
      </c>
      <c r="Y519" s="2" t="s">
        <v>86</v>
      </c>
      <c r="Z519" s="3">
        <v>45112</v>
      </c>
      <c r="AA519" s="3">
        <v>45112</v>
      </c>
      <c r="AB519" s="4" t="s">
        <v>97</v>
      </c>
    </row>
    <row r="520" spans="1:28" ht="45" customHeight="1" x14ac:dyDescent="0.25">
      <c r="A520" s="2">
        <v>2023</v>
      </c>
      <c r="B520" s="3">
        <v>45017</v>
      </c>
      <c r="C520" s="3">
        <v>45107</v>
      </c>
      <c r="D520" s="4" t="s">
        <v>72</v>
      </c>
      <c r="E520" s="5" t="s">
        <v>1201</v>
      </c>
      <c r="F520" s="2" t="s">
        <v>90</v>
      </c>
      <c r="G520" s="9" t="s">
        <v>91</v>
      </c>
      <c r="H520" s="2" t="s">
        <v>85</v>
      </c>
      <c r="I520" s="2" t="s">
        <v>80</v>
      </c>
      <c r="J520" s="6" t="s">
        <v>1202</v>
      </c>
      <c r="K520" s="6" t="s">
        <v>97</v>
      </c>
      <c r="L520" s="6" t="s">
        <v>97</v>
      </c>
      <c r="M520" s="2" t="s">
        <v>97</v>
      </c>
      <c r="N520" s="3">
        <v>44987</v>
      </c>
      <c r="O520" s="3">
        <f>N520+304</f>
        <v>45291</v>
      </c>
      <c r="P520" s="2" t="s">
        <v>97</v>
      </c>
      <c r="Q520" s="12" t="s">
        <v>1203</v>
      </c>
      <c r="R520" s="7">
        <v>5178</v>
      </c>
      <c r="S520" s="7">
        <f>R520</f>
        <v>5178</v>
      </c>
      <c r="T520" s="12" t="s">
        <v>1204</v>
      </c>
      <c r="U520" s="12" t="s">
        <v>137</v>
      </c>
      <c r="V520" s="12" t="s">
        <v>139</v>
      </c>
      <c r="W520" s="2" t="s">
        <v>82</v>
      </c>
      <c r="X520" s="12" t="s">
        <v>139</v>
      </c>
      <c r="Y520" s="2" t="s">
        <v>86</v>
      </c>
      <c r="Z520" s="3">
        <v>45112</v>
      </c>
      <c r="AA520" s="3">
        <v>45112</v>
      </c>
      <c r="AB520" s="4" t="s">
        <v>97</v>
      </c>
    </row>
    <row r="521" spans="1:28" ht="45" customHeight="1" x14ac:dyDescent="0.25">
      <c r="A521" s="2">
        <v>2023</v>
      </c>
      <c r="B521" s="3">
        <v>45017</v>
      </c>
      <c r="C521" s="3">
        <v>45107</v>
      </c>
      <c r="D521" s="4" t="s">
        <v>72</v>
      </c>
      <c r="E521" s="5" t="s">
        <v>447</v>
      </c>
      <c r="F521" s="2" t="s">
        <v>90</v>
      </c>
      <c r="G521" s="9" t="s">
        <v>91</v>
      </c>
      <c r="H521" s="2" t="s">
        <v>85</v>
      </c>
      <c r="I521" s="2" t="s">
        <v>80</v>
      </c>
      <c r="J521" s="6" t="s">
        <v>444</v>
      </c>
      <c r="K521" s="6" t="s">
        <v>97</v>
      </c>
      <c r="L521" s="6" t="s">
        <v>97</v>
      </c>
      <c r="M521" s="2" t="s">
        <v>97</v>
      </c>
      <c r="N521" s="3">
        <v>44928</v>
      </c>
      <c r="O521" s="3">
        <f>N521+363</f>
        <v>45291</v>
      </c>
      <c r="P521" s="2" t="s">
        <v>97</v>
      </c>
      <c r="Q521" s="12" t="s">
        <v>448</v>
      </c>
      <c r="R521" s="7">
        <f>14433+15561</f>
        <v>29994</v>
      </c>
      <c r="S521" s="7">
        <f t="shared" si="232"/>
        <v>29994</v>
      </c>
      <c r="T521" s="12" t="s">
        <v>449</v>
      </c>
      <c r="U521" s="12" t="s">
        <v>137</v>
      </c>
      <c r="V521" s="12" t="s">
        <v>139</v>
      </c>
      <c r="W521" s="2" t="s">
        <v>82</v>
      </c>
      <c r="X521" s="12" t="s">
        <v>139</v>
      </c>
      <c r="Y521" s="2" t="s">
        <v>86</v>
      </c>
      <c r="Z521" s="3">
        <v>45112</v>
      </c>
      <c r="AA521" s="3">
        <v>45112</v>
      </c>
      <c r="AB521" s="4" t="s">
        <v>97</v>
      </c>
    </row>
    <row r="522" spans="1:28" ht="45" customHeight="1" x14ac:dyDescent="0.25">
      <c r="A522" s="2">
        <v>2023</v>
      </c>
      <c r="B522" s="3">
        <v>45017</v>
      </c>
      <c r="C522" s="3">
        <v>45107</v>
      </c>
      <c r="D522" s="4" t="s">
        <v>72</v>
      </c>
      <c r="E522" s="5" t="s">
        <v>2405</v>
      </c>
      <c r="F522" s="2" t="s">
        <v>90</v>
      </c>
      <c r="G522" s="9" t="s">
        <v>91</v>
      </c>
      <c r="H522" s="2" t="s">
        <v>85</v>
      </c>
      <c r="I522" s="2" t="s">
        <v>80</v>
      </c>
      <c r="J522" s="6" t="s">
        <v>2406</v>
      </c>
      <c r="K522" s="6" t="s">
        <v>97</v>
      </c>
      <c r="L522" s="6" t="s">
        <v>97</v>
      </c>
      <c r="M522" s="2" t="s">
        <v>97</v>
      </c>
      <c r="N522" s="3">
        <v>44928</v>
      </c>
      <c r="O522" s="3">
        <f>N522+363</f>
        <v>45291</v>
      </c>
      <c r="P522" s="2" t="s">
        <v>97</v>
      </c>
      <c r="Q522" s="12" t="s">
        <v>2407</v>
      </c>
      <c r="R522" s="7">
        <v>103740</v>
      </c>
      <c r="S522" s="7">
        <f>R522</f>
        <v>103740</v>
      </c>
      <c r="T522" s="12" t="s">
        <v>2408</v>
      </c>
      <c r="U522" s="12" t="s">
        <v>137</v>
      </c>
      <c r="V522" s="12" t="s">
        <v>139</v>
      </c>
      <c r="W522" s="2" t="s">
        <v>82</v>
      </c>
      <c r="X522" s="12" t="s">
        <v>139</v>
      </c>
      <c r="Y522" s="2" t="s">
        <v>86</v>
      </c>
      <c r="Z522" s="3">
        <v>45112</v>
      </c>
      <c r="AA522" s="3">
        <v>45112</v>
      </c>
      <c r="AB522" s="4" t="s">
        <v>97</v>
      </c>
    </row>
    <row r="523" spans="1:28" ht="45" customHeight="1" x14ac:dyDescent="0.25">
      <c r="A523" s="2">
        <v>2023</v>
      </c>
      <c r="B523" s="3">
        <v>45017</v>
      </c>
      <c r="C523" s="3">
        <v>45107</v>
      </c>
      <c r="D523" s="4" t="s">
        <v>72</v>
      </c>
      <c r="E523" s="5" t="s">
        <v>2415</v>
      </c>
      <c r="F523" s="2" t="s">
        <v>90</v>
      </c>
      <c r="G523" s="9" t="s">
        <v>91</v>
      </c>
      <c r="H523" s="2" t="s">
        <v>85</v>
      </c>
      <c r="I523" s="2" t="s">
        <v>80</v>
      </c>
      <c r="J523" s="6" t="s">
        <v>2406</v>
      </c>
      <c r="K523" s="6" t="s">
        <v>97</v>
      </c>
      <c r="L523" s="6" t="s">
        <v>97</v>
      </c>
      <c r="M523" s="2" t="s">
        <v>97</v>
      </c>
      <c r="N523" s="3">
        <v>44928</v>
      </c>
      <c r="O523" s="3">
        <f>N523+363</f>
        <v>45291</v>
      </c>
      <c r="P523" s="2" t="s">
        <v>97</v>
      </c>
      <c r="Q523" s="12" t="s">
        <v>2416</v>
      </c>
      <c r="R523" s="7">
        <v>103740</v>
      </c>
      <c r="S523" s="7">
        <f>R523</f>
        <v>103740</v>
      </c>
      <c r="T523" s="12" t="s">
        <v>2417</v>
      </c>
      <c r="U523" s="12" t="s">
        <v>137</v>
      </c>
      <c r="V523" s="12" t="s">
        <v>139</v>
      </c>
      <c r="W523" s="2" t="s">
        <v>82</v>
      </c>
      <c r="X523" s="12" t="s">
        <v>139</v>
      </c>
      <c r="Y523" s="2" t="s">
        <v>86</v>
      </c>
      <c r="Z523" s="3">
        <v>45112</v>
      </c>
      <c r="AA523" s="3">
        <v>45112</v>
      </c>
      <c r="AB523" s="4" t="s">
        <v>97</v>
      </c>
    </row>
    <row r="524" spans="1:28" ht="45" customHeight="1" x14ac:dyDescent="0.25">
      <c r="A524" s="2">
        <v>2023</v>
      </c>
      <c r="B524" s="3">
        <v>45017</v>
      </c>
      <c r="C524" s="3">
        <v>45107</v>
      </c>
      <c r="D524" s="4" t="s">
        <v>72</v>
      </c>
      <c r="E524" s="5" t="s">
        <v>1988</v>
      </c>
      <c r="F524" s="2" t="s">
        <v>90</v>
      </c>
      <c r="G524" s="9" t="s">
        <v>91</v>
      </c>
      <c r="H524" s="2" t="s">
        <v>85</v>
      </c>
      <c r="I524" s="2" t="s">
        <v>80</v>
      </c>
      <c r="J524" s="6" t="s">
        <v>1989</v>
      </c>
      <c r="K524" s="6" t="s">
        <v>97</v>
      </c>
      <c r="L524" s="6" t="s">
        <v>97</v>
      </c>
      <c r="M524" s="2" t="s">
        <v>97</v>
      </c>
      <c r="N524" s="3">
        <v>44928</v>
      </c>
      <c r="O524" s="3">
        <f>N524+363</f>
        <v>45291</v>
      </c>
      <c r="P524" s="2" t="s">
        <v>97</v>
      </c>
      <c r="Q524" s="12" t="s">
        <v>1990</v>
      </c>
      <c r="R524" s="7">
        <v>103740</v>
      </c>
      <c r="S524" s="7">
        <f>R524</f>
        <v>103740</v>
      </c>
      <c r="T524" s="12" t="s">
        <v>1991</v>
      </c>
      <c r="U524" s="12" t="s">
        <v>137</v>
      </c>
      <c r="V524" s="12" t="s">
        <v>139</v>
      </c>
      <c r="W524" s="2" t="s">
        <v>82</v>
      </c>
      <c r="X524" s="12" t="s">
        <v>139</v>
      </c>
      <c r="Y524" s="2" t="s">
        <v>86</v>
      </c>
      <c r="Z524" s="3">
        <v>45112</v>
      </c>
      <c r="AA524" s="3">
        <v>45112</v>
      </c>
      <c r="AB524" s="4" t="s">
        <v>97</v>
      </c>
    </row>
    <row r="525" spans="1:28" ht="45" customHeight="1" x14ac:dyDescent="0.25">
      <c r="A525" s="2">
        <v>2023</v>
      </c>
      <c r="B525" s="3">
        <v>45017</v>
      </c>
      <c r="C525" s="3">
        <v>45107</v>
      </c>
      <c r="D525" s="4" t="s">
        <v>72</v>
      </c>
      <c r="E525" s="5" t="s">
        <v>1987</v>
      </c>
      <c r="F525" s="2" t="s">
        <v>90</v>
      </c>
      <c r="G525" s="9" t="s">
        <v>91</v>
      </c>
      <c r="H525" s="2" t="s">
        <v>85</v>
      </c>
      <c r="I525" s="2" t="s">
        <v>80</v>
      </c>
      <c r="J525" s="6" t="s">
        <v>1989</v>
      </c>
      <c r="K525" s="6" t="s">
        <v>97</v>
      </c>
      <c r="L525" s="6" t="s">
        <v>97</v>
      </c>
      <c r="M525" s="2" t="s">
        <v>97</v>
      </c>
      <c r="N525" s="3">
        <v>44928</v>
      </c>
      <c r="O525" s="3">
        <f>N525+363</f>
        <v>45291</v>
      </c>
      <c r="P525" s="2" t="s">
        <v>97</v>
      </c>
      <c r="Q525" s="12" t="s">
        <v>1992</v>
      </c>
      <c r="R525" s="7">
        <v>103740</v>
      </c>
      <c r="S525" s="7">
        <f>R525</f>
        <v>103740</v>
      </c>
      <c r="T525" s="12" t="s">
        <v>1993</v>
      </c>
      <c r="U525" s="12" t="s">
        <v>137</v>
      </c>
      <c r="V525" s="12" t="s">
        <v>139</v>
      </c>
      <c r="W525" s="2" t="s">
        <v>82</v>
      </c>
      <c r="X525" s="12" t="s">
        <v>139</v>
      </c>
      <c r="Y525" s="2" t="s">
        <v>86</v>
      </c>
      <c r="Z525" s="3">
        <v>45112</v>
      </c>
      <c r="AA525" s="3">
        <v>45112</v>
      </c>
      <c r="AB525" s="4" t="s">
        <v>97</v>
      </c>
    </row>
    <row r="526" spans="1:28" ht="45" customHeight="1" x14ac:dyDescent="0.25">
      <c r="A526" s="2">
        <v>2023</v>
      </c>
      <c r="B526" s="3">
        <v>45017</v>
      </c>
      <c r="C526" s="3">
        <v>45107</v>
      </c>
      <c r="D526" s="4" t="s">
        <v>72</v>
      </c>
      <c r="E526" s="5" t="s">
        <v>924</v>
      </c>
      <c r="F526" s="2" t="s">
        <v>90</v>
      </c>
      <c r="G526" s="9" t="s">
        <v>91</v>
      </c>
      <c r="H526" s="2" t="s">
        <v>85</v>
      </c>
      <c r="I526" s="2" t="s">
        <v>80</v>
      </c>
      <c r="J526" s="6" t="s">
        <v>886</v>
      </c>
      <c r="K526" s="6" t="s">
        <v>97</v>
      </c>
      <c r="L526" s="6" t="s">
        <v>97</v>
      </c>
      <c r="M526" s="2" t="s">
        <v>97</v>
      </c>
      <c r="N526" s="3">
        <v>44928</v>
      </c>
      <c r="O526" s="3">
        <f t="shared" ref="O526:O532" si="235">N526+363</f>
        <v>45291</v>
      </c>
      <c r="P526" s="2" t="s">
        <v>97</v>
      </c>
      <c r="Q526" s="12" t="s">
        <v>925</v>
      </c>
      <c r="R526" s="7">
        <f>20748+10374</f>
        <v>31122</v>
      </c>
      <c r="S526" s="7">
        <f t="shared" si="232"/>
        <v>31122</v>
      </c>
      <c r="T526" s="12" t="s">
        <v>926</v>
      </c>
      <c r="U526" s="12" t="s">
        <v>137</v>
      </c>
      <c r="V526" s="12" t="s">
        <v>139</v>
      </c>
      <c r="W526" s="2" t="s">
        <v>82</v>
      </c>
      <c r="X526" s="12" t="s">
        <v>139</v>
      </c>
      <c r="Y526" s="2" t="s">
        <v>86</v>
      </c>
      <c r="Z526" s="3">
        <v>45112</v>
      </c>
      <c r="AA526" s="3">
        <v>45112</v>
      </c>
      <c r="AB526" s="4" t="s">
        <v>97</v>
      </c>
    </row>
    <row r="527" spans="1:28" ht="45" customHeight="1" x14ac:dyDescent="0.25">
      <c r="A527" s="2">
        <v>2023</v>
      </c>
      <c r="B527" s="3">
        <v>45017</v>
      </c>
      <c r="C527" s="3">
        <v>45107</v>
      </c>
      <c r="D527" s="4" t="s">
        <v>72</v>
      </c>
      <c r="E527" s="5" t="s">
        <v>910</v>
      </c>
      <c r="F527" s="2" t="s">
        <v>90</v>
      </c>
      <c r="G527" s="9" t="s">
        <v>91</v>
      </c>
      <c r="H527" s="2" t="s">
        <v>85</v>
      </c>
      <c r="I527" s="2" t="s">
        <v>80</v>
      </c>
      <c r="J527" s="6" t="s">
        <v>886</v>
      </c>
      <c r="K527" s="6" t="s">
        <v>97</v>
      </c>
      <c r="L527" s="6" t="s">
        <v>97</v>
      </c>
      <c r="M527" s="2" t="s">
        <v>97</v>
      </c>
      <c r="N527" s="3">
        <v>44928</v>
      </c>
      <c r="O527" s="3">
        <f t="shared" si="235"/>
        <v>45291</v>
      </c>
      <c r="P527" s="2" t="s">
        <v>97</v>
      </c>
      <c r="Q527" s="12" t="s">
        <v>911</v>
      </c>
      <c r="R527" s="7">
        <f>31122+12448.8</f>
        <v>43570.8</v>
      </c>
      <c r="S527" s="7">
        <f t="shared" ref="S527:S539" si="236">R527</f>
        <v>43570.8</v>
      </c>
      <c r="T527" s="12" t="s">
        <v>912</v>
      </c>
      <c r="U527" s="12" t="s">
        <v>137</v>
      </c>
      <c r="V527" s="12" t="s">
        <v>139</v>
      </c>
      <c r="W527" s="2" t="s">
        <v>82</v>
      </c>
      <c r="X527" s="12" t="s">
        <v>139</v>
      </c>
      <c r="Y527" s="2" t="s">
        <v>86</v>
      </c>
      <c r="Z527" s="3">
        <v>45112</v>
      </c>
      <c r="AA527" s="3">
        <v>45112</v>
      </c>
      <c r="AB527" s="4" t="s">
        <v>97</v>
      </c>
    </row>
    <row r="528" spans="1:28" ht="45" customHeight="1" x14ac:dyDescent="0.25">
      <c r="A528" s="2">
        <v>2023</v>
      </c>
      <c r="B528" s="3">
        <v>45017</v>
      </c>
      <c r="C528" s="3">
        <v>45107</v>
      </c>
      <c r="D528" s="4" t="s">
        <v>72</v>
      </c>
      <c r="E528" s="5" t="s">
        <v>916</v>
      </c>
      <c r="F528" s="2" t="s">
        <v>90</v>
      </c>
      <c r="G528" s="9" t="s">
        <v>91</v>
      </c>
      <c r="H528" s="2" t="s">
        <v>85</v>
      </c>
      <c r="I528" s="2" t="s">
        <v>80</v>
      </c>
      <c r="J528" s="6" t="s">
        <v>886</v>
      </c>
      <c r="K528" s="6" t="s">
        <v>97</v>
      </c>
      <c r="L528" s="6" t="s">
        <v>97</v>
      </c>
      <c r="M528" s="2" t="s">
        <v>97</v>
      </c>
      <c r="N528" s="3">
        <v>44928</v>
      </c>
      <c r="O528" s="3">
        <f t="shared" si="235"/>
        <v>45291</v>
      </c>
      <c r="P528" s="2" t="s">
        <v>97</v>
      </c>
      <c r="Q528" s="12" t="s">
        <v>922</v>
      </c>
      <c r="R528" s="7">
        <f>31122+12448.8</f>
        <v>43570.8</v>
      </c>
      <c r="S528" s="7">
        <f t="shared" si="236"/>
        <v>43570.8</v>
      </c>
      <c r="T528" s="12" t="s">
        <v>923</v>
      </c>
      <c r="U528" s="12" t="s">
        <v>137</v>
      </c>
      <c r="V528" s="12" t="s">
        <v>139</v>
      </c>
      <c r="W528" s="2" t="s">
        <v>82</v>
      </c>
      <c r="X528" s="12" t="s">
        <v>139</v>
      </c>
      <c r="Y528" s="2" t="s">
        <v>86</v>
      </c>
      <c r="Z528" s="3">
        <v>45112</v>
      </c>
      <c r="AA528" s="3">
        <v>45112</v>
      </c>
      <c r="AB528" s="4" t="s">
        <v>97</v>
      </c>
    </row>
    <row r="529" spans="1:28" ht="45" customHeight="1" x14ac:dyDescent="0.25">
      <c r="A529" s="2">
        <v>2023</v>
      </c>
      <c r="B529" s="3">
        <v>45017</v>
      </c>
      <c r="C529" s="3">
        <v>45107</v>
      </c>
      <c r="D529" s="4" t="s">
        <v>74</v>
      </c>
      <c r="E529" s="5" t="s">
        <v>917</v>
      </c>
      <c r="F529" s="2" t="s">
        <v>90</v>
      </c>
      <c r="G529" s="9" t="s">
        <v>91</v>
      </c>
      <c r="H529" s="2" t="s">
        <v>85</v>
      </c>
      <c r="I529" s="2" t="s">
        <v>80</v>
      </c>
      <c r="J529" s="6" t="s">
        <v>886</v>
      </c>
      <c r="K529" s="6" t="s">
        <v>97</v>
      </c>
      <c r="L529" s="6" t="s">
        <v>97</v>
      </c>
      <c r="M529" s="2" t="s">
        <v>97</v>
      </c>
      <c r="N529" s="3">
        <v>44928</v>
      </c>
      <c r="O529" s="3">
        <f t="shared" si="235"/>
        <v>45291</v>
      </c>
      <c r="P529" s="2" t="s">
        <v>97</v>
      </c>
      <c r="Q529" s="12" t="s">
        <v>918</v>
      </c>
      <c r="R529" s="7">
        <f>31122+12448.8</f>
        <v>43570.8</v>
      </c>
      <c r="S529" s="7">
        <f t="shared" si="236"/>
        <v>43570.8</v>
      </c>
      <c r="T529" s="12" t="s">
        <v>919</v>
      </c>
      <c r="U529" s="12" t="s">
        <v>137</v>
      </c>
      <c r="V529" s="12" t="s">
        <v>139</v>
      </c>
      <c r="W529" s="2" t="s">
        <v>82</v>
      </c>
      <c r="X529" s="12" t="s">
        <v>139</v>
      </c>
      <c r="Y529" s="2" t="s">
        <v>86</v>
      </c>
      <c r="Z529" s="3">
        <v>45112</v>
      </c>
      <c r="AA529" s="3">
        <v>45112</v>
      </c>
      <c r="AB529" s="4" t="s">
        <v>97</v>
      </c>
    </row>
    <row r="530" spans="1:28" ht="45" customHeight="1" x14ac:dyDescent="0.25">
      <c r="A530" s="2">
        <v>2023</v>
      </c>
      <c r="B530" s="3">
        <v>45017</v>
      </c>
      <c r="C530" s="3">
        <v>45107</v>
      </c>
      <c r="D530" s="4" t="s">
        <v>72</v>
      </c>
      <c r="E530" s="5" t="s">
        <v>909</v>
      </c>
      <c r="F530" s="2" t="s">
        <v>90</v>
      </c>
      <c r="G530" s="9" t="s">
        <v>91</v>
      </c>
      <c r="H530" s="2" t="s">
        <v>85</v>
      </c>
      <c r="I530" s="2" t="s">
        <v>80</v>
      </c>
      <c r="J530" s="6" t="s">
        <v>886</v>
      </c>
      <c r="K530" s="6" t="s">
        <v>97</v>
      </c>
      <c r="L530" s="6" t="s">
        <v>97</v>
      </c>
      <c r="M530" s="2" t="s">
        <v>97</v>
      </c>
      <c r="N530" s="3">
        <v>44928</v>
      </c>
      <c r="O530" s="3">
        <f t="shared" si="235"/>
        <v>45291</v>
      </c>
      <c r="P530" s="2" t="s">
        <v>97</v>
      </c>
      <c r="Q530" s="12" t="s">
        <v>932</v>
      </c>
      <c r="R530" s="7">
        <f>31122+12448.8</f>
        <v>43570.8</v>
      </c>
      <c r="S530" s="7">
        <f t="shared" si="236"/>
        <v>43570.8</v>
      </c>
      <c r="T530" s="12" t="s">
        <v>933</v>
      </c>
      <c r="U530" s="12" t="s">
        <v>137</v>
      </c>
      <c r="V530" s="12" t="s">
        <v>139</v>
      </c>
      <c r="W530" s="2" t="s">
        <v>82</v>
      </c>
      <c r="X530" s="12" t="s">
        <v>139</v>
      </c>
      <c r="Y530" s="2" t="s">
        <v>86</v>
      </c>
      <c r="Z530" s="3">
        <v>45112</v>
      </c>
      <c r="AA530" s="3">
        <v>45112</v>
      </c>
      <c r="AB530" s="4" t="s">
        <v>97</v>
      </c>
    </row>
    <row r="531" spans="1:28" ht="45" customHeight="1" x14ac:dyDescent="0.25">
      <c r="A531" s="2">
        <v>2023</v>
      </c>
      <c r="B531" s="3">
        <v>45017</v>
      </c>
      <c r="C531" s="3">
        <v>45107</v>
      </c>
      <c r="D531" s="4" t="s">
        <v>72</v>
      </c>
      <c r="E531" s="5" t="s">
        <v>899</v>
      </c>
      <c r="F531" s="2" t="s">
        <v>90</v>
      </c>
      <c r="G531" s="9" t="s">
        <v>91</v>
      </c>
      <c r="H531" s="2" t="s">
        <v>85</v>
      </c>
      <c r="I531" s="2" t="s">
        <v>80</v>
      </c>
      <c r="J531" s="6" t="s">
        <v>886</v>
      </c>
      <c r="K531" s="6" t="s">
        <v>97</v>
      </c>
      <c r="L531" s="6" t="s">
        <v>97</v>
      </c>
      <c r="M531" s="2" t="s">
        <v>97</v>
      </c>
      <c r="N531" s="3">
        <v>44928</v>
      </c>
      <c r="O531" s="3">
        <f t="shared" si="235"/>
        <v>45291</v>
      </c>
      <c r="P531" s="2" t="s">
        <v>97</v>
      </c>
      <c r="Q531" s="12" t="s">
        <v>900</v>
      </c>
      <c r="R531" s="7">
        <f>20748+10374</f>
        <v>31122</v>
      </c>
      <c r="S531" s="7">
        <f t="shared" si="236"/>
        <v>31122</v>
      </c>
      <c r="T531" s="12" t="s">
        <v>901</v>
      </c>
      <c r="U531" s="12" t="s">
        <v>137</v>
      </c>
      <c r="V531" s="12" t="s">
        <v>139</v>
      </c>
      <c r="W531" s="2" t="s">
        <v>82</v>
      </c>
      <c r="X531" s="12" t="s">
        <v>139</v>
      </c>
      <c r="Y531" s="2" t="s">
        <v>86</v>
      </c>
      <c r="Z531" s="3">
        <v>45112</v>
      </c>
      <c r="AA531" s="3">
        <v>45112</v>
      </c>
      <c r="AB531" s="4" t="s">
        <v>97</v>
      </c>
    </row>
    <row r="532" spans="1:28" ht="45" customHeight="1" x14ac:dyDescent="0.25">
      <c r="A532" s="2">
        <v>2023</v>
      </c>
      <c r="B532" s="3">
        <v>45017</v>
      </c>
      <c r="C532" s="3">
        <v>45107</v>
      </c>
      <c r="D532" s="4" t="s">
        <v>72</v>
      </c>
      <c r="E532" s="5" t="s">
        <v>898</v>
      </c>
      <c r="F532" s="2" t="s">
        <v>90</v>
      </c>
      <c r="G532" s="9" t="s">
        <v>91</v>
      </c>
      <c r="H532" s="2" t="s">
        <v>85</v>
      </c>
      <c r="I532" s="2" t="s">
        <v>80</v>
      </c>
      <c r="J532" s="6" t="s">
        <v>886</v>
      </c>
      <c r="K532" s="6" t="s">
        <v>97</v>
      </c>
      <c r="L532" s="6" t="s">
        <v>97</v>
      </c>
      <c r="M532" s="2" t="s">
        <v>97</v>
      </c>
      <c r="N532" s="3">
        <v>44928</v>
      </c>
      <c r="O532" s="3">
        <f t="shared" si="235"/>
        <v>45291</v>
      </c>
      <c r="P532" s="2" t="s">
        <v>97</v>
      </c>
      <c r="Q532" s="12" t="s">
        <v>920</v>
      </c>
      <c r="R532" s="7">
        <f>31122+12448.8</f>
        <v>43570.8</v>
      </c>
      <c r="S532" s="7">
        <f t="shared" si="236"/>
        <v>43570.8</v>
      </c>
      <c r="T532" s="12" t="s">
        <v>921</v>
      </c>
      <c r="U532" s="12" t="s">
        <v>137</v>
      </c>
      <c r="V532" s="12" t="s">
        <v>139</v>
      </c>
      <c r="W532" s="2" t="s">
        <v>82</v>
      </c>
      <c r="X532" s="12" t="s">
        <v>139</v>
      </c>
      <c r="Y532" s="2" t="s">
        <v>86</v>
      </c>
      <c r="Z532" s="3">
        <v>45112</v>
      </c>
      <c r="AA532" s="3">
        <v>45112</v>
      </c>
      <c r="AB532" s="4" t="s">
        <v>97</v>
      </c>
    </row>
    <row r="533" spans="1:28" ht="45" customHeight="1" x14ac:dyDescent="0.25">
      <c r="A533" s="2">
        <v>2023</v>
      </c>
      <c r="B533" s="3">
        <v>45017</v>
      </c>
      <c r="C533" s="3">
        <v>45107</v>
      </c>
      <c r="D533" s="4" t="s">
        <v>72</v>
      </c>
      <c r="E533" s="5" t="s">
        <v>892</v>
      </c>
      <c r="F533" s="2" t="s">
        <v>90</v>
      </c>
      <c r="G533" s="9" t="s">
        <v>91</v>
      </c>
      <c r="H533" s="2" t="s">
        <v>85</v>
      </c>
      <c r="I533" s="2" t="s">
        <v>80</v>
      </c>
      <c r="J533" s="6" t="s">
        <v>886</v>
      </c>
      <c r="K533" s="6" t="s">
        <v>97</v>
      </c>
      <c r="L533" s="6" t="s">
        <v>97</v>
      </c>
      <c r="M533" s="2" t="s">
        <v>97</v>
      </c>
      <c r="N533" s="3">
        <v>44928</v>
      </c>
      <c r="O533" s="3">
        <f t="shared" ref="O533:O542" si="237">N533+363</f>
        <v>45291</v>
      </c>
      <c r="P533" s="2" t="s">
        <v>97</v>
      </c>
      <c r="Q533" s="12" t="s">
        <v>893</v>
      </c>
      <c r="R533" s="7">
        <f>31122+12448.8</f>
        <v>43570.8</v>
      </c>
      <c r="S533" s="7">
        <f t="shared" si="236"/>
        <v>43570.8</v>
      </c>
      <c r="T533" s="12" t="s">
        <v>894</v>
      </c>
      <c r="U533" s="12" t="s">
        <v>137</v>
      </c>
      <c r="V533" s="12" t="s">
        <v>139</v>
      </c>
      <c r="W533" s="2" t="s">
        <v>82</v>
      </c>
      <c r="X533" s="12" t="s">
        <v>139</v>
      </c>
      <c r="Y533" s="2" t="s">
        <v>86</v>
      </c>
      <c r="Z533" s="3">
        <v>45112</v>
      </c>
      <c r="AA533" s="3">
        <v>45112</v>
      </c>
      <c r="AB533" s="4" t="s">
        <v>97</v>
      </c>
    </row>
    <row r="534" spans="1:28" ht="45" customHeight="1" x14ac:dyDescent="0.25">
      <c r="A534" s="2">
        <v>2023</v>
      </c>
      <c r="B534" s="3">
        <v>45017</v>
      </c>
      <c r="C534" s="3">
        <v>45107</v>
      </c>
      <c r="D534" s="4" t="s">
        <v>72</v>
      </c>
      <c r="E534" s="5" t="s">
        <v>906</v>
      </c>
      <c r="F534" s="2" t="s">
        <v>90</v>
      </c>
      <c r="G534" s="9" t="s">
        <v>91</v>
      </c>
      <c r="H534" s="2" t="s">
        <v>85</v>
      </c>
      <c r="I534" s="2" t="s">
        <v>80</v>
      </c>
      <c r="J534" s="6" t="s">
        <v>886</v>
      </c>
      <c r="K534" s="6" t="s">
        <v>97</v>
      </c>
      <c r="L534" s="6" t="s">
        <v>97</v>
      </c>
      <c r="M534" s="2" t="s">
        <v>97</v>
      </c>
      <c r="N534" s="3">
        <v>44928</v>
      </c>
      <c r="O534" s="3">
        <f>N534+363</f>
        <v>45291</v>
      </c>
      <c r="P534" s="2" t="s">
        <v>97</v>
      </c>
      <c r="Q534" s="12" t="s">
        <v>907</v>
      </c>
      <c r="R534" s="16">
        <f>31122+12448.8</f>
        <v>43570.8</v>
      </c>
      <c r="S534" s="7">
        <f t="shared" si="236"/>
        <v>43570.8</v>
      </c>
      <c r="T534" s="12" t="s">
        <v>908</v>
      </c>
      <c r="U534" s="12" t="s">
        <v>137</v>
      </c>
      <c r="V534" s="12" t="s">
        <v>139</v>
      </c>
      <c r="W534" s="2" t="s">
        <v>82</v>
      </c>
      <c r="X534" s="12" t="s">
        <v>139</v>
      </c>
      <c r="Y534" s="2" t="s">
        <v>86</v>
      </c>
      <c r="Z534" s="3">
        <v>45112</v>
      </c>
      <c r="AA534" s="3">
        <v>45112</v>
      </c>
      <c r="AB534" s="4" t="s">
        <v>97</v>
      </c>
    </row>
    <row r="535" spans="1:28" ht="45" customHeight="1" x14ac:dyDescent="0.25">
      <c r="A535" s="2">
        <v>2023</v>
      </c>
      <c r="B535" s="3">
        <v>45017</v>
      </c>
      <c r="C535" s="3">
        <v>45107</v>
      </c>
      <c r="D535" s="4" t="s">
        <v>72</v>
      </c>
      <c r="E535" s="5" t="s">
        <v>895</v>
      </c>
      <c r="F535" s="2" t="s">
        <v>90</v>
      </c>
      <c r="G535" s="9" t="s">
        <v>91</v>
      </c>
      <c r="H535" s="2" t="s">
        <v>85</v>
      </c>
      <c r="I535" s="2" t="s">
        <v>80</v>
      </c>
      <c r="J535" s="6" t="s">
        <v>886</v>
      </c>
      <c r="K535" s="6" t="s">
        <v>97</v>
      </c>
      <c r="L535" s="6" t="s">
        <v>97</v>
      </c>
      <c r="M535" s="2" t="s">
        <v>97</v>
      </c>
      <c r="N535" s="3">
        <v>44928</v>
      </c>
      <c r="O535" s="3">
        <f t="shared" si="237"/>
        <v>45291</v>
      </c>
      <c r="P535" s="2" t="s">
        <v>97</v>
      </c>
      <c r="Q535" s="12" t="s">
        <v>896</v>
      </c>
      <c r="R535" s="16">
        <f>20748+10374</f>
        <v>31122</v>
      </c>
      <c r="S535" s="7">
        <f t="shared" si="236"/>
        <v>31122</v>
      </c>
      <c r="T535" s="12" t="s">
        <v>897</v>
      </c>
      <c r="U535" s="12" t="s">
        <v>137</v>
      </c>
      <c r="V535" s="12" t="s">
        <v>139</v>
      </c>
      <c r="W535" s="2" t="s">
        <v>82</v>
      </c>
      <c r="X535" s="12" t="s">
        <v>139</v>
      </c>
      <c r="Y535" s="2" t="s">
        <v>86</v>
      </c>
      <c r="Z535" s="3">
        <v>45112</v>
      </c>
      <c r="AA535" s="3">
        <v>45112</v>
      </c>
      <c r="AB535" s="4" t="s">
        <v>97</v>
      </c>
    </row>
    <row r="536" spans="1:28" ht="45" customHeight="1" x14ac:dyDescent="0.25">
      <c r="A536" s="2">
        <v>2023</v>
      </c>
      <c r="B536" s="3">
        <v>45017</v>
      </c>
      <c r="C536" s="3">
        <v>45107</v>
      </c>
      <c r="D536" s="4" t="s">
        <v>72</v>
      </c>
      <c r="E536" s="5" t="s">
        <v>913</v>
      </c>
      <c r="F536" s="2" t="s">
        <v>90</v>
      </c>
      <c r="G536" s="9" t="s">
        <v>91</v>
      </c>
      <c r="H536" s="2" t="s">
        <v>85</v>
      </c>
      <c r="I536" s="2" t="s">
        <v>80</v>
      </c>
      <c r="J536" s="6" t="s">
        <v>886</v>
      </c>
      <c r="K536" s="6" t="s">
        <v>97</v>
      </c>
      <c r="L536" s="6" t="s">
        <v>97</v>
      </c>
      <c r="M536" s="2" t="s">
        <v>97</v>
      </c>
      <c r="N536" s="3">
        <v>44928</v>
      </c>
      <c r="O536" s="3">
        <f>N536+363</f>
        <v>45291</v>
      </c>
      <c r="P536" s="2" t="s">
        <v>97</v>
      </c>
      <c r="Q536" s="12" t="s">
        <v>914</v>
      </c>
      <c r="R536" s="7">
        <f>20748+10374</f>
        <v>31122</v>
      </c>
      <c r="S536" s="7">
        <f t="shared" si="236"/>
        <v>31122</v>
      </c>
      <c r="T536" s="12" t="s">
        <v>915</v>
      </c>
      <c r="U536" s="12" t="s">
        <v>137</v>
      </c>
      <c r="V536" s="12" t="s">
        <v>139</v>
      </c>
      <c r="W536" s="2" t="s">
        <v>82</v>
      </c>
      <c r="X536" s="12" t="s">
        <v>139</v>
      </c>
      <c r="Y536" s="2" t="s">
        <v>86</v>
      </c>
      <c r="Z536" s="3">
        <v>45112</v>
      </c>
      <c r="AA536" s="3">
        <v>45112</v>
      </c>
      <c r="AB536" s="4" t="s">
        <v>97</v>
      </c>
    </row>
    <row r="537" spans="1:28" ht="45" customHeight="1" x14ac:dyDescent="0.25">
      <c r="A537" s="2">
        <v>2023</v>
      </c>
      <c r="B537" s="3">
        <v>45017</v>
      </c>
      <c r="C537" s="3">
        <v>45107</v>
      </c>
      <c r="D537" s="4" t="s">
        <v>72</v>
      </c>
      <c r="E537" s="5" t="s">
        <v>927</v>
      </c>
      <c r="F537" s="2" t="s">
        <v>90</v>
      </c>
      <c r="G537" s="9" t="s">
        <v>91</v>
      </c>
      <c r="H537" s="2" t="s">
        <v>85</v>
      </c>
      <c r="I537" s="2" t="s">
        <v>80</v>
      </c>
      <c r="J537" s="6" t="s">
        <v>886</v>
      </c>
      <c r="K537" s="6" t="s">
        <v>97</v>
      </c>
      <c r="L537" s="6" t="s">
        <v>97</v>
      </c>
      <c r="M537" s="2" t="s">
        <v>97</v>
      </c>
      <c r="N537" s="3">
        <v>44928</v>
      </c>
      <c r="O537" s="3">
        <f>N537+363</f>
        <v>45291</v>
      </c>
      <c r="P537" s="2" t="s">
        <v>97</v>
      </c>
      <c r="Q537" s="12" t="s">
        <v>928</v>
      </c>
      <c r="R537" s="7">
        <f>20748+10374</f>
        <v>31122</v>
      </c>
      <c r="S537" s="7">
        <f t="shared" si="236"/>
        <v>31122</v>
      </c>
      <c r="T537" s="12" t="s">
        <v>929</v>
      </c>
      <c r="U537" s="12" t="s">
        <v>137</v>
      </c>
      <c r="V537" s="12" t="s">
        <v>139</v>
      </c>
      <c r="W537" s="2" t="s">
        <v>82</v>
      </c>
      <c r="X537" s="12" t="s">
        <v>139</v>
      </c>
      <c r="Y537" s="2" t="s">
        <v>86</v>
      </c>
      <c r="Z537" s="3">
        <v>45112</v>
      </c>
      <c r="AA537" s="3">
        <v>45112</v>
      </c>
      <c r="AB537" s="4" t="s">
        <v>97</v>
      </c>
    </row>
    <row r="538" spans="1:28" ht="45" customHeight="1" x14ac:dyDescent="0.25">
      <c r="A538" s="2">
        <v>2023</v>
      </c>
      <c r="B538" s="3">
        <v>45017</v>
      </c>
      <c r="C538" s="3">
        <v>45107</v>
      </c>
      <c r="D538" s="4" t="s">
        <v>72</v>
      </c>
      <c r="E538" s="5" t="s">
        <v>934</v>
      </c>
      <c r="F538" s="2" t="s">
        <v>90</v>
      </c>
      <c r="G538" s="9" t="s">
        <v>91</v>
      </c>
      <c r="H538" s="2" t="s">
        <v>85</v>
      </c>
      <c r="I538" s="2" t="s">
        <v>80</v>
      </c>
      <c r="J538" s="6" t="s">
        <v>886</v>
      </c>
      <c r="K538" s="6" t="s">
        <v>97</v>
      </c>
      <c r="L538" s="6" t="s">
        <v>97</v>
      </c>
      <c r="M538" s="2" t="s">
        <v>97</v>
      </c>
      <c r="N538" s="3">
        <v>44928</v>
      </c>
      <c r="O538" s="3">
        <f>N538+363</f>
        <v>45291</v>
      </c>
      <c r="P538" s="2" t="s">
        <v>97</v>
      </c>
      <c r="Q538" s="12" t="s">
        <v>935</v>
      </c>
      <c r="R538" s="7">
        <f>31122+12448.8</f>
        <v>43570.8</v>
      </c>
      <c r="S538" s="7">
        <f t="shared" si="236"/>
        <v>43570.8</v>
      </c>
      <c r="T538" s="12" t="s">
        <v>936</v>
      </c>
      <c r="U538" s="12" t="s">
        <v>137</v>
      </c>
      <c r="V538" s="12" t="s">
        <v>139</v>
      </c>
      <c r="W538" s="2" t="s">
        <v>82</v>
      </c>
      <c r="X538" s="12" t="s">
        <v>139</v>
      </c>
      <c r="Y538" s="2" t="s">
        <v>86</v>
      </c>
      <c r="Z538" s="3">
        <v>45112</v>
      </c>
      <c r="AA538" s="3">
        <v>45112</v>
      </c>
      <c r="AB538" s="4" t="s">
        <v>97</v>
      </c>
    </row>
    <row r="539" spans="1:28" ht="45" customHeight="1" x14ac:dyDescent="0.25">
      <c r="A539" s="2">
        <v>2023</v>
      </c>
      <c r="B539" s="3">
        <v>45017</v>
      </c>
      <c r="C539" s="3">
        <v>45107</v>
      </c>
      <c r="D539" s="4" t="s">
        <v>72</v>
      </c>
      <c r="E539" s="5" t="s">
        <v>885</v>
      </c>
      <c r="F539" s="2" t="s">
        <v>90</v>
      </c>
      <c r="G539" s="9" t="s">
        <v>91</v>
      </c>
      <c r="H539" s="2" t="s">
        <v>85</v>
      </c>
      <c r="I539" s="2" t="s">
        <v>80</v>
      </c>
      <c r="J539" s="6" t="s">
        <v>886</v>
      </c>
      <c r="K539" s="6" t="s">
        <v>97</v>
      </c>
      <c r="L539" s="6" t="s">
        <v>97</v>
      </c>
      <c r="M539" s="2" t="s">
        <v>97</v>
      </c>
      <c r="N539" s="3">
        <v>44928</v>
      </c>
      <c r="O539" s="3">
        <f t="shared" si="237"/>
        <v>45291</v>
      </c>
      <c r="P539" s="2" t="s">
        <v>97</v>
      </c>
      <c r="Q539" s="12" t="s">
        <v>887</v>
      </c>
      <c r="R539" s="7">
        <f>31122+12448.8</f>
        <v>43570.8</v>
      </c>
      <c r="S539" s="7">
        <f t="shared" si="236"/>
        <v>43570.8</v>
      </c>
      <c r="T539" s="12" t="s">
        <v>888</v>
      </c>
      <c r="U539" s="12" t="s">
        <v>137</v>
      </c>
      <c r="V539" s="12" t="s">
        <v>139</v>
      </c>
      <c r="W539" s="2" t="s">
        <v>82</v>
      </c>
      <c r="X539" s="12" t="s">
        <v>139</v>
      </c>
      <c r="Y539" s="2" t="s">
        <v>86</v>
      </c>
      <c r="Z539" s="3">
        <v>45112</v>
      </c>
      <c r="AA539" s="3">
        <v>45112</v>
      </c>
      <c r="AB539" s="4" t="s">
        <v>97</v>
      </c>
    </row>
    <row r="540" spans="1:28" ht="45" customHeight="1" x14ac:dyDescent="0.25">
      <c r="A540" s="2">
        <v>2023</v>
      </c>
      <c r="B540" s="3">
        <v>45017</v>
      </c>
      <c r="C540" s="3">
        <v>45107</v>
      </c>
      <c r="D540" s="4" t="s">
        <v>74</v>
      </c>
      <c r="E540" s="5" t="s">
        <v>889</v>
      </c>
      <c r="F540" s="2" t="s">
        <v>90</v>
      </c>
      <c r="G540" s="9" t="s">
        <v>91</v>
      </c>
      <c r="H540" s="2" t="s">
        <v>85</v>
      </c>
      <c r="I540" s="2" t="s">
        <v>80</v>
      </c>
      <c r="J540" s="6" t="s">
        <v>886</v>
      </c>
      <c r="K540" s="6" t="s">
        <v>97</v>
      </c>
      <c r="L540" s="6" t="s">
        <v>97</v>
      </c>
      <c r="M540" s="2" t="s">
        <v>97</v>
      </c>
      <c r="N540" s="3">
        <v>44928</v>
      </c>
      <c r="O540" s="3">
        <f t="shared" si="237"/>
        <v>45291</v>
      </c>
      <c r="P540" s="2" t="s">
        <v>97</v>
      </c>
      <c r="Q540" s="12" t="s">
        <v>890</v>
      </c>
      <c r="R540" s="7">
        <f>31122+12448.8</f>
        <v>43570.8</v>
      </c>
      <c r="S540" s="7">
        <f t="shared" ref="S540:S582" si="238">R540</f>
        <v>43570.8</v>
      </c>
      <c r="T540" s="12" t="s">
        <v>891</v>
      </c>
      <c r="U540" s="12" t="s">
        <v>137</v>
      </c>
      <c r="V540" s="12" t="s">
        <v>139</v>
      </c>
      <c r="W540" s="2" t="s">
        <v>82</v>
      </c>
      <c r="X540" s="12" t="s">
        <v>139</v>
      </c>
      <c r="Y540" s="2" t="s">
        <v>86</v>
      </c>
      <c r="Z540" s="3">
        <v>45112</v>
      </c>
      <c r="AA540" s="3">
        <v>45112</v>
      </c>
      <c r="AB540" s="4" t="s">
        <v>97</v>
      </c>
    </row>
    <row r="541" spans="1:28" ht="45" customHeight="1" x14ac:dyDescent="0.25">
      <c r="A541" s="2">
        <v>2023</v>
      </c>
      <c r="B541" s="3">
        <v>45017</v>
      </c>
      <c r="C541" s="3">
        <v>45107</v>
      </c>
      <c r="D541" s="4" t="s">
        <v>72</v>
      </c>
      <c r="E541" s="5" t="s">
        <v>902</v>
      </c>
      <c r="F541" s="2" t="s">
        <v>90</v>
      </c>
      <c r="G541" s="9" t="s">
        <v>91</v>
      </c>
      <c r="H541" s="2" t="s">
        <v>85</v>
      </c>
      <c r="I541" s="2" t="s">
        <v>80</v>
      </c>
      <c r="J541" s="6" t="s">
        <v>886</v>
      </c>
      <c r="K541" s="6" t="s">
        <v>97</v>
      </c>
      <c r="L541" s="6" t="s">
        <v>97</v>
      </c>
      <c r="M541" s="2" t="s">
        <v>97</v>
      </c>
      <c r="N541" s="3">
        <v>44928</v>
      </c>
      <c r="O541" s="3">
        <f>N541+363</f>
        <v>45291</v>
      </c>
      <c r="P541" s="2" t="s">
        <v>97</v>
      </c>
      <c r="Q541" s="12" t="s">
        <v>930</v>
      </c>
      <c r="R541" s="7">
        <f>31122+12448.8</f>
        <v>43570.8</v>
      </c>
      <c r="S541" s="7">
        <f t="shared" si="238"/>
        <v>43570.8</v>
      </c>
      <c r="T541" s="12" t="s">
        <v>931</v>
      </c>
      <c r="U541" s="12" t="s">
        <v>137</v>
      </c>
      <c r="V541" s="12" t="s">
        <v>139</v>
      </c>
      <c r="W541" s="2" t="s">
        <v>82</v>
      </c>
      <c r="X541" s="12" t="s">
        <v>139</v>
      </c>
      <c r="Y541" s="2" t="s">
        <v>86</v>
      </c>
      <c r="Z541" s="3">
        <v>45112</v>
      </c>
      <c r="AA541" s="3">
        <v>45112</v>
      </c>
      <c r="AB541" s="4" t="s">
        <v>97</v>
      </c>
    </row>
    <row r="542" spans="1:28" ht="45" customHeight="1" x14ac:dyDescent="0.25">
      <c r="A542" s="2">
        <v>2023</v>
      </c>
      <c r="B542" s="3">
        <v>45017</v>
      </c>
      <c r="C542" s="3">
        <v>45107</v>
      </c>
      <c r="D542" s="4" t="s">
        <v>72</v>
      </c>
      <c r="E542" s="5" t="s">
        <v>903</v>
      </c>
      <c r="F542" s="2" t="s">
        <v>90</v>
      </c>
      <c r="G542" s="9" t="s">
        <v>91</v>
      </c>
      <c r="H542" s="2" t="s">
        <v>85</v>
      </c>
      <c r="I542" s="2" t="s">
        <v>80</v>
      </c>
      <c r="J542" s="6" t="s">
        <v>886</v>
      </c>
      <c r="K542" s="6" t="s">
        <v>97</v>
      </c>
      <c r="L542" s="6" t="s">
        <v>97</v>
      </c>
      <c r="M542" s="2" t="s">
        <v>97</v>
      </c>
      <c r="N542" s="3">
        <v>44928</v>
      </c>
      <c r="O542" s="3">
        <f t="shared" si="237"/>
        <v>45291</v>
      </c>
      <c r="P542" s="2" t="s">
        <v>97</v>
      </c>
      <c r="Q542" s="12" t="s">
        <v>904</v>
      </c>
      <c r="R542" s="16">
        <f>20748+10374</f>
        <v>31122</v>
      </c>
      <c r="S542" s="7">
        <f t="shared" si="238"/>
        <v>31122</v>
      </c>
      <c r="T542" s="12" t="s">
        <v>905</v>
      </c>
      <c r="U542" s="12" t="s">
        <v>137</v>
      </c>
      <c r="V542" s="12" t="s">
        <v>139</v>
      </c>
      <c r="W542" s="2" t="s">
        <v>82</v>
      </c>
      <c r="X542" s="12" t="s">
        <v>139</v>
      </c>
      <c r="Y542" s="2" t="s">
        <v>86</v>
      </c>
      <c r="Z542" s="3">
        <v>45112</v>
      </c>
      <c r="AA542" s="3">
        <v>45112</v>
      </c>
      <c r="AB542" s="4" t="s">
        <v>97</v>
      </c>
    </row>
    <row r="543" spans="1:28" ht="45" customHeight="1" x14ac:dyDescent="0.25">
      <c r="A543" s="2">
        <v>2023</v>
      </c>
      <c r="B543" s="3">
        <v>45017</v>
      </c>
      <c r="C543" s="3">
        <v>45107</v>
      </c>
      <c r="D543" s="4" t="s">
        <v>72</v>
      </c>
      <c r="E543" s="5" t="s">
        <v>873</v>
      </c>
      <c r="F543" s="2" t="s">
        <v>90</v>
      </c>
      <c r="G543" s="9" t="s">
        <v>91</v>
      </c>
      <c r="H543" s="2" t="s">
        <v>85</v>
      </c>
      <c r="I543" s="2" t="s">
        <v>80</v>
      </c>
      <c r="J543" s="6" t="s">
        <v>874</v>
      </c>
      <c r="K543" s="6" t="s">
        <v>97</v>
      </c>
      <c r="L543" s="6" t="s">
        <v>97</v>
      </c>
      <c r="M543" s="2" t="s">
        <v>97</v>
      </c>
      <c r="N543" s="3">
        <v>44928</v>
      </c>
      <c r="O543" s="3">
        <f t="shared" ref="O543:O582" si="239">N543+363</f>
        <v>45291</v>
      </c>
      <c r="P543" s="2" t="s">
        <v>97</v>
      </c>
      <c r="Q543" s="12" t="s">
        <v>875</v>
      </c>
      <c r="R543" s="7">
        <v>5187</v>
      </c>
      <c r="S543" s="7">
        <f t="shared" si="238"/>
        <v>5187</v>
      </c>
      <c r="T543" s="12" t="s">
        <v>876</v>
      </c>
      <c r="U543" s="12" t="s">
        <v>137</v>
      </c>
      <c r="V543" s="12" t="s">
        <v>139</v>
      </c>
      <c r="W543" s="2" t="s">
        <v>82</v>
      </c>
      <c r="X543" s="12" t="s">
        <v>139</v>
      </c>
      <c r="Y543" s="2" t="s">
        <v>86</v>
      </c>
      <c r="Z543" s="3">
        <v>45112</v>
      </c>
      <c r="AA543" s="3">
        <v>45112</v>
      </c>
      <c r="AB543" s="4" t="s">
        <v>97</v>
      </c>
    </row>
    <row r="544" spans="1:28" ht="45" customHeight="1" x14ac:dyDescent="0.25">
      <c r="A544" s="2">
        <v>2023</v>
      </c>
      <c r="B544" s="3">
        <v>45017</v>
      </c>
      <c r="C544" s="3">
        <v>45107</v>
      </c>
      <c r="D544" s="4" t="s">
        <v>72</v>
      </c>
      <c r="E544" s="5" t="s">
        <v>1246</v>
      </c>
      <c r="F544" s="2" t="s">
        <v>90</v>
      </c>
      <c r="G544" s="9" t="s">
        <v>91</v>
      </c>
      <c r="H544" s="2" t="s">
        <v>85</v>
      </c>
      <c r="I544" s="2" t="s">
        <v>80</v>
      </c>
      <c r="J544" s="6" t="s">
        <v>462</v>
      </c>
      <c r="K544" s="6" t="s">
        <v>97</v>
      </c>
      <c r="L544" s="6" t="s">
        <v>97</v>
      </c>
      <c r="M544" s="2" t="s">
        <v>97</v>
      </c>
      <c r="N544" s="3">
        <v>44928</v>
      </c>
      <c r="O544" s="3">
        <f t="shared" si="239"/>
        <v>45291</v>
      </c>
      <c r="P544" s="2" t="s">
        <v>97</v>
      </c>
      <c r="Q544" s="12" t="s">
        <v>1247</v>
      </c>
      <c r="R544" s="7">
        <v>15561</v>
      </c>
      <c r="S544" s="7">
        <f t="shared" si="238"/>
        <v>15561</v>
      </c>
      <c r="T544" s="12" t="s">
        <v>465</v>
      </c>
      <c r="U544" s="12" t="s">
        <v>137</v>
      </c>
      <c r="V544" s="12" t="s">
        <v>139</v>
      </c>
      <c r="W544" s="2" t="s">
        <v>82</v>
      </c>
      <c r="X544" s="12" t="s">
        <v>139</v>
      </c>
      <c r="Y544" s="2" t="s">
        <v>86</v>
      </c>
      <c r="Z544" s="3">
        <v>45112</v>
      </c>
      <c r="AA544" s="3">
        <v>45112</v>
      </c>
      <c r="AB544" s="4" t="s">
        <v>97</v>
      </c>
    </row>
    <row r="545" spans="1:28" ht="45" customHeight="1" x14ac:dyDescent="0.25">
      <c r="A545" s="2">
        <v>2023</v>
      </c>
      <c r="B545" s="3">
        <v>45017</v>
      </c>
      <c r="C545" s="3">
        <v>45107</v>
      </c>
      <c r="D545" s="4" t="s">
        <v>72</v>
      </c>
      <c r="E545" s="5" t="s">
        <v>1389</v>
      </c>
      <c r="F545" s="2" t="s">
        <v>90</v>
      </c>
      <c r="G545" s="9" t="s">
        <v>91</v>
      </c>
      <c r="H545" s="2" t="s">
        <v>85</v>
      </c>
      <c r="I545" s="2" t="s">
        <v>80</v>
      </c>
      <c r="J545" s="6" t="s">
        <v>1390</v>
      </c>
      <c r="K545" s="6" t="s">
        <v>97</v>
      </c>
      <c r="L545" s="6" t="s">
        <v>97</v>
      </c>
      <c r="M545" s="2" t="s">
        <v>97</v>
      </c>
      <c r="N545" s="3">
        <v>44928</v>
      </c>
      <c r="O545" s="3">
        <f>N545+363</f>
        <v>45291</v>
      </c>
      <c r="P545" s="2" t="s">
        <v>97</v>
      </c>
      <c r="Q545" s="12" t="s">
        <v>1391</v>
      </c>
      <c r="R545" s="7">
        <v>5187</v>
      </c>
      <c r="S545" s="7">
        <f>R545</f>
        <v>5187</v>
      </c>
      <c r="T545" s="12" t="s">
        <v>1392</v>
      </c>
      <c r="U545" s="12" t="s">
        <v>137</v>
      </c>
      <c r="V545" s="12" t="s">
        <v>139</v>
      </c>
      <c r="W545" s="2" t="s">
        <v>82</v>
      </c>
      <c r="X545" s="12" t="s">
        <v>139</v>
      </c>
      <c r="Y545" s="2" t="s">
        <v>86</v>
      </c>
      <c r="Z545" s="3">
        <v>45112</v>
      </c>
      <c r="AA545" s="3">
        <v>45112</v>
      </c>
      <c r="AB545" s="4" t="s">
        <v>97</v>
      </c>
    </row>
    <row r="546" spans="1:28" ht="45" customHeight="1" x14ac:dyDescent="0.25">
      <c r="A546" s="2">
        <v>2023</v>
      </c>
      <c r="B546" s="3">
        <v>45017</v>
      </c>
      <c r="C546" s="3">
        <v>45107</v>
      </c>
      <c r="D546" s="4" t="s">
        <v>72</v>
      </c>
      <c r="E546" s="5" t="s">
        <v>466</v>
      </c>
      <c r="F546" s="2" t="s">
        <v>90</v>
      </c>
      <c r="G546" s="9" t="s">
        <v>91</v>
      </c>
      <c r="H546" s="2" t="s">
        <v>85</v>
      </c>
      <c r="I546" s="2" t="s">
        <v>80</v>
      </c>
      <c r="J546" s="6" t="s">
        <v>462</v>
      </c>
      <c r="K546" s="6" t="s">
        <v>97</v>
      </c>
      <c r="L546" s="6" t="s">
        <v>97</v>
      </c>
      <c r="M546" s="2" t="s">
        <v>97</v>
      </c>
      <c r="N546" s="3">
        <v>44928</v>
      </c>
      <c r="O546" s="3">
        <f t="shared" si="239"/>
        <v>45291</v>
      </c>
      <c r="P546" s="2" t="s">
        <v>97</v>
      </c>
      <c r="Q546" s="12" t="s">
        <v>467</v>
      </c>
      <c r="R546" s="7">
        <v>3112.2</v>
      </c>
      <c r="S546" s="7">
        <f t="shared" si="238"/>
        <v>3112.2</v>
      </c>
      <c r="T546" s="12" t="s">
        <v>465</v>
      </c>
      <c r="U546" s="12" t="s">
        <v>137</v>
      </c>
      <c r="V546" s="12" t="s">
        <v>139</v>
      </c>
      <c r="W546" s="2" t="s">
        <v>82</v>
      </c>
      <c r="X546" s="12" t="s">
        <v>139</v>
      </c>
      <c r="Y546" s="2" t="s">
        <v>86</v>
      </c>
      <c r="Z546" s="3">
        <v>45112</v>
      </c>
      <c r="AA546" s="3">
        <v>45112</v>
      </c>
      <c r="AB546" s="4" t="s">
        <v>97</v>
      </c>
    </row>
    <row r="547" spans="1:28" ht="45" customHeight="1" x14ac:dyDescent="0.25">
      <c r="A547" s="2">
        <v>2023</v>
      </c>
      <c r="B547" s="3">
        <v>45017</v>
      </c>
      <c r="C547" s="3">
        <v>45107</v>
      </c>
      <c r="D547" s="4" t="s">
        <v>72</v>
      </c>
      <c r="E547" s="5" t="s">
        <v>950</v>
      </c>
      <c r="F547" s="2" t="s">
        <v>90</v>
      </c>
      <c r="G547" s="9" t="s">
        <v>91</v>
      </c>
      <c r="H547" s="2" t="s">
        <v>85</v>
      </c>
      <c r="I547" s="2" t="s">
        <v>80</v>
      </c>
      <c r="J547" s="6" t="s">
        <v>947</v>
      </c>
      <c r="K547" s="6" t="s">
        <v>97</v>
      </c>
      <c r="L547" s="6" t="s">
        <v>97</v>
      </c>
      <c r="M547" s="2" t="s">
        <v>97</v>
      </c>
      <c r="N547" s="3">
        <v>44928</v>
      </c>
      <c r="O547" s="3">
        <f t="shared" si="239"/>
        <v>45291</v>
      </c>
      <c r="P547" s="2" t="s">
        <v>97</v>
      </c>
      <c r="Q547" s="12" t="s">
        <v>951</v>
      </c>
      <c r="R547" s="7">
        <f>8962+9622+10374</f>
        <v>28958</v>
      </c>
      <c r="S547" s="7">
        <f t="shared" si="238"/>
        <v>28958</v>
      </c>
      <c r="T547" s="12" t="s">
        <v>952</v>
      </c>
      <c r="U547" s="12" t="s">
        <v>137</v>
      </c>
      <c r="V547" s="12" t="s">
        <v>139</v>
      </c>
      <c r="W547" s="2" t="s">
        <v>82</v>
      </c>
      <c r="X547" s="12" t="s">
        <v>139</v>
      </c>
      <c r="Y547" s="2" t="s">
        <v>86</v>
      </c>
      <c r="Z547" s="3">
        <v>45112</v>
      </c>
      <c r="AA547" s="3">
        <v>45112</v>
      </c>
      <c r="AB547" s="4" t="s">
        <v>97</v>
      </c>
    </row>
    <row r="548" spans="1:28" ht="45" customHeight="1" x14ac:dyDescent="0.25">
      <c r="A548" s="2">
        <v>2023</v>
      </c>
      <c r="B548" s="3">
        <v>45017</v>
      </c>
      <c r="C548" s="3">
        <v>45107</v>
      </c>
      <c r="D548" s="4" t="s">
        <v>72</v>
      </c>
      <c r="E548" s="5" t="s">
        <v>961</v>
      </c>
      <c r="F548" s="2" t="s">
        <v>90</v>
      </c>
      <c r="G548" s="9" t="s">
        <v>91</v>
      </c>
      <c r="H548" s="2" t="s">
        <v>85</v>
      </c>
      <c r="I548" s="2" t="s">
        <v>80</v>
      </c>
      <c r="J548" s="6" t="s">
        <v>962</v>
      </c>
      <c r="K548" s="6" t="s">
        <v>97</v>
      </c>
      <c r="L548" s="6" t="s">
        <v>97</v>
      </c>
      <c r="M548" s="2" t="s">
        <v>97</v>
      </c>
      <c r="N548" s="3">
        <v>44928</v>
      </c>
      <c r="O548" s="3">
        <f t="shared" si="239"/>
        <v>45291</v>
      </c>
      <c r="P548" s="2" t="s">
        <v>97</v>
      </c>
      <c r="Q548" s="12" t="s">
        <v>963</v>
      </c>
      <c r="R548" s="7">
        <v>5187</v>
      </c>
      <c r="S548" s="7">
        <f t="shared" si="238"/>
        <v>5187</v>
      </c>
      <c r="T548" s="12" t="s">
        <v>964</v>
      </c>
      <c r="U548" s="12" t="s">
        <v>137</v>
      </c>
      <c r="V548" s="12" t="s">
        <v>139</v>
      </c>
      <c r="W548" s="2" t="s">
        <v>82</v>
      </c>
      <c r="X548" s="12" t="s">
        <v>139</v>
      </c>
      <c r="Y548" s="2" t="s">
        <v>86</v>
      </c>
      <c r="Z548" s="3">
        <v>45112</v>
      </c>
      <c r="AA548" s="3">
        <v>45112</v>
      </c>
      <c r="AB548" s="4" t="s">
        <v>97</v>
      </c>
    </row>
    <row r="549" spans="1:28" ht="45" customHeight="1" x14ac:dyDescent="0.25">
      <c r="A549" s="2">
        <v>2023</v>
      </c>
      <c r="B549" s="3">
        <v>45017</v>
      </c>
      <c r="C549" s="3">
        <v>45107</v>
      </c>
      <c r="D549" s="4" t="s">
        <v>72</v>
      </c>
      <c r="E549" s="5" t="s">
        <v>708</v>
      </c>
      <c r="F549" s="2" t="s">
        <v>90</v>
      </c>
      <c r="G549" s="9" t="s">
        <v>91</v>
      </c>
      <c r="H549" s="2" t="s">
        <v>85</v>
      </c>
      <c r="I549" s="2" t="s">
        <v>80</v>
      </c>
      <c r="J549" s="6" t="s">
        <v>709</v>
      </c>
      <c r="K549" s="6" t="s">
        <v>97</v>
      </c>
      <c r="L549" s="6" t="s">
        <v>97</v>
      </c>
      <c r="M549" s="2" t="s">
        <v>97</v>
      </c>
      <c r="N549" s="3">
        <v>44928</v>
      </c>
      <c r="O549" s="3">
        <f t="shared" si="239"/>
        <v>45291</v>
      </c>
      <c r="P549" s="2" t="s">
        <v>97</v>
      </c>
      <c r="Q549" s="12" t="s">
        <v>161</v>
      </c>
      <c r="R549" s="7">
        <v>15561</v>
      </c>
      <c r="S549" s="7">
        <f t="shared" si="238"/>
        <v>15561</v>
      </c>
      <c r="T549" s="12" t="s">
        <v>710</v>
      </c>
      <c r="U549" s="12" t="s">
        <v>137</v>
      </c>
      <c r="V549" s="12" t="s">
        <v>139</v>
      </c>
      <c r="W549" s="2" t="s">
        <v>82</v>
      </c>
      <c r="X549" s="12" t="s">
        <v>139</v>
      </c>
      <c r="Y549" s="2" t="s">
        <v>86</v>
      </c>
      <c r="Z549" s="3">
        <v>45112</v>
      </c>
      <c r="AA549" s="3">
        <v>45112</v>
      </c>
      <c r="AB549" s="4" t="s">
        <v>97</v>
      </c>
    </row>
    <row r="550" spans="1:28" ht="45" customHeight="1" x14ac:dyDescent="0.25">
      <c r="A550" s="2">
        <v>2023</v>
      </c>
      <c r="B550" s="3">
        <v>45017</v>
      </c>
      <c r="C550" s="3">
        <v>45107</v>
      </c>
      <c r="D550" s="4" t="s">
        <v>72</v>
      </c>
      <c r="E550" s="5" t="s">
        <v>454</v>
      </c>
      <c r="F550" s="2" t="s">
        <v>90</v>
      </c>
      <c r="G550" s="9" t="s">
        <v>91</v>
      </c>
      <c r="H550" s="2" t="s">
        <v>85</v>
      </c>
      <c r="I550" s="2" t="s">
        <v>80</v>
      </c>
      <c r="J550" s="6" t="s">
        <v>455</v>
      </c>
      <c r="K550" s="6" t="s">
        <v>97</v>
      </c>
      <c r="L550" s="6" t="s">
        <v>97</v>
      </c>
      <c r="M550" s="2" t="s">
        <v>97</v>
      </c>
      <c r="N550" s="3">
        <v>44928</v>
      </c>
      <c r="O550" s="3">
        <f t="shared" si="239"/>
        <v>45291</v>
      </c>
      <c r="P550" s="2" t="s">
        <v>97</v>
      </c>
      <c r="Q550" s="12" t="s">
        <v>456</v>
      </c>
      <c r="R550" s="7">
        <v>6224.4</v>
      </c>
      <c r="S550" s="7">
        <f t="shared" si="238"/>
        <v>6224.4</v>
      </c>
      <c r="T550" s="12" t="s">
        <v>457</v>
      </c>
      <c r="U550" s="12" t="s">
        <v>137</v>
      </c>
      <c r="V550" s="12" t="s">
        <v>139</v>
      </c>
      <c r="W550" s="2" t="s">
        <v>82</v>
      </c>
      <c r="X550" s="12" t="s">
        <v>139</v>
      </c>
      <c r="Y550" s="2" t="s">
        <v>86</v>
      </c>
      <c r="Z550" s="3">
        <v>45112</v>
      </c>
      <c r="AA550" s="3">
        <v>45112</v>
      </c>
      <c r="AB550" s="4" t="s">
        <v>97</v>
      </c>
    </row>
    <row r="551" spans="1:28" ht="45" customHeight="1" x14ac:dyDescent="0.25">
      <c r="A551" s="2">
        <v>2023</v>
      </c>
      <c r="B551" s="3">
        <v>45017</v>
      </c>
      <c r="C551" s="3">
        <v>45107</v>
      </c>
      <c r="D551" s="4" t="s">
        <v>74</v>
      </c>
      <c r="E551" s="5" t="s">
        <v>450</v>
      </c>
      <c r="F551" s="2" t="s">
        <v>90</v>
      </c>
      <c r="G551" s="9" t="s">
        <v>91</v>
      </c>
      <c r="H551" s="2" t="s">
        <v>85</v>
      </c>
      <c r="I551" s="2" t="s">
        <v>80</v>
      </c>
      <c r="J551" s="6" t="s">
        <v>451</v>
      </c>
      <c r="K551" s="6" t="s">
        <v>97</v>
      </c>
      <c r="L551" s="6" t="s">
        <v>97</v>
      </c>
      <c r="M551" s="2" t="s">
        <v>97</v>
      </c>
      <c r="N551" s="3">
        <v>44928</v>
      </c>
      <c r="O551" s="3">
        <f t="shared" si="239"/>
        <v>45291</v>
      </c>
      <c r="P551" s="2" t="s">
        <v>97</v>
      </c>
      <c r="Q551" s="12" t="s">
        <v>452</v>
      </c>
      <c r="R551" s="7">
        <v>10374</v>
      </c>
      <c r="S551" s="7">
        <f t="shared" si="238"/>
        <v>10374</v>
      </c>
      <c r="T551" s="12" t="s">
        <v>453</v>
      </c>
      <c r="U551" s="12" t="s">
        <v>137</v>
      </c>
      <c r="V551" s="12" t="s">
        <v>139</v>
      </c>
      <c r="W551" s="2" t="s">
        <v>82</v>
      </c>
      <c r="X551" s="12" t="s">
        <v>139</v>
      </c>
      <c r="Y551" s="2" t="s">
        <v>86</v>
      </c>
      <c r="Z551" s="3">
        <v>45112</v>
      </c>
      <c r="AA551" s="3">
        <v>45112</v>
      </c>
      <c r="AB551" s="4" t="s">
        <v>97</v>
      </c>
    </row>
    <row r="552" spans="1:28" ht="45" customHeight="1" x14ac:dyDescent="0.25">
      <c r="A552" s="2">
        <v>2023</v>
      </c>
      <c r="B552" s="3">
        <v>45017</v>
      </c>
      <c r="C552" s="3">
        <v>45107</v>
      </c>
      <c r="D552" s="4" t="s">
        <v>72</v>
      </c>
      <c r="E552" s="5" t="s">
        <v>1381</v>
      </c>
      <c r="F552" s="2" t="s">
        <v>90</v>
      </c>
      <c r="G552" s="9" t="s">
        <v>91</v>
      </c>
      <c r="H552" s="2" t="s">
        <v>85</v>
      </c>
      <c r="I552" s="2" t="s">
        <v>80</v>
      </c>
      <c r="J552" s="6" t="s">
        <v>1382</v>
      </c>
      <c r="K552" s="6" t="s">
        <v>97</v>
      </c>
      <c r="L552" s="6" t="s">
        <v>97</v>
      </c>
      <c r="M552" s="2" t="s">
        <v>97</v>
      </c>
      <c r="N552" s="3">
        <v>44928</v>
      </c>
      <c r="O552" s="3">
        <f>N552+363</f>
        <v>45291</v>
      </c>
      <c r="P552" s="2" t="s">
        <v>97</v>
      </c>
      <c r="Q552" s="12" t="s">
        <v>1383</v>
      </c>
      <c r="R552" s="7">
        <v>15561</v>
      </c>
      <c r="S552" s="7">
        <f>R552</f>
        <v>15561</v>
      </c>
      <c r="T552" s="12" t="s">
        <v>1384</v>
      </c>
      <c r="U552" s="12" t="s">
        <v>137</v>
      </c>
      <c r="V552" s="12" t="s">
        <v>139</v>
      </c>
      <c r="W552" s="2" t="s">
        <v>82</v>
      </c>
      <c r="X552" s="12" t="s">
        <v>139</v>
      </c>
      <c r="Y552" s="2" t="s">
        <v>86</v>
      </c>
      <c r="Z552" s="3">
        <v>45112</v>
      </c>
      <c r="AA552" s="3">
        <v>45112</v>
      </c>
      <c r="AB552" s="4" t="s">
        <v>97</v>
      </c>
    </row>
    <row r="553" spans="1:28" ht="45" customHeight="1" x14ac:dyDescent="0.25">
      <c r="A553" s="2">
        <v>2023</v>
      </c>
      <c r="B553" s="3">
        <v>45017</v>
      </c>
      <c r="C553" s="3">
        <v>45107</v>
      </c>
      <c r="D553" s="4" t="s">
        <v>72</v>
      </c>
      <c r="E553" s="5" t="s">
        <v>864</v>
      </c>
      <c r="F553" s="2" t="s">
        <v>90</v>
      </c>
      <c r="G553" s="9" t="s">
        <v>91</v>
      </c>
      <c r="H553" s="2" t="s">
        <v>85</v>
      </c>
      <c r="I553" s="2" t="s">
        <v>80</v>
      </c>
      <c r="J553" s="6" t="s">
        <v>865</v>
      </c>
      <c r="K553" s="6" t="s">
        <v>97</v>
      </c>
      <c r="L553" s="6" t="s">
        <v>97</v>
      </c>
      <c r="M553" s="2" t="s">
        <v>97</v>
      </c>
      <c r="N553" s="3">
        <v>44928</v>
      </c>
      <c r="O553" s="3">
        <f t="shared" si="239"/>
        <v>45291</v>
      </c>
      <c r="P553" s="2" t="s">
        <v>97</v>
      </c>
      <c r="Q553" s="12" t="s">
        <v>866</v>
      </c>
      <c r="R553" s="7">
        <v>10374</v>
      </c>
      <c r="S553" s="7">
        <f t="shared" si="238"/>
        <v>10374</v>
      </c>
      <c r="T553" s="12" t="s">
        <v>867</v>
      </c>
      <c r="U553" s="12" t="s">
        <v>137</v>
      </c>
      <c r="V553" s="12" t="s">
        <v>139</v>
      </c>
      <c r="W553" s="2" t="s">
        <v>82</v>
      </c>
      <c r="X553" s="12" t="s">
        <v>139</v>
      </c>
      <c r="Y553" s="2" t="s">
        <v>86</v>
      </c>
      <c r="Z553" s="3">
        <v>45112</v>
      </c>
      <c r="AA553" s="3">
        <v>45112</v>
      </c>
      <c r="AB553" s="4" t="s">
        <v>97</v>
      </c>
    </row>
    <row r="554" spans="1:28" ht="45" customHeight="1" x14ac:dyDescent="0.25">
      <c r="A554" s="2">
        <v>2023</v>
      </c>
      <c r="B554" s="3">
        <v>45017</v>
      </c>
      <c r="C554" s="3">
        <v>45107</v>
      </c>
      <c r="D554" s="4" t="s">
        <v>72</v>
      </c>
      <c r="E554" s="5" t="s">
        <v>458</v>
      </c>
      <c r="F554" s="2" t="s">
        <v>90</v>
      </c>
      <c r="G554" s="9" t="s">
        <v>91</v>
      </c>
      <c r="H554" s="2" t="s">
        <v>85</v>
      </c>
      <c r="I554" s="2" t="s">
        <v>80</v>
      </c>
      <c r="J554" s="6" t="s">
        <v>526</v>
      </c>
      <c r="K554" s="6" t="s">
        <v>97</v>
      </c>
      <c r="L554" s="6" t="s">
        <v>97</v>
      </c>
      <c r="M554" s="2" t="s">
        <v>97</v>
      </c>
      <c r="N554" s="3">
        <v>44928</v>
      </c>
      <c r="O554" s="3">
        <f t="shared" si="239"/>
        <v>45291</v>
      </c>
      <c r="P554" s="2" t="s">
        <v>97</v>
      </c>
      <c r="Q554" s="12" t="s">
        <v>459</v>
      </c>
      <c r="R554" s="7">
        <v>10374</v>
      </c>
      <c r="S554" s="7">
        <f t="shared" si="238"/>
        <v>10374</v>
      </c>
      <c r="T554" s="12" t="s">
        <v>460</v>
      </c>
      <c r="U554" s="12" t="s">
        <v>137</v>
      </c>
      <c r="V554" s="12" t="s">
        <v>139</v>
      </c>
      <c r="W554" s="2" t="s">
        <v>82</v>
      </c>
      <c r="X554" s="12" t="s">
        <v>139</v>
      </c>
      <c r="Y554" s="2" t="s">
        <v>86</v>
      </c>
      <c r="Z554" s="3">
        <v>45112</v>
      </c>
      <c r="AA554" s="3">
        <v>45112</v>
      </c>
      <c r="AB554" s="4" t="s">
        <v>97</v>
      </c>
    </row>
    <row r="555" spans="1:28" ht="45" customHeight="1" x14ac:dyDescent="0.25">
      <c r="A555" s="2">
        <v>2023</v>
      </c>
      <c r="B555" s="3">
        <v>45017</v>
      </c>
      <c r="C555" s="3">
        <v>45107</v>
      </c>
      <c r="D555" s="4" t="s">
        <v>72</v>
      </c>
      <c r="E555" s="5" t="s">
        <v>402</v>
      </c>
      <c r="F555" s="2" t="s">
        <v>90</v>
      </c>
      <c r="G555" s="9" t="s">
        <v>91</v>
      </c>
      <c r="H555" s="2" t="s">
        <v>85</v>
      </c>
      <c r="I555" s="2" t="s">
        <v>80</v>
      </c>
      <c r="J555" s="6" t="s">
        <v>403</v>
      </c>
      <c r="K555" s="6" t="s">
        <v>97</v>
      </c>
      <c r="L555" s="6" t="s">
        <v>97</v>
      </c>
      <c r="M555" s="2" t="s">
        <v>97</v>
      </c>
      <c r="N555" s="3">
        <v>44928</v>
      </c>
      <c r="O555" s="3">
        <f t="shared" si="239"/>
        <v>45291</v>
      </c>
      <c r="P555" s="2" t="s">
        <v>97</v>
      </c>
      <c r="Q555" s="12" t="s">
        <v>404</v>
      </c>
      <c r="R555" s="7">
        <v>25935</v>
      </c>
      <c r="S555" s="7">
        <f t="shared" si="238"/>
        <v>25935</v>
      </c>
      <c r="T555" s="12" t="s">
        <v>405</v>
      </c>
      <c r="U555" s="12" t="s">
        <v>137</v>
      </c>
      <c r="V555" s="12" t="s">
        <v>139</v>
      </c>
      <c r="W555" s="2" t="s">
        <v>82</v>
      </c>
      <c r="X555" s="12" t="s">
        <v>139</v>
      </c>
      <c r="Y555" s="2" t="s">
        <v>86</v>
      </c>
      <c r="Z555" s="3">
        <v>45112</v>
      </c>
      <c r="AA555" s="3">
        <v>45112</v>
      </c>
      <c r="AB555" s="4" t="s">
        <v>97</v>
      </c>
    </row>
    <row r="556" spans="1:28" ht="45" customHeight="1" x14ac:dyDescent="0.25">
      <c r="A556" s="2">
        <v>2023</v>
      </c>
      <c r="B556" s="3">
        <v>45017</v>
      </c>
      <c r="C556" s="3">
        <v>45107</v>
      </c>
      <c r="D556" s="4" t="s">
        <v>72</v>
      </c>
      <c r="E556" s="5" t="s">
        <v>510</v>
      </c>
      <c r="F556" s="2" t="s">
        <v>90</v>
      </c>
      <c r="G556" s="9" t="s">
        <v>91</v>
      </c>
      <c r="H556" s="2" t="s">
        <v>85</v>
      </c>
      <c r="I556" s="2" t="s">
        <v>80</v>
      </c>
      <c r="J556" s="6" t="s">
        <v>513</v>
      </c>
      <c r="K556" s="6" t="s">
        <v>97</v>
      </c>
      <c r="L556" s="6" t="s">
        <v>97</v>
      </c>
      <c r="M556" s="2" t="s">
        <v>97</v>
      </c>
      <c r="N556" s="3">
        <v>44928</v>
      </c>
      <c r="O556" s="3">
        <f t="shared" si="239"/>
        <v>45291</v>
      </c>
      <c r="P556" s="2" t="s">
        <v>97</v>
      </c>
      <c r="Q556" s="12" t="s">
        <v>511</v>
      </c>
      <c r="R556" s="7">
        <v>5290.74</v>
      </c>
      <c r="S556" s="7">
        <f t="shared" si="238"/>
        <v>5290.74</v>
      </c>
      <c r="T556" s="12" t="s">
        <v>512</v>
      </c>
      <c r="U556" s="12" t="s">
        <v>137</v>
      </c>
      <c r="V556" s="12" t="s">
        <v>139</v>
      </c>
      <c r="W556" s="2" t="s">
        <v>82</v>
      </c>
      <c r="X556" s="12" t="s">
        <v>139</v>
      </c>
      <c r="Y556" s="2" t="s">
        <v>86</v>
      </c>
      <c r="Z556" s="3">
        <v>45112</v>
      </c>
      <c r="AA556" s="3">
        <v>45112</v>
      </c>
      <c r="AB556" s="4" t="s">
        <v>97</v>
      </c>
    </row>
    <row r="557" spans="1:28" ht="45" customHeight="1" x14ac:dyDescent="0.25">
      <c r="A557" s="2">
        <v>2023</v>
      </c>
      <c r="B557" s="3">
        <v>45017</v>
      </c>
      <c r="C557" s="3">
        <v>45107</v>
      </c>
      <c r="D557" s="4" t="s">
        <v>72</v>
      </c>
      <c r="E557" s="5" t="s">
        <v>2327</v>
      </c>
      <c r="F557" s="2" t="s">
        <v>90</v>
      </c>
      <c r="G557" s="9" t="s">
        <v>91</v>
      </c>
      <c r="H557" s="2" t="s">
        <v>85</v>
      </c>
      <c r="I557" s="2" t="s">
        <v>80</v>
      </c>
      <c r="J557" s="6" t="s">
        <v>2332</v>
      </c>
      <c r="K557" s="6" t="s">
        <v>97</v>
      </c>
      <c r="L557" s="6" t="s">
        <v>97</v>
      </c>
      <c r="M557" s="2" t="s">
        <v>97</v>
      </c>
      <c r="N557" s="3">
        <v>44928</v>
      </c>
      <c r="O557" s="3">
        <f>N557+363</f>
        <v>45291</v>
      </c>
      <c r="P557" s="2" t="s">
        <v>97</v>
      </c>
      <c r="Q557" s="12" t="s">
        <v>2333</v>
      </c>
      <c r="R557" s="7">
        <v>20748</v>
      </c>
      <c r="S557" s="7">
        <f>R557</f>
        <v>20748</v>
      </c>
      <c r="T557" s="12" t="s">
        <v>2338</v>
      </c>
      <c r="U557" s="12" t="s">
        <v>137</v>
      </c>
      <c r="V557" s="12" t="s">
        <v>139</v>
      </c>
      <c r="W557" s="2" t="s">
        <v>82</v>
      </c>
      <c r="X557" s="12" t="s">
        <v>139</v>
      </c>
      <c r="Y557" s="2" t="s">
        <v>86</v>
      </c>
      <c r="Z557" s="3">
        <v>45112</v>
      </c>
      <c r="AA557" s="3">
        <v>45112</v>
      </c>
      <c r="AB557" s="4" t="s">
        <v>97</v>
      </c>
    </row>
    <row r="558" spans="1:28" ht="45" customHeight="1" x14ac:dyDescent="0.25">
      <c r="A558" s="2">
        <v>2023</v>
      </c>
      <c r="B558" s="3">
        <v>45017</v>
      </c>
      <c r="C558" s="3">
        <v>45107</v>
      </c>
      <c r="D558" s="4" t="s">
        <v>72</v>
      </c>
      <c r="E558" s="5" t="s">
        <v>2328</v>
      </c>
      <c r="F558" s="2" t="s">
        <v>90</v>
      </c>
      <c r="G558" s="9" t="s">
        <v>91</v>
      </c>
      <c r="H558" s="2" t="s">
        <v>85</v>
      </c>
      <c r="I558" s="2" t="s">
        <v>80</v>
      </c>
      <c r="J558" s="6" t="s">
        <v>2332</v>
      </c>
      <c r="K558" s="6" t="s">
        <v>97</v>
      </c>
      <c r="L558" s="6" t="s">
        <v>97</v>
      </c>
      <c r="M558" s="2" t="s">
        <v>97</v>
      </c>
      <c r="N558" s="3">
        <v>44928</v>
      </c>
      <c r="O558" s="3">
        <f>N558+363</f>
        <v>45291</v>
      </c>
      <c r="P558" s="2" t="s">
        <v>97</v>
      </c>
      <c r="Q558" s="12" t="s">
        <v>2334</v>
      </c>
      <c r="R558" s="7">
        <v>20748</v>
      </c>
      <c r="S558" s="7">
        <f>R558</f>
        <v>20748</v>
      </c>
      <c r="T558" s="12" t="s">
        <v>2338</v>
      </c>
      <c r="U558" s="12" t="s">
        <v>137</v>
      </c>
      <c r="V558" s="12" t="s">
        <v>139</v>
      </c>
      <c r="W558" s="2" t="s">
        <v>82</v>
      </c>
      <c r="X558" s="12" t="s">
        <v>139</v>
      </c>
      <c r="Y558" s="2" t="s">
        <v>86</v>
      </c>
      <c r="Z558" s="3">
        <v>45112</v>
      </c>
      <c r="AA558" s="3">
        <v>45112</v>
      </c>
      <c r="AB558" s="4" t="s">
        <v>97</v>
      </c>
    </row>
    <row r="559" spans="1:28" ht="45" customHeight="1" x14ac:dyDescent="0.25">
      <c r="A559" s="2">
        <v>2023</v>
      </c>
      <c r="B559" s="3">
        <v>45017</v>
      </c>
      <c r="C559" s="3">
        <v>45107</v>
      </c>
      <c r="D559" s="4" t="s">
        <v>72</v>
      </c>
      <c r="E559" s="5" t="s">
        <v>2329</v>
      </c>
      <c r="F559" s="2" t="s">
        <v>90</v>
      </c>
      <c r="G559" s="9" t="s">
        <v>91</v>
      </c>
      <c r="H559" s="2" t="s">
        <v>85</v>
      </c>
      <c r="I559" s="2" t="s">
        <v>80</v>
      </c>
      <c r="J559" s="6" t="s">
        <v>2332</v>
      </c>
      <c r="K559" s="6" t="s">
        <v>97</v>
      </c>
      <c r="L559" s="6" t="s">
        <v>97</v>
      </c>
      <c r="M559" s="2" t="s">
        <v>97</v>
      </c>
      <c r="N559" s="3">
        <v>44928</v>
      </c>
      <c r="O559" s="3">
        <f>N559+363</f>
        <v>45291</v>
      </c>
      <c r="P559" s="2" t="s">
        <v>97</v>
      </c>
      <c r="Q559" s="12" t="s">
        <v>2335</v>
      </c>
      <c r="R559" s="7">
        <v>20748</v>
      </c>
      <c r="S559" s="7">
        <f t="shared" ref="S559" si="240">R559</f>
        <v>20748</v>
      </c>
      <c r="T559" s="12" t="s">
        <v>2338</v>
      </c>
      <c r="U559" s="12" t="s">
        <v>137</v>
      </c>
      <c r="V559" s="12" t="s">
        <v>139</v>
      </c>
      <c r="W559" s="2" t="s">
        <v>82</v>
      </c>
      <c r="X559" s="12" t="s">
        <v>139</v>
      </c>
      <c r="Y559" s="2" t="s">
        <v>86</v>
      </c>
      <c r="Z559" s="3">
        <v>45112</v>
      </c>
      <c r="AA559" s="3">
        <v>45112</v>
      </c>
      <c r="AB559" s="4" t="s">
        <v>97</v>
      </c>
    </row>
    <row r="560" spans="1:28" ht="45" customHeight="1" x14ac:dyDescent="0.25">
      <c r="A560" s="2">
        <v>2023</v>
      </c>
      <c r="B560" s="3">
        <v>45017</v>
      </c>
      <c r="C560" s="3">
        <v>45107</v>
      </c>
      <c r="D560" s="4" t="s">
        <v>72</v>
      </c>
      <c r="E560" s="5" t="s">
        <v>2330</v>
      </c>
      <c r="F560" s="2" t="s">
        <v>90</v>
      </c>
      <c r="G560" s="9" t="s">
        <v>91</v>
      </c>
      <c r="H560" s="2" t="s">
        <v>85</v>
      </c>
      <c r="I560" s="2" t="s">
        <v>80</v>
      </c>
      <c r="J560" s="6" t="s">
        <v>2332</v>
      </c>
      <c r="K560" s="6" t="s">
        <v>97</v>
      </c>
      <c r="L560" s="6" t="s">
        <v>97</v>
      </c>
      <c r="M560" s="2" t="s">
        <v>97</v>
      </c>
      <c r="N560" s="3">
        <v>44928</v>
      </c>
      <c r="O560" s="3">
        <f>N560+363</f>
        <v>45291</v>
      </c>
      <c r="P560" s="2" t="s">
        <v>97</v>
      </c>
      <c r="Q560" s="12" t="s">
        <v>2336</v>
      </c>
      <c r="R560" s="7">
        <v>20748</v>
      </c>
      <c r="S560" s="7">
        <f>R560</f>
        <v>20748</v>
      </c>
      <c r="T560" s="12" t="s">
        <v>2338</v>
      </c>
      <c r="U560" s="12" t="s">
        <v>137</v>
      </c>
      <c r="V560" s="12" t="s">
        <v>139</v>
      </c>
      <c r="W560" s="2" t="s">
        <v>82</v>
      </c>
      <c r="X560" s="12" t="s">
        <v>139</v>
      </c>
      <c r="Y560" s="2" t="s">
        <v>86</v>
      </c>
      <c r="Z560" s="3">
        <v>45112</v>
      </c>
      <c r="AA560" s="3">
        <v>45112</v>
      </c>
      <c r="AB560" s="4" t="s">
        <v>97</v>
      </c>
    </row>
    <row r="561" spans="1:28" ht="45" customHeight="1" x14ac:dyDescent="0.25">
      <c r="A561" s="2">
        <v>2023</v>
      </c>
      <c r="B561" s="3">
        <v>45017</v>
      </c>
      <c r="C561" s="3">
        <v>45107</v>
      </c>
      <c r="D561" s="4" t="s">
        <v>72</v>
      </c>
      <c r="E561" s="5" t="s">
        <v>2331</v>
      </c>
      <c r="F561" s="2" t="s">
        <v>90</v>
      </c>
      <c r="G561" s="9" t="s">
        <v>91</v>
      </c>
      <c r="H561" s="2" t="s">
        <v>85</v>
      </c>
      <c r="I561" s="2" t="s">
        <v>80</v>
      </c>
      <c r="J561" s="6" t="s">
        <v>2332</v>
      </c>
      <c r="K561" s="6" t="s">
        <v>97</v>
      </c>
      <c r="L561" s="6" t="s">
        <v>97</v>
      </c>
      <c r="M561" s="2" t="s">
        <v>97</v>
      </c>
      <c r="N561" s="3">
        <v>44928</v>
      </c>
      <c r="O561" s="3">
        <f>N561+363</f>
        <v>45291</v>
      </c>
      <c r="P561" s="2" t="s">
        <v>97</v>
      </c>
      <c r="Q561" s="12" t="s">
        <v>2337</v>
      </c>
      <c r="R561" s="7">
        <v>20748</v>
      </c>
      <c r="S561" s="7">
        <f t="shared" ref="S561" si="241">R561</f>
        <v>20748</v>
      </c>
      <c r="T561" s="12" t="s">
        <v>2338</v>
      </c>
      <c r="U561" s="12" t="s">
        <v>137</v>
      </c>
      <c r="V561" s="12" t="s">
        <v>139</v>
      </c>
      <c r="W561" s="2" t="s">
        <v>82</v>
      </c>
      <c r="X561" s="12" t="s">
        <v>139</v>
      </c>
      <c r="Y561" s="2" t="s">
        <v>86</v>
      </c>
      <c r="Z561" s="3">
        <v>45112</v>
      </c>
      <c r="AA561" s="3">
        <v>45112</v>
      </c>
      <c r="AB561" s="4" t="s">
        <v>97</v>
      </c>
    </row>
    <row r="562" spans="1:28" ht="45" customHeight="1" x14ac:dyDescent="0.25">
      <c r="A562" s="2">
        <v>2023</v>
      </c>
      <c r="B562" s="3">
        <v>45017</v>
      </c>
      <c r="C562" s="3">
        <v>45107</v>
      </c>
      <c r="D562" s="4" t="s">
        <v>72</v>
      </c>
      <c r="E562" s="5" t="s">
        <v>711</v>
      </c>
      <c r="F562" s="2" t="s">
        <v>90</v>
      </c>
      <c r="G562" s="9" t="s">
        <v>91</v>
      </c>
      <c r="H562" s="2" t="s">
        <v>85</v>
      </c>
      <c r="I562" s="2" t="s">
        <v>80</v>
      </c>
      <c r="J562" s="6" t="s">
        <v>712</v>
      </c>
      <c r="K562" s="6" t="s">
        <v>97</v>
      </c>
      <c r="L562" s="6" t="s">
        <v>97</v>
      </c>
      <c r="M562" s="2" t="s">
        <v>97</v>
      </c>
      <c r="N562" s="3">
        <v>44928</v>
      </c>
      <c r="O562" s="3">
        <f t="shared" si="239"/>
        <v>45291</v>
      </c>
      <c r="P562" s="2" t="s">
        <v>97</v>
      </c>
      <c r="Q562" s="12" t="s">
        <v>713</v>
      </c>
      <c r="R562" s="7">
        <v>5000</v>
      </c>
      <c r="S562" s="7">
        <f t="shared" si="238"/>
        <v>5000</v>
      </c>
      <c r="T562" s="12" t="s">
        <v>714</v>
      </c>
      <c r="U562" s="12" t="s">
        <v>137</v>
      </c>
      <c r="V562" s="12" t="s">
        <v>139</v>
      </c>
      <c r="W562" s="2" t="s">
        <v>82</v>
      </c>
      <c r="X562" s="12" t="s">
        <v>139</v>
      </c>
      <c r="Y562" s="2" t="s">
        <v>86</v>
      </c>
      <c r="Z562" s="3">
        <v>45112</v>
      </c>
      <c r="AA562" s="3">
        <v>45112</v>
      </c>
      <c r="AB562" s="4" t="s">
        <v>97</v>
      </c>
    </row>
    <row r="563" spans="1:28" ht="45" customHeight="1" x14ac:dyDescent="0.25">
      <c r="A563" s="2">
        <v>2023</v>
      </c>
      <c r="B563" s="3">
        <v>45017</v>
      </c>
      <c r="C563" s="3">
        <v>45107</v>
      </c>
      <c r="D563" s="4" t="s">
        <v>72</v>
      </c>
      <c r="E563" s="5" t="s">
        <v>704</v>
      </c>
      <c r="F563" s="2" t="s">
        <v>90</v>
      </c>
      <c r="G563" s="9" t="s">
        <v>91</v>
      </c>
      <c r="H563" s="2" t="s">
        <v>85</v>
      </c>
      <c r="I563" s="2" t="s">
        <v>80</v>
      </c>
      <c r="J563" s="6" t="s">
        <v>705</v>
      </c>
      <c r="K563" s="6" t="s">
        <v>97</v>
      </c>
      <c r="L563" s="6" t="s">
        <v>97</v>
      </c>
      <c r="M563" s="2" t="s">
        <v>97</v>
      </c>
      <c r="N563" s="3">
        <v>44928</v>
      </c>
      <c r="O563" s="3">
        <f t="shared" si="239"/>
        <v>45291</v>
      </c>
      <c r="P563" s="2" t="s">
        <v>97</v>
      </c>
      <c r="Q563" s="12" t="s">
        <v>706</v>
      </c>
      <c r="R563" s="7">
        <f>13443+14433+15561</f>
        <v>43437</v>
      </c>
      <c r="S563" s="7">
        <f t="shared" si="238"/>
        <v>43437</v>
      </c>
      <c r="T563" s="12" t="s">
        <v>707</v>
      </c>
      <c r="U563" s="12" t="s">
        <v>137</v>
      </c>
      <c r="V563" s="12" t="s">
        <v>139</v>
      </c>
      <c r="W563" s="2" t="s">
        <v>82</v>
      </c>
      <c r="X563" s="12" t="s">
        <v>139</v>
      </c>
      <c r="Y563" s="2" t="s">
        <v>86</v>
      </c>
      <c r="Z563" s="3">
        <v>45112</v>
      </c>
      <c r="AA563" s="3">
        <v>45112</v>
      </c>
      <c r="AB563" s="4" t="s">
        <v>97</v>
      </c>
    </row>
    <row r="564" spans="1:28" ht="45" customHeight="1" x14ac:dyDescent="0.25">
      <c r="A564" s="2">
        <v>2023</v>
      </c>
      <c r="B564" s="3">
        <v>45017</v>
      </c>
      <c r="C564" s="3">
        <v>45107</v>
      </c>
      <c r="D564" s="4" t="s">
        <v>72</v>
      </c>
      <c r="E564" s="5" t="s">
        <v>2585</v>
      </c>
      <c r="F564" s="2" t="s">
        <v>90</v>
      </c>
      <c r="G564" s="9" t="s">
        <v>91</v>
      </c>
      <c r="H564" s="2" t="s">
        <v>85</v>
      </c>
      <c r="I564" s="2" t="s">
        <v>80</v>
      </c>
      <c r="J564" s="6" t="s">
        <v>2586</v>
      </c>
      <c r="K564" s="6" t="s">
        <v>97</v>
      </c>
      <c r="L564" s="6" t="s">
        <v>97</v>
      </c>
      <c r="M564" s="2" t="s">
        <v>97</v>
      </c>
      <c r="N564" s="3">
        <v>44928</v>
      </c>
      <c r="O564" s="3">
        <f t="shared" si="239"/>
        <v>45291</v>
      </c>
      <c r="P564" s="2" t="s">
        <v>97</v>
      </c>
      <c r="Q564" s="12" t="s">
        <v>2587</v>
      </c>
      <c r="R564" s="7">
        <v>15561</v>
      </c>
      <c r="S564" s="7">
        <f t="shared" si="238"/>
        <v>15561</v>
      </c>
      <c r="T564" s="12" t="s">
        <v>2588</v>
      </c>
      <c r="U564" s="12" t="s">
        <v>137</v>
      </c>
      <c r="V564" s="12" t="s">
        <v>139</v>
      </c>
      <c r="W564" s="2" t="s">
        <v>82</v>
      </c>
      <c r="X564" s="12" t="s">
        <v>139</v>
      </c>
      <c r="Y564" s="2" t="s">
        <v>86</v>
      </c>
      <c r="Z564" s="3">
        <v>45112</v>
      </c>
      <c r="AA564" s="3">
        <v>45112</v>
      </c>
      <c r="AB564" s="4" t="s">
        <v>97</v>
      </c>
    </row>
    <row r="565" spans="1:28" ht="45" customHeight="1" x14ac:dyDescent="0.25">
      <c r="A565" s="2">
        <v>2023</v>
      </c>
      <c r="B565" s="3">
        <v>45017</v>
      </c>
      <c r="C565" s="3">
        <v>45107</v>
      </c>
      <c r="D565" s="4" t="s">
        <v>72</v>
      </c>
      <c r="E565" s="5" t="s">
        <v>1526</v>
      </c>
      <c r="F565" s="2" t="s">
        <v>90</v>
      </c>
      <c r="G565" s="9" t="s">
        <v>91</v>
      </c>
      <c r="H565" s="2" t="s">
        <v>85</v>
      </c>
      <c r="I565" s="2" t="s">
        <v>80</v>
      </c>
      <c r="J565" s="6" t="s">
        <v>1450</v>
      </c>
      <c r="K565" s="6" t="s">
        <v>97</v>
      </c>
      <c r="L565" s="6" t="s">
        <v>97</v>
      </c>
      <c r="M565" s="2" t="s">
        <v>97</v>
      </c>
      <c r="N565" s="3">
        <v>44928</v>
      </c>
      <c r="O565" s="3">
        <f>N565+363</f>
        <v>45291</v>
      </c>
      <c r="P565" s="2" t="s">
        <v>97</v>
      </c>
      <c r="Q565" s="12" t="s">
        <v>1527</v>
      </c>
      <c r="R565" s="7">
        <v>5187</v>
      </c>
      <c r="S565" s="7">
        <f>R565</f>
        <v>5187</v>
      </c>
      <c r="T565" s="12" t="s">
        <v>1528</v>
      </c>
      <c r="U565" s="12" t="s">
        <v>137</v>
      </c>
      <c r="V565" s="12" t="s">
        <v>139</v>
      </c>
      <c r="W565" s="2" t="s">
        <v>82</v>
      </c>
      <c r="X565" s="12" t="s">
        <v>139</v>
      </c>
      <c r="Y565" s="2" t="s">
        <v>86</v>
      </c>
      <c r="Z565" s="3">
        <v>45112</v>
      </c>
      <c r="AA565" s="3">
        <v>45112</v>
      </c>
      <c r="AB565" s="4" t="s">
        <v>97</v>
      </c>
    </row>
    <row r="566" spans="1:28" ht="45" customHeight="1" x14ac:dyDescent="0.25">
      <c r="A566" s="2">
        <v>2023</v>
      </c>
      <c r="B566" s="3">
        <v>45017</v>
      </c>
      <c r="C566" s="3">
        <v>45107</v>
      </c>
      <c r="D566" s="4" t="s">
        <v>72</v>
      </c>
      <c r="E566" s="5" t="s">
        <v>1517</v>
      </c>
      <c r="F566" s="2" t="s">
        <v>90</v>
      </c>
      <c r="G566" s="9" t="s">
        <v>91</v>
      </c>
      <c r="H566" s="2" t="s">
        <v>85</v>
      </c>
      <c r="I566" s="2" t="s">
        <v>80</v>
      </c>
      <c r="J566" s="6" t="s">
        <v>1450</v>
      </c>
      <c r="K566" s="6" t="s">
        <v>97</v>
      </c>
      <c r="L566" s="6" t="s">
        <v>97</v>
      </c>
      <c r="M566" s="2" t="s">
        <v>97</v>
      </c>
      <c r="N566" s="3">
        <v>44928</v>
      </c>
      <c r="O566" s="3">
        <f>N566+363</f>
        <v>45291</v>
      </c>
      <c r="P566" s="2" t="s">
        <v>97</v>
      </c>
      <c r="Q566" s="12" t="s">
        <v>1518</v>
      </c>
      <c r="R566" s="7">
        <v>46683</v>
      </c>
      <c r="S566" s="7">
        <f>R566</f>
        <v>46683</v>
      </c>
      <c r="T566" s="12" t="s">
        <v>1519</v>
      </c>
      <c r="U566" s="12" t="s">
        <v>137</v>
      </c>
      <c r="V566" s="12" t="s">
        <v>139</v>
      </c>
      <c r="W566" s="2" t="s">
        <v>82</v>
      </c>
      <c r="X566" s="12" t="s">
        <v>139</v>
      </c>
      <c r="Y566" s="2" t="s">
        <v>86</v>
      </c>
      <c r="Z566" s="3">
        <v>45112</v>
      </c>
      <c r="AA566" s="3">
        <v>45112</v>
      </c>
      <c r="AB566" s="4" t="s">
        <v>97</v>
      </c>
    </row>
    <row r="567" spans="1:28" ht="45" customHeight="1" x14ac:dyDescent="0.25">
      <c r="A567" s="2">
        <v>2023</v>
      </c>
      <c r="B567" s="3">
        <v>45017</v>
      </c>
      <c r="C567" s="3">
        <v>45107</v>
      </c>
      <c r="D567" s="4" t="s">
        <v>72</v>
      </c>
      <c r="E567" s="5" t="s">
        <v>2301</v>
      </c>
      <c r="F567" s="2" t="s">
        <v>90</v>
      </c>
      <c r="G567" s="9" t="s">
        <v>91</v>
      </c>
      <c r="H567" s="2" t="s">
        <v>85</v>
      </c>
      <c r="I567" s="2" t="s">
        <v>80</v>
      </c>
      <c r="J567" s="6" t="s">
        <v>2302</v>
      </c>
      <c r="K567" s="6" t="s">
        <v>97</v>
      </c>
      <c r="L567" s="6" t="s">
        <v>97</v>
      </c>
      <c r="M567" s="2" t="s">
        <v>97</v>
      </c>
      <c r="N567" s="3">
        <v>44928</v>
      </c>
      <c r="O567" s="3">
        <f>N567+363</f>
        <v>45291</v>
      </c>
      <c r="P567" s="2" t="s">
        <v>97</v>
      </c>
      <c r="Q567" s="12" t="s">
        <v>2303</v>
      </c>
      <c r="R567" s="7">
        <v>103740</v>
      </c>
      <c r="S567" s="7">
        <f>R567</f>
        <v>103740</v>
      </c>
      <c r="T567" s="12" t="s">
        <v>2304</v>
      </c>
      <c r="U567" s="12" t="s">
        <v>137</v>
      </c>
      <c r="V567" s="12" t="s">
        <v>139</v>
      </c>
      <c r="W567" s="2" t="s">
        <v>82</v>
      </c>
      <c r="X567" s="12" t="s">
        <v>139</v>
      </c>
      <c r="Y567" s="2" t="s">
        <v>86</v>
      </c>
      <c r="Z567" s="3">
        <v>45112</v>
      </c>
      <c r="AA567" s="3">
        <v>45112</v>
      </c>
      <c r="AB567" s="4" t="s">
        <v>97</v>
      </c>
    </row>
    <row r="568" spans="1:28" ht="45" customHeight="1" x14ac:dyDescent="0.25">
      <c r="A568" s="2">
        <v>2023</v>
      </c>
      <c r="B568" s="3">
        <v>45017</v>
      </c>
      <c r="C568" s="3">
        <v>45107</v>
      </c>
      <c r="D568" s="4" t="s">
        <v>72</v>
      </c>
      <c r="E568" s="5" t="s">
        <v>2305</v>
      </c>
      <c r="F568" s="2" t="s">
        <v>90</v>
      </c>
      <c r="G568" s="9" t="s">
        <v>91</v>
      </c>
      <c r="H568" s="2" t="s">
        <v>85</v>
      </c>
      <c r="I568" s="2" t="s">
        <v>80</v>
      </c>
      <c r="J568" s="6" t="s">
        <v>2302</v>
      </c>
      <c r="K568" s="6" t="s">
        <v>97</v>
      </c>
      <c r="L568" s="6" t="s">
        <v>97</v>
      </c>
      <c r="M568" s="2" t="s">
        <v>97</v>
      </c>
      <c r="N568" s="3">
        <v>44928</v>
      </c>
      <c r="O568" s="3">
        <f>N568+363</f>
        <v>45291</v>
      </c>
      <c r="P568" s="2" t="s">
        <v>97</v>
      </c>
      <c r="Q568" s="12" t="s">
        <v>2306</v>
      </c>
      <c r="R568" s="7">
        <v>103740</v>
      </c>
      <c r="S568" s="7">
        <f>R568</f>
        <v>103740</v>
      </c>
      <c r="T568" s="12" t="s">
        <v>2307</v>
      </c>
      <c r="U568" s="12" t="s">
        <v>137</v>
      </c>
      <c r="V568" s="12" t="s">
        <v>139</v>
      </c>
      <c r="W568" s="2" t="s">
        <v>82</v>
      </c>
      <c r="X568" s="12" t="s">
        <v>139</v>
      </c>
      <c r="Y568" s="2" t="s">
        <v>86</v>
      </c>
      <c r="Z568" s="3">
        <v>45112</v>
      </c>
      <c r="AA568" s="3">
        <v>45112</v>
      </c>
      <c r="AB568" s="4" t="s">
        <v>97</v>
      </c>
    </row>
    <row r="569" spans="1:28" ht="45" customHeight="1" x14ac:dyDescent="0.25">
      <c r="A569" s="2">
        <v>2023</v>
      </c>
      <c r="B569" s="3">
        <v>45017</v>
      </c>
      <c r="C569" s="3">
        <v>45107</v>
      </c>
      <c r="D569" s="4" t="s">
        <v>72</v>
      </c>
      <c r="E569" s="5" t="s">
        <v>1516</v>
      </c>
      <c r="F569" s="2" t="s">
        <v>90</v>
      </c>
      <c r="G569" s="9" t="s">
        <v>91</v>
      </c>
      <c r="H569" s="2" t="s">
        <v>85</v>
      </c>
      <c r="I569" s="2" t="s">
        <v>80</v>
      </c>
      <c r="J569" s="6" t="s">
        <v>1450</v>
      </c>
      <c r="K569" s="6" t="s">
        <v>97</v>
      </c>
      <c r="L569" s="6" t="s">
        <v>97</v>
      </c>
      <c r="M569" s="2" t="s">
        <v>97</v>
      </c>
      <c r="N569" s="3">
        <v>44928</v>
      </c>
      <c r="O569" s="3">
        <f>N569+363</f>
        <v>45291</v>
      </c>
      <c r="P569" s="2" t="s">
        <v>97</v>
      </c>
      <c r="Q569" s="12" t="s">
        <v>1524</v>
      </c>
      <c r="R569" s="7">
        <v>46683</v>
      </c>
      <c r="S569" s="7">
        <f>R569</f>
        <v>46683</v>
      </c>
      <c r="T569" s="12" t="s">
        <v>1525</v>
      </c>
      <c r="U569" s="12" t="s">
        <v>137</v>
      </c>
      <c r="V569" s="12" t="s">
        <v>139</v>
      </c>
      <c r="W569" s="2" t="s">
        <v>82</v>
      </c>
      <c r="X569" s="12" t="s">
        <v>139</v>
      </c>
      <c r="Y569" s="2" t="s">
        <v>86</v>
      </c>
      <c r="Z569" s="3">
        <v>45112</v>
      </c>
      <c r="AA569" s="3">
        <v>45112</v>
      </c>
      <c r="AB569" s="4" t="s">
        <v>97</v>
      </c>
    </row>
    <row r="570" spans="1:28" ht="45" customHeight="1" x14ac:dyDescent="0.25">
      <c r="A570" s="2">
        <v>2023</v>
      </c>
      <c r="B570" s="3">
        <v>45017</v>
      </c>
      <c r="C570" s="3">
        <v>45107</v>
      </c>
      <c r="D570" s="4" t="s">
        <v>72</v>
      </c>
      <c r="E570" s="5" t="s">
        <v>953</v>
      </c>
      <c r="F570" s="2" t="s">
        <v>90</v>
      </c>
      <c r="G570" s="9" t="s">
        <v>91</v>
      </c>
      <c r="H570" s="2" t="s">
        <v>85</v>
      </c>
      <c r="I570" s="2" t="s">
        <v>80</v>
      </c>
      <c r="J570" s="6" t="s">
        <v>954</v>
      </c>
      <c r="K570" s="6" t="s">
        <v>97</v>
      </c>
      <c r="L570" s="6" t="s">
        <v>97</v>
      </c>
      <c r="M570" s="2" t="s">
        <v>97</v>
      </c>
      <c r="N570" s="3">
        <v>44928</v>
      </c>
      <c r="O570" s="3">
        <f t="shared" si="239"/>
        <v>45291</v>
      </c>
      <c r="P570" s="2" t="s">
        <v>97</v>
      </c>
      <c r="Q570" s="12" t="s">
        <v>955</v>
      </c>
      <c r="R570" s="7">
        <f>15561+15561+10374</f>
        <v>41496</v>
      </c>
      <c r="S570" s="7">
        <f t="shared" si="238"/>
        <v>41496</v>
      </c>
      <c r="T570" s="12" t="s">
        <v>956</v>
      </c>
      <c r="U570" s="12" t="s">
        <v>137</v>
      </c>
      <c r="V570" s="12" t="s">
        <v>139</v>
      </c>
      <c r="W570" s="2" t="s">
        <v>82</v>
      </c>
      <c r="X570" s="12" t="s">
        <v>139</v>
      </c>
      <c r="Y570" s="2" t="s">
        <v>86</v>
      </c>
      <c r="Z570" s="3">
        <v>45112</v>
      </c>
      <c r="AA570" s="3">
        <v>45112</v>
      </c>
      <c r="AB570" s="4" t="s">
        <v>97</v>
      </c>
    </row>
    <row r="571" spans="1:28" ht="45" customHeight="1" x14ac:dyDescent="0.25">
      <c r="A571" s="2">
        <v>2023</v>
      </c>
      <c r="B571" s="3">
        <v>45017</v>
      </c>
      <c r="C571" s="3">
        <v>45107</v>
      </c>
      <c r="D571" s="4" t="s">
        <v>72</v>
      </c>
      <c r="E571" s="5" t="s">
        <v>1520</v>
      </c>
      <c r="F571" s="2" t="s">
        <v>90</v>
      </c>
      <c r="G571" s="9" t="s">
        <v>91</v>
      </c>
      <c r="H571" s="2" t="s">
        <v>85</v>
      </c>
      <c r="I571" s="2" t="s">
        <v>80</v>
      </c>
      <c r="J571" s="6" t="s">
        <v>1521</v>
      </c>
      <c r="K571" s="6" t="s">
        <v>97</v>
      </c>
      <c r="L571" s="6" t="s">
        <v>97</v>
      </c>
      <c r="M571" s="2" t="s">
        <v>97</v>
      </c>
      <c r="N571" s="3">
        <v>44928</v>
      </c>
      <c r="O571" s="3">
        <f>N571+363</f>
        <v>45291</v>
      </c>
      <c r="P571" s="2" t="s">
        <v>97</v>
      </c>
      <c r="Q571" s="12" t="s">
        <v>1522</v>
      </c>
      <c r="R571" s="7">
        <v>15561</v>
      </c>
      <c r="S571" s="7">
        <f>R571</f>
        <v>15561</v>
      </c>
      <c r="T571" s="12" t="s">
        <v>1523</v>
      </c>
      <c r="U571" s="12" t="s">
        <v>137</v>
      </c>
      <c r="V571" s="12" t="s">
        <v>139</v>
      </c>
      <c r="W571" s="2" t="s">
        <v>82</v>
      </c>
      <c r="X571" s="12" t="s">
        <v>139</v>
      </c>
      <c r="Y571" s="2" t="s">
        <v>86</v>
      </c>
      <c r="Z571" s="3">
        <v>45112</v>
      </c>
      <c r="AA571" s="3">
        <v>45112</v>
      </c>
      <c r="AB571" s="4" t="s">
        <v>97</v>
      </c>
    </row>
    <row r="572" spans="1:28" ht="45" customHeight="1" x14ac:dyDescent="0.25">
      <c r="A572" s="2">
        <v>2023</v>
      </c>
      <c r="B572" s="3">
        <v>45017</v>
      </c>
      <c r="C572" s="3">
        <v>45107</v>
      </c>
      <c r="D572" s="4" t="s">
        <v>72</v>
      </c>
      <c r="E572" s="5" t="s">
        <v>957</v>
      </c>
      <c r="F572" s="2" t="s">
        <v>90</v>
      </c>
      <c r="G572" s="9" t="s">
        <v>91</v>
      </c>
      <c r="H572" s="2" t="s">
        <v>85</v>
      </c>
      <c r="I572" s="2" t="s">
        <v>80</v>
      </c>
      <c r="J572" s="6" t="s">
        <v>958</v>
      </c>
      <c r="K572" s="6" t="s">
        <v>97</v>
      </c>
      <c r="L572" s="6" t="s">
        <v>97</v>
      </c>
      <c r="M572" s="2" t="s">
        <v>97</v>
      </c>
      <c r="N572" s="3">
        <v>44928</v>
      </c>
      <c r="O572" s="3">
        <f t="shared" si="239"/>
        <v>45291</v>
      </c>
      <c r="P572" s="2" t="s">
        <v>97</v>
      </c>
      <c r="Q572" s="12" t="s">
        <v>959</v>
      </c>
      <c r="R572" s="7">
        <v>10374</v>
      </c>
      <c r="S572" s="7">
        <f t="shared" si="238"/>
        <v>10374</v>
      </c>
      <c r="T572" s="12" t="s">
        <v>960</v>
      </c>
      <c r="U572" s="12" t="s">
        <v>137</v>
      </c>
      <c r="V572" s="12" t="s">
        <v>139</v>
      </c>
      <c r="W572" s="2" t="s">
        <v>82</v>
      </c>
      <c r="X572" s="12" t="s">
        <v>139</v>
      </c>
      <c r="Y572" s="2" t="s">
        <v>86</v>
      </c>
      <c r="Z572" s="3">
        <v>45112</v>
      </c>
      <c r="AA572" s="3">
        <v>45112</v>
      </c>
      <c r="AB572" s="4" t="s">
        <v>97</v>
      </c>
    </row>
    <row r="573" spans="1:28" ht="45" customHeight="1" x14ac:dyDescent="0.25">
      <c r="A573" s="2">
        <v>2023</v>
      </c>
      <c r="B573" s="3">
        <v>45017</v>
      </c>
      <c r="C573" s="3">
        <v>45107</v>
      </c>
      <c r="D573" s="4" t="s">
        <v>72</v>
      </c>
      <c r="E573" s="5" t="s">
        <v>1581</v>
      </c>
      <c r="F573" s="2" t="s">
        <v>90</v>
      </c>
      <c r="G573" s="9" t="s">
        <v>91</v>
      </c>
      <c r="H573" s="2" t="s">
        <v>85</v>
      </c>
      <c r="I573" s="2" t="s">
        <v>80</v>
      </c>
      <c r="J573" s="6" t="s">
        <v>1576</v>
      </c>
      <c r="K573" s="6" t="s">
        <v>1577</v>
      </c>
      <c r="L573" s="6" t="s">
        <v>389</v>
      </c>
      <c r="M573" s="2" t="s">
        <v>97</v>
      </c>
      <c r="N573" s="3">
        <v>44928</v>
      </c>
      <c r="O573" s="3">
        <f>N573+363</f>
        <v>45291</v>
      </c>
      <c r="P573" s="2" t="s">
        <v>97</v>
      </c>
      <c r="Q573" s="12" t="s">
        <v>1582</v>
      </c>
      <c r="R573" s="7">
        <v>5187</v>
      </c>
      <c r="S573" s="7">
        <f>R573</f>
        <v>5187</v>
      </c>
      <c r="T573" s="12" t="s">
        <v>1583</v>
      </c>
      <c r="U573" s="12" t="s">
        <v>137</v>
      </c>
      <c r="V573" s="12" t="s">
        <v>139</v>
      </c>
      <c r="W573" s="2" t="s">
        <v>82</v>
      </c>
      <c r="X573" s="12" t="s">
        <v>139</v>
      </c>
      <c r="Y573" s="2" t="s">
        <v>86</v>
      </c>
      <c r="Z573" s="3">
        <v>45112</v>
      </c>
      <c r="AA573" s="3">
        <v>45112</v>
      </c>
      <c r="AB573" s="4" t="s">
        <v>97</v>
      </c>
    </row>
    <row r="574" spans="1:28" ht="45" customHeight="1" x14ac:dyDescent="0.25">
      <c r="A574" s="2">
        <v>2023</v>
      </c>
      <c r="B574" s="3">
        <v>45017</v>
      </c>
      <c r="C574" s="3">
        <v>45107</v>
      </c>
      <c r="D574" s="4" t="s">
        <v>72</v>
      </c>
      <c r="E574" s="5" t="s">
        <v>943</v>
      </c>
      <c r="F574" s="2" t="s">
        <v>90</v>
      </c>
      <c r="G574" s="9" t="s">
        <v>91</v>
      </c>
      <c r="H574" s="2" t="s">
        <v>85</v>
      </c>
      <c r="I574" s="2" t="s">
        <v>80</v>
      </c>
      <c r="J574" s="6" t="s">
        <v>938</v>
      </c>
      <c r="K574" s="6" t="s">
        <v>939</v>
      </c>
      <c r="L574" s="6" t="s">
        <v>940</v>
      </c>
      <c r="M574" s="2" t="s">
        <v>97</v>
      </c>
      <c r="N574" s="3">
        <v>44928</v>
      </c>
      <c r="O574" s="3">
        <f t="shared" si="239"/>
        <v>45291</v>
      </c>
      <c r="P574" s="2" t="s">
        <v>97</v>
      </c>
      <c r="Q574" s="12" t="s">
        <v>944</v>
      </c>
      <c r="R574" s="7">
        <v>3112.2</v>
      </c>
      <c r="S574" s="7">
        <f t="shared" si="238"/>
        <v>3112.2</v>
      </c>
      <c r="T574" s="12" t="s">
        <v>945</v>
      </c>
      <c r="U574" s="12" t="s">
        <v>137</v>
      </c>
      <c r="V574" s="12" t="s">
        <v>139</v>
      </c>
      <c r="W574" s="2" t="s">
        <v>82</v>
      </c>
      <c r="X574" s="12" t="s">
        <v>139</v>
      </c>
      <c r="Y574" s="2" t="s">
        <v>86</v>
      </c>
      <c r="Z574" s="3">
        <v>45112</v>
      </c>
      <c r="AA574" s="3">
        <v>45112</v>
      </c>
      <c r="AB574" s="4" t="s">
        <v>97</v>
      </c>
    </row>
    <row r="575" spans="1:28" ht="45" customHeight="1" x14ac:dyDescent="0.25">
      <c r="A575" s="2">
        <v>2023</v>
      </c>
      <c r="B575" s="3">
        <v>45017</v>
      </c>
      <c r="C575" s="3">
        <v>45107</v>
      </c>
      <c r="D575" s="4" t="s">
        <v>72</v>
      </c>
      <c r="E575" s="5" t="s">
        <v>937</v>
      </c>
      <c r="F575" s="2" t="s">
        <v>90</v>
      </c>
      <c r="G575" s="9" t="s">
        <v>91</v>
      </c>
      <c r="H575" s="2" t="s">
        <v>85</v>
      </c>
      <c r="I575" s="2" t="s">
        <v>80</v>
      </c>
      <c r="J575" s="6" t="s">
        <v>938</v>
      </c>
      <c r="K575" s="6" t="s">
        <v>939</v>
      </c>
      <c r="L575" s="6" t="s">
        <v>940</v>
      </c>
      <c r="M575" s="2" t="s">
        <v>97</v>
      </c>
      <c r="N575" s="3">
        <v>44928</v>
      </c>
      <c r="O575" s="3">
        <f t="shared" si="239"/>
        <v>45291</v>
      </c>
      <c r="P575" s="2" t="s">
        <v>97</v>
      </c>
      <c r="Q575" s="12" t="s">
        <v>941</v>
      </c>
      <c r="R575" s="7">
        <v>3112.2</v>
      </c>
      <c r="S575" s="7">
        <f t="shared" si="238"/>
        <v>3112.2</v>
      </c>
      <c r="T575" s="12" t="s">
        <v>942</v>
      </c>
      <c r="U575" s="12" t="s">
        <v>137</v>
      </c>
      <c r="V575" s="12" t="s">
        <v>139</v>
      </c>
      <c r="W575" s="2" t="s">
        <v>82</v>
      </c>
      <c r="X575" s="12" t="s">
        <v>139</v>
      </c>
      <c r="Y575" s="2" t="s">
        <v>86</v>
      </c>
      <c r="Z575" s="3">
        <v>45112</v>
      </c>
      <c r="AA575" s="3">
        <v>45112</v>
      </c>
      <c r="AB575" s="4" t="s">
        <v>97</v>
      </c>
    </row>
    <row r="576" spans="1:28" ht="45" customHeight="1" x14ac:dyDescent="0.25">
      <c r="A576" s="2">
        <v>2023</v>
      </c>
      <c r="B576" s="3">
        <v>45017</v>
      </c>
      <c r="C576" s="3">
        <v>45107</v>
      </c>
      <c r="D576" s="4" t="s">
        <v>72</v>
      </c>
      <c r="E576" s="5" t="s">
        <v>1209</v>
      </c>
      <c r="F576" s="2" t="s">
        <v>90</v>
      </c>
      <c r="G576" s="9" t="s">
        <v>91</v>
      </c>
      <c r="H576" s="2" t="s">
        <v>85</v>
      </c>
      <c r="I576" s="2" t="s">
        <v>80</v>
      </c>
      <c r="J576" s="6" t="s">
        <v>1210</v>
      </c>
      <c r="K576" s="6" t="s">
        <v>127</v>
      </c>
      <c r="L576" s="6" t="s">
        <v>656</v>
      </c>
      <c r="M576" s="2" t="s">
        <v>97</v>
      </c>
      <c r="N576" s="3">
        <v>44928</v>
      </c>
      <c r="O576" s="3">
        <f>N576+363</f>
        <v>45291</v>
      </c>
      <c r="P576" s="2" t="s">
        <v>97</v>
      </c>
      <c r="Q576" s="12" t="s">
        <v>1211</v>
      </c>
      <c r="R576" s="7">
        <v>5187</v>
      </c>
      <c r="S576" s="7">
        <f>R576</f>
        <v>5187</v>
      </c>
      <c r="T576" s="12" t="s">
        <v>1212</v>
      </c>
      <c r="U576" s="12" t="s">
        <v>137</v>
      </c>
      <c r="V576" s="12" t="s">
        <v>139</v>
      </c>
      <c r="W576" s="2" t="s">
        <v>82</v>
      </c>
      <c r="X576" s="12" t="s">
        <v>139</v>
      </c>
      <c r="Y576" s="2" t="s">
        <v>86</v>
      </c>
      <c r="Z576" s="3">
        <v>45112</v>
      </c>
      <c r="AA576" s="3">
        <v>45112</v>
      </c>
      <c r="AB576" s="4" t="s">
        <v>97</v>
      </c>
    </row>
    <row r="577" spans="1:28" ht="45" customHeight="1" x14ac:dyDescent="0.25">
      <c r="A577" s="2">
        <v>2023</v>
      </c>
      <c r="B577" s="3">
        <v>45017</v>
      </c>
      <c r="C577" s="3">
        <v>45107</v>
      </c>
      <c r="D577" s="4" t="s">
        <v>72</v>
      </c>
      <c r="E577" s="5" t="s">
        <v>877</v>
      </c>
      <c r="F577" s="2" t="s">
        <v>90</v>
      </c>
      <c r="G577" s="9" t="s">
        <v>91</v>
      </c>
      <c r="H577" s="2" t="s">
        <v>85</v>
      </c>
      <c r="I577" s="2" t="s">
        <v>80</v>
      </c>
      <c r="J577" s="6" t="s">
        <v>878</v>
      </c>
      <c r="K577" s="6" t="s">
        <v>97</v>
      </c>
      <c r="L577" s="6" t="s">
        <v>97</v>
      </c>
      <c r="M577" s="2" t="s">
        <v>97</v>
      </c>
      <c r="N577" s="3">
        <v>44928</v>
      </c>
      <c r="O577" s="3">
        <f t="shared" si="239"/>
        <v>45291</v>
      </c>
      <c r="P577" s="2" t="s">
        <v>97</v>
      </c>
      <c r="Q577" s="12" t="s">
        <v>879</v>
      </c>
      <c r="R577" s="7">
        <v>15561</v>
      </c>
      <c r="S577" s="7">
        <f t="shared" si="238"/>
        <v>15561</v>
      </c>
      <c r="T577" s="12" t="s">
        <v>880</v>
      </c>
      <c r="U577" s="12" t="s">
        <v>137</v>
      </c>
      <c r="V577" s="12" t="s">
        <v>139</v>
      </c>
      <c r="W577" s="2" t="s">
        <v>82</v>
      </c>
      <c r="X577" s="12" t="s">
        <v>139</v>
      </c>
      <c r="Y577" s="2" t="s">
        <v>86</v>
      </c>
      <c r="Z577" s="3">
        <v>45112</v>
      </c>
      <c r="AA577" s="3">
        <v>45112</v>
      </c>
      <c r="AB577" s="4" t="s">
        <v>97</v>
      </c>
    </row>
    <row r="578" spans="1:28" ht="45" customHeight="1" x14ac:dyDescent="0.25">
      <c r="A578" s="2">
        <v>2023</v>
      </c>
      <c r="B578" s="3">
        <v>45017</v>
      </c>
      <c r="C578" s="3">
        <v>45107</v>
      </c>
      <c r="D578" s="4" t="s">
        <v>72</v>
      </c>
      <c r="E578" s="5" t="s">
        <v>1385</v>
      </c>
      <c r="F578" s="2" t="s">
        <v>90</v>
      </c>
      <c r="G578" s="9" t="s">
        <v>91</v>
      </c>
      <c r="H578" s="2" t="s">
        <v>85</v>
      </c>
      <c r="I578" s="2" t="s">
        <v>80</v>
      </c>
      <c r="J578" s="6" t="s">
        <v>1386</v>
      </c>
      <c r="K578" s="6" t="s">
        <v>97</v>
      </c>
      <c r="L578" s="6" t="s">
        <v>97</v>
      </c>
      <c r="M578" s="2" t="s">
        <v>97</v>
      </c>
      <c r="N578" s="3">
        <v>44928</v>
      </c>
      <c r="O578" s="3">
        <f>N578+363</f>
        <v>45291</v>
      </c>
      <c r="P578" s="2" t="s">
        <v>97</v>
      </c>
      <c r="Q578" s="12" t="s">
        <v>1387</v>
      </c>
      <c r="R578" s="7">
        <v>5000</v>
      </c>
      <c r="S578" s="7">
        <f>R578</f>
        <v>5000</v>
      </c>
      <c r="T578" s="12" t="s">
        <v>1388</v>
      </c>
      <c r="U578" s="12" t="s">
        <v>137</v>
      </c>
      <c r="V578" s="12" t="s">
        <v>139</v>
      </c>
      <c r="W578" s="2" t="s">
        <v>82</v>
      </c>
      <c r="X578" s="12" t="s">
        <v>139</v>
      </c>
      <c r="Y578" s="2" t="s">
        <v>86</v>
      </c>
      <c r="Z578" s="3">
        <v>45112</v>
      </c>
      <c r="AA578" s="3">
        <v>45112</v>
      </c>
      <c r="AB578" s="4" t="s">
        <v>97</v>
      </c>
    </row>
    <row r="579" spans="1:28" ht="45" customHeight="1" x14ac:dyDescent="0.25">
      <c r="A579" s="2">
        <v>2023</v>
      </c>
      <c r="B579" s="3">
        <v>45017</v>
      </c>
      <c r="C579" s="3">
        <v>45107</v>
      </c>
      <c r="D579" s="4" t="s">
        <v>72</v>
      </c>
      <c r="E579" s="5" t="s">
        <v>2590</v>
      </c>
      <c r="F579" s="2" t="s">
        <v>90</v>
      </c>
      <c r="G579" s="9" t="s">
        <v>91</v>
      </c>
      <c r="H579" s="2" t="s">
        <v>85</v>
      </c>
      <c r="I579" s="2" t="s">
        <v>80</v>
      </c>
      <c r="J579" s="6" t="s">
        <v>2591</v>
      </c>
      <c r="K579" s="6" t="s">
        <v>97</v>
      </c>
      <c r="L579" s="6" t="s">
        <v>97</v>
      </c>
      <c r="M579" s="2" t="s">
        <v>97</v>
      </c>
      <c r="N579" s="3">
        <v>44928</v>
      </c>
      <c r="O579" s="3">
        <f t="shared" ref="O579:O580" si="242">N579+363</f>
        <v>45291</v>
      </c>
      <c r="P579" s="2" t="s">
        <v>97</v>
      </c>
      <c r="Q579" s="12" t="s">
        <v>2592</v>
      </c>
      <c r="R579" s="7">
        <f>27036.8+27801.6+28678.4+30790.4+33196.8</f>
        <v>147504</v>
      </c>
      <c r="S579" s="7">
        <f t="shared" ref="S579:S580" si="243">R579</f>
        <v>147504</v>
      </c>
      <c r="T579" s="12" t="s">
        <v>2593</v>
      </c>
      <c r="U579" s="12" t="s">
        <v>137</v>
      </c>
      <c r="V579" s="12" t="s">
        <v>139</v>
      </c>
      <c r="W579" s="2" t="s">
        <v>82</v>
      </c>
      <c r="X579" s="12" t="s">
        <v>139</v>
      </c>
      <c r="Y579" s="2" t="s">
        <v>86</v>
      </c>
      <c r="Z579" s="3">
        <v>45112</v>
      </c>
      <c r="AA579" s="3">
        <v>45112</v>
      </c>
      <c r="AB579" s="4" t="s">
        <v>97</v>
      </c>
    </row>
    <row r="580" spans="1:28" ht="45" customHeight="1" x14ac:dyDescent="0.25">
      <c r="A580" s="2">
        <v>2023</v>
      </c>
      <c r="B580" s="3">
        <v>45017</v>
      </c>
      <c r="C580" s="3">
        <v>45107</v>
      </c>
      <c r="D580" s="4" t="s">
        <v>72</v>
      </c>
      <c r="E580" s="5" t="s">
        <v>2589</v>
      </c>
      <c r="F580" s="2" t="s">
        <v>90</v>
      </c>
      <c r="G580" s="9" t="s">
        <v>91</v>
      </c>
      <c r="H580" s="2" t="s">
        <v>85</v>
      </c>
      <c r="I580" s="2" t="s">
        <v>80</v>
      </c>
      <c r="J580" s="6" t="s">
        <v>2594</v>
      </c>
      <c r="K580" s="6" t="s">
        <v>97</v>
      </c>
      <c r="L580" s="6" t="s">
        <v>97</v>
      </c>
      <c r="M580" s="2" t="s">
        <v>97</v>
      </c>
      <c r="N580" s="3">
        <v>44928</v>
      </c>
      <c r="O580" s="3">
        <f t="shared" si="242"/>
        <v>45291</v>
      </c>
      <c r="P580" s="2" t="s">
        <v>97</v>
      </c>
      <c r="Q580" s="12" t="s">
        <v>2595</v>
      </c>
      <c r="R580" s="7">
        <v>41496</v>
      </c>
      <c r="S580" s="7">
        <f t="shared" si="243"/>
        <v>41496</v>
      </c>
      <c r="T580" s="12" t="s">
        <v>2596</v>
      </c>
      <c r="U580" s="12" t="s">
        <v>137</v>
      </c>
      <c r="V580" s="12" t="s">
        <v>139</v>
      </c>
      <c r="W580" s="2" t="s">
        <v>82</v>
      </c>
      <c r="X580" s="12" t="s">
        <v>139</v>
      </c>
      <c r="Y580" s="2" t="s">
        <v>86</v>
      </c>
      <c r="Z580" s="3">
        <v>45112</v>
      </c>
      <c r="AA580" s="3">
        <v>45112</v>
      </c>
      <c r="AB580" s="4" t="s">
        <v>97</v>
      </c>
    </row>
    <row r="581" spans="1:28" ht="45" customHeight="1" x14ac:dyDescent="0.25">
      <c r="A581" s="2">
        <v>2023</v>
      </c>
      <c r="B581" s="3">
        <v>45017</v>
      </c>
      <c r="C581" s="3">
        <v>45107</v>
      </c>
      <c r="D581" s="4" t="s">
        <v>72</v>
      </c>
      <c r="E581" s="5" t="s">
        <v>1205</v>
      </c>
      <c r="F581" s="2" t="s">
        <v>90</v>
      </c>
      <c r="G581" s="9" t="s">
        <v>91</v>
      </c>
      <c r="H581" s="2" t="s">
        <v>85</v>
      </c>
      <c r="I581" s="2" t="s">
        <v>80</v>
      </c>
      <c r="J581" s="6" t="s">
        <v>1206</v>
      </c>
      <c r="K581" s="6" t="s">
        <v>97</v>
      </c>
      <c r="L581" s="6" t="s">
        <v>97</v>
      </c>
      <c r="M581" s="2" t="s">
        <v>97</v>
      </c>
      <c r="N581" s="3">
        <v>44928</v>
      </c>
      <c r="O581" s="3">
        <f t="shared" si="239"/>
        <v>45291</v>
      </c>
      <c r="P581" s="2" t="s">
        <v>97</v>
      </c>
      <c r="Q581" s="12" t="s">
        <v>1207</v>
      </c>
      <c r="R581" s="7">
        <v>10374</v>
      </c>
      <c r="S581" s="7">
        <f t="shared" si="238"/>
        <v>10374</v>
      </c>
      <c r="T581" s="12" t="s">
        <v>1208</v>
      </c>
      <c r="U581" s="12" t="s">
        <v>137</v>
      </c>
      <c r="V581" s="12" t="s">
        <v>139</v>
      </c>
      <c r="W581" s="2" t="s">
        <v>82</v>
      </c>
      <c r="X581" s="12" t="s">
        <v>139</v>
      </c>
      <c r="Y581" s="2" t="s">
        <v>86</v>
      </c>
      <c r="Z581" s="3">
        <v>45112</v>
      </c>
      <c r="AA581" s="3">
        <v>45112</v>
      </c>
      <c r="AB581" s="4" t="s">
        <v>97</v>
      </c>
    </row>
    <row r="582" spans="1:28" ht="45" customHeight="1" x14ac:dyDescent="0.25">
      <c r="A582" s="2">
        <v>2023</v>
      </c>
      <c r="B582" s="3">
        <v>45017</v>
      </c>
      <c r="C582" s="3">
        <v>45107</v>
      </c>
      <c r="D582" s="4" t="s">
        <v>72</v>
      </c>
      <c r="E582" s="5" t="s">
        <v>1511</v>
      </c>
      <c r="F582" s="2" t="s">
        <v>90</v>
      </c>
      <c r="G582" s="9" t="s">
        <v>91</v>
      </c>
      <c r="H582" s="2" t="s">
        <v>85</v>
      </c>
      <c r="I582" s="2" t="s">
        <v>80</v>
      </c>
      <c r="J582" s="6" t="s">
        <v>1512</v>
      </c>
      <c r="K582" s="6" t="s">
        <v>1513</v>
      </c>
      <c r="L582" s="6" t="s">
        <v>1054</v>
      </c>
      <c r="M582" s="2" t="s">
        <v>97</v>
      </c>
      <c r="N582" s="3">
        <v>44928</v>
      </c>
      <c r="O582" s="3">
        <f t="shared" si="239"/>
        <v>45291</v>
      </c>
      <c r="P582" s="2" t="s">
        <v>97</v>
      </c>
      <c r="Q582" s="12" t="s">
        <v>1514</v>
      </c>
      <c r="R582" s="7">
        <v>31122</v>
      </c>
      <c r="S582" s="7">
        <f t="shared" si="238"/>
        <v>31122</v>
      </c>
      <c r="T582" s="12" t="s">
        <v>1515</v>
      </c>
      <c r="U582" s="12" t="s">
        <v>137</v>
      </c>
      <c r="V582" s="12" t="s">
        <v>139</v>
      </c>
      <c r="W582" s="2" t="s">
        <v>82</v>
      </c>
      <c r="X582" s="12" t="s">
        <v>139</v>
      </c>
      <c r="Y582" s="2" t="s">
        <v>86</v>
      </c>
      <c r="Z582" s="3">
        <v>45112</v>
      </c>
      <c r="AA582" s="3">
        <v>45112</v>
      </c>
      <c r="AB582" s="4" t="s">
        <v>97</v>
      </c>
    </row>
    <row r="583" spans="1:28" ht="45" customHeight="1" x14ac:dyDescent="0.25">
      <c r="A583" s="2">
        <v>2023</v>
      </c>
      <c r="B583" s="3">
        <v>45017</v>
      </c>
      <c r="C583" s="3">
        <v>45107</v>
      </c>
      <c r="D583" s="4" t="s">
        <v>72</v>
      </c>
      <c r="E583" s="5" t="s">
        <v>1409</v>
      </c>
      <c r="F583" s="2" t="s">
        <v>90</v>
      </c>
      <c r="G583" s="9" t="s">
        <v>91</v>
      </c>
      <c r="H583" s="2" t="s">
        <v>85</v>
      </c>
      <c r="I583" s="2" t="s">
        <v>80</v>
      </c>
      <c r="J583" s="6" t="s">
        <v>1410</v>
      </c>
      <c r="K583" s="6" t="s">
        <v>97</v>
      </c>
      <c r="L583" s="6" t="s">
        <v>97</v>
      </c>
      <c r="M583" s="2" t="s">
        <v>97</v>
      </c>
      <c r="N583" s="3">
        <v>44928</v>
      </c>
      <c r="O583" s="3">
        <f t="shared" ref="O583:O593" si="244">N583+363</f>
        <v>45291</v>
      </c>
      <c r="P583" s="2" t="s">
        <v>97</v>
      </c>
      <c r="Q583" s="12" t="s">
        <v>1411</v>
      </c>
      <c r="R583" s="7">
        <f>1202.75+3112.2</f>
        <v>4314.95</v>
      </c>
      <c r="S583" s="7">
        <f t="shared" ref="S583" si="245">R583</f>
        <v>4314.95</v>
      </c>
      <c r="T583" s="12" t="s">
        <v>1412</v>
      </c>
      <c r="U583" s="12" t="s">
        <v>137</v>
      </c>
      <c r="V583" s="12" t="s">
        <v>139</v>
      </c>
      <c r="W583" s="2" t="s">
        <v>82</v>
      </c>
      <c r="X583" s="12" t="s">
        <v>139</v>
      </c>
      <c r="Y583" s="2" t="s">
        <v>86</v>
      </c>
      <c r="Z583" s="3">
        <v>45112</v>
      </c>
      <c r="AA583" s="3">
        <v>45112</v>
      </c>
      <c r="AB583" s="4" t="s">
        <v>97</v>
      </c>
    </row>
    <row r="584" spans="1:28" ht="45" customHeight="1" x14ac:dyDescent="0.25">
      <c r="A584" s="2">
        <v>2023</v>
      </c>
      <c r="B584" s="3">
        <v>45017</v>
      </c>
      <c r="C584" s="3">
        <v>45107</v>
      </c>
      <c r="D584" s="4" t="s">
        <v>72</v>
      </c>
      <c r="E584" s="5" t="s">
        <v>2063</v>
      </c>
      <c r="F584" s="2" t="s">
        <v>90</v>
      </c>
      <c r="G584" s="9" t="s">
        <v>91</v>
      </c>
      <c r="H584" s="2" t="s">
        <v>85</v>
      </c>
      <c r="I584" s="2" t="s">
        <v>80</v>
      </c>
      <c r="J584" s="6" t="s">
        <v>2057</v>
      </c>
      <c r="K584" s="6" t="s">
        <v>97</v>
      </c>
      <c r="L584" s="6" t="s">
        <v>97</v>
      </c>
      <c r="M584" s="2" t="s">
        <v>97</v>
      </c>
      <c r="N584" s="3">
        <v>44928</v>
      </c>
      <c r="O584" s="3">
        <f>N584+363</f>
        <v>45291</v>
      </c>
      <c r="P584" s="2" t="s">
        <v>97</v>
      </c>
      <c r="Q584" s="12" t="s">
        <v>2064</v>
      </c>
      <c r="R584" s="7">
        <f>5187+10374</f>
        <v>15561</v>
      </c>
      <c r="S584" s="7">
        <f>R584</f>
        <v>15561</v>
      </c>
      <c r="T584" s="12" t="s">
        <v>2065</v>
      </c>
      <c r="U584" s="12" t="s">
        <v>137</v>
      </c>
      <c r="V584" s="12" t="s">
        <v>139</v>
      </c>
      <c r="W584" s="2" t="s">
        <v>82</v>
      </c>
      <c r="X584" s="12" t="s">
        <v>139</v>
      </c>
      <c r="Y584" s="2" t="s">
        <v>86</v>
      </c>
      <c r="Z584" s="3">
        <v>45112</v>
      </c>
      <c r="AA584" s="3">
        <v>45112</v>
      </c>
      <c r="AB584" s="4" t="s">
        <v>97</v>
      </c>
    </row>
    <row r="585" spans="1:28" ht="45" customHeight="1" x14ac:dyDescent="0.25">
      <c r="A585" s="2">
        <v>2023</v>
      </c>
      <c r="B585" s="3">
        <v>45017</v>
      </c>
      <c r="C585" s="3">
        <v>45107</v>
      </c>
      <c r="D585" s="4" t="s">
        <v>72</v>
      </c>
      <c r="E585" s="5" t="s">
        <v>1999</v>
      </c>
      <c r="F585" s="2" t="s">
        <v>90</v>
      </c>
      <c r="G585" s="9" t="s">
        <v>91</v>
      </c>
      <c r="H585" s="2" t="s">
        <v>85</v>
      </c>
      <c r="I585" s="2" t="s">
        <v>80</v>
      </c>
      <c r="J585" s="6" t="s">
        <v>972</v>
      </c>
      <c r="K585" s="6" t="s">
        <v>973</v>
      </c>
      <c r="L585" s="6" t="s">
        <v>2000</v>
      </c>
      <c r="M585" s="2" t="s">
        <v>97</v>
      </c>
      <c r="N585" s="3">
        <v>44928</v>
      </c>
      <c r="O585" s="3">
        <f>N585+363</f>
        <v>45291</v>
      </c>
      <c r="P585" s="2" t="s">
        <v>97</v>
      </c>
      <c r="Q585" s="12" t="s">
        <v>2001</v>
      </c>
      <c r="R585" s="7">
        <v>2000</v>
      </c>
      <c r="S585" s="7">
        <f>R585</f>
        <v>2000</v>
      </c>
      <c r="T585" s="12" t="s">
        <v>2002</v>
      </c>
      <c r="U585" s="12" t="s">
        <v>137</v>
      </c>
      <c r="V585" s="12" t="s">
        <v>139</v>
      </c>
      <c r="W585" s="2" t="s">
        <v>82</v>
      </c>
      <c r="X585" s="12" t="s">
        <v>139</v>
      </c>
      <c r="Y585" s="2" t="s">
        <v>86</v>
      </c>
      <c r="Z585" s="3">
        <v>45112</v>
      </c>
      <c r="AA585" s="3">
        <v>45112</v>
      </c>
      <c r="AB585" s="4" t="s">
        <v>97</v>
      </c>
    </row>
    <row r="586" spans="1:28" ht="45" customHeight="1" x14ac:dyDescent="0.25">
      <c r="A586" s="2">
        <v>2023</v>
      </c>
      <c r="B586" s="3">
        <v>45017</v>
      </c>
      <c r="C586" s="3">
        <v>45107</v>
      </c>
      <c r="D586" s="4" t="s">
        <v>72</v>
      </c>
      <c r="E586" s="5" t="s">
        <v>1998</v>
      </c>
      <c r="F586" s="2" t="s">
        <v>90</v>
      </c>
      <c r="G586" s="9" t="s">
        <v>91</v>
      </c>
      <c r="H586" s="2" t="s">
        <v>85</v>
      </c>
      <c r="I586" s="2" t="s">
        <v>80</v>
      </c>
      <c r="J586" s="6" t="s">
        <v>972</v>
      </c>
      <c r="K586" s="6" t="s">
        <v>973</v>
      </c>
      <c r="L586" s="6" t="s">
        <v>2000</v>
      </c>
      <c r="M586" s="2" t="s">
        <v>97</v>
      </c>
      <c r="N586" s="3">
        <v>44928</v>
      </c>
      <c r="O586" s="3">
        <f>N586+363</f>
        <v>45291</v>
      </c>
      <c r="P586" s="2" t="s">
        <v>97</v>
      </c>
      <c r="Q586" s="12" t="s">
        <v>2003</v>
      </c>
      <c r="R586" s="7">
        <v>2000</v>
      </c>
      <c r="S586" s="7">
        <f>R586</f>
        <v>2000</v>
      </c>
      <c r="T586" s="12" t="s">
        <v>2004</v>
      </c>
      <c r="U586" s="12" t="s">
        <v>137</v>
      </c>
      <c r="V586" s="12" t="s">
        <v>139</v>
      </c>
      <c r="W586" s="2" t="s">
        <v>82</v>
      </c>
      <c r="X586" s="12" t="s">
        <v>139</v>
      </c>
      <c r="Y586" s="2" t="s">
        <v>86</v>
      </c>
      <c r="Z586" s="3">
        <v>45112</v>
      </c>
      <c r="AA586" s="3">
        <v>45112</v>
      </c>
      <c r="AB586" s="4" t="s">
        <v>97</v>
      </c>
    </row>
    <row r="587" spans="1:28" ht="45" customHeight="1" x14ac:dyDescent="0.25">
      <c r="A587" s="2">
        <v>2023</v>
      </c>
      <c r="B587" s="3">
        <v>45017</v>
      </c>
      <c r="C587" s="3">
        <v>45107</v>
      </c>
      <c r="D587" s="4" t="s">
        <v>72</v>
      </c>
      <c r="E587" s="5" t="s">
        <v>1547</v>
      </c>
      <c r="F587" s="2" t="s">
        <v>90</v>
      </c>
      <c r="G587" s="9" t="s">
        <v>91</v>
      </c>
      <c r="H587" s="2" t="s">
        <v>85</v>
      </c>
      <c r="I587" s="2" t="s">
        <v>80</v>
      </c>
      <c r="J587" s="6" t="s">
        <v>1548</v>
      </c>
      <c r="K587" s="6" t="s">
        <v>118</v>
      </c>
      <c r="L587" s="6" t="s">
        <v>178</v>
      </c>
      <c r="M587" s="2" t="s">
        <v>97</v>
      </c>
      <c r="N587" s="3">
        <v>44928</v>
      </c>
      <c r="O587" s="3">
        <f>N587+363</f>
        <v>45291</v>
      </c>
      <c r="P587" s="2" t="s">
        <v>97</v>
      </c>
      <c r="Q587" s="12" t="s">
        <v>1549</v>
      </c>
      <c r="R587" s="7">
        <f>5187+5187</f>
        <v>10374</v>
      </c>
      <c r="S587" s="7">
        <f t="shared" ref="S587:S593" si="246">R587</f>
        <v>10374</v>
      </c>
      <c r="T587" s="12" t="s">
        <v>1550</v>
      </c>
      <c r="U587" s="12" t="s">
        <v>137</v>
      </c>
      <c r="V587" s="12" t="s">
        <v>139</v>
      </c>
      <c r="W587" s="2" t="s">
        <v>82</v>
      </c>
      <c r="X587" s="12" t="s">
        <v>139</v>
      </c>
      <c r="Y587" s="2" t="s">
        <v>86</v>
      </c>
      <c r="Z587" s="3">
        <v>45112</v>
      </c>
      <c r="AA587" s="3">
        <v>45112</v>
      </c>
      <c r="AB587" s="4" t="s">
        <v>97</v>
      </c>
    </row>
    <row r="588" spans="1:28" ht="45" customHeight="1" x14ac:dyDescent="0.25">
      <c r="A588" s="2">
        <v>2023</v>
      </c>
      <c r="B588" s="3">
        <v>45017</v>
      </c>
      <c r="C588" s="3">
        <v>45107</v>
      </c>
      <c r="D588" s="4" t="s">
        <v>72</v>
      </c>
      <c r="E588" s="5" t="s">
        <v>2597</v>
      </c>
      <c r="F588" s="2" t="s">
        <v>90</v>
      </c>
      <c r="G588" s="9" t="s">
        <v>91</v>
      </c>
      <c r="H588" s="2" t="s">
        <v>85</v>
      </c>
      <c r="I588" s="2" t="s">
        <v>80</v>
      </c>
      <c r="J588" s="6" t="s">
        <v>2598</v>
      </c>
      <c r="K588" s="6" t="s">
        <v>97</v>
      </c>
      <c r="L588" s="6" t="s">
        <v>97</v>
      </c>
      <c r="M588" s="2" t="s">
        <v>97</v>
      </c>
      <c r="N588" s="3">
        <v>44928</v>
      </c>
      <c r="O588" s="3">
        <f t="shared" ref="O588" si="247">N588+363</f>
        <v>45291</v>
      </c>
      <c r="P588" s="2" t="s">
        <v>97</v>
      </c>
      <c r="Q588" s="12" t="s">
        <v>2599</v>
      </c>
      <c r="R588" s="7">
        <f>4811+5187</f>
        <v>9998</v>
      </c>
      <c r="S588" s="7">
        <f t="shared" si="246"/>
        <v>9998</v>
      </c>
      <c r="T588" s="12" t="s">
        <v>2600</v>
      </c>
      <c r="U588" s="12" t="s">
        <v>137</v>
      </c>
      <c r="V588" s="12" t="s">
        <v>139</v>
      </c>
      <c r="W588" s="2" t="s">
        <v>82</v>
      </c>
      <c r="X588" s="12" t="s">
        <v>139</v>
      </c>
      <c r="Y588" s="2" t="s">
        <v>86</v>
      </c>
      <c r="Z588" s="3">
        <v>45112</v>
      </c>
      <c r="AA588" s="3">
        <v>45112</v>
      </c>
      <c r="AB588" s="4" t="s">
        <v>97</v>
      </c>
    </row>
    <row r="589" spans="1:28" ht="45" customHeight="1" x14ac:dyDescent="0.25">
      <c r="A589" s="2">
        <v>2023</v>
      </c>
      <c r="B589" s="3">
        <v>45017</v>
      </c>
      <c r="C589" s="3">
        <v>45107</v>
      </c>
      <c r="D589" s="4" t="s">
        <v>72</v>
      </c>
      <c r="E589" s="5" t="s">
        <v>1994</v>
      </c>
      <c r="F589" s="2" t="s">
        <v>90</v>
      </c>
      <c r="G589" s="9" t="s">
        <v>91</v>
      </c>
      <c r="H589" s="2" t="s">
        <v>85</v>
      </c>
      <c r="I589" s="2" t="s">
        <v>80</v>
      </c>
      <c r="J589" s="6" t="s">
        <v>1995</v>
      </c>
      <c r="K589" s="6" t="s">
        <v>97</v>
      </c>
      <c r="L589" s="6" t="s">
        <v>97</v>
      </c>
      <c r="M589" s="2" t="s">
        <v>97</v>
      </c>
      <c r="N589" s="3">
        <v>44928</v>
      </c>
      <c r="O589" s="3">
        <f>N589+363</f>
        <v>45291</v>
      </c>
      <c r="P589" s="2" t="s">
        <v>97</v>
      </c>
      <c r="Q589" s="12" t="s">
        <v>1996</v>
      </c>
      <c r="R589" s="7">
        <f>2534.7+2606.4+2688.6+2886.6+3112.2</f>
        <v>13828.5</v>
      </c>
      <c r="S589" s="7">
        <f>R589</f>
        <v>13828.5</v>
      </c>
      <c r="T589" s="12" t="s">
        <v>1997</v>
      </c>
      <c r="U589" s="12" t="s">
        <v>137</v>
      </c>
      <c r="V589" s="12" t="s">
        <v>139</v>
      </c>
      <c r="W589" s="2" t="s">
        <v>82</v>
      </c>
      <c r="X589" s="12" t="s">
        <v>139</v>
      </c>
      <c r="Y589" s="2" t="s">
        <v>86</v>
      </c>
      <c r="Z589" s="3">
        <v>45112</v>
      </c>
      <c r="AA589" s="3">
        <v>45112</v>
      </c>
      <c r="AB589" s="4" t="s">
        <v>97</v>
      </c>
    </row>
    <row r="590" spans="1:28" ht="45" customHeight="1" x14ac:dyDescent="0.25">
      <c r="A590" s="2">
        <v>2023</v>
      </c>
      <c r="B590" s="3">
        <v>45017</v>
      </c>
      <c r="C590" s="3">
        <v>45107</v>
      </c>
      <c r="D590" s="4" t="s">
        <v>72</v>
      </c>
      <c r="E590" s="5" t="s">
        <v>1774</v>
      </c>
      <c r="F590" s="2" t="s">
        <v>90</v>
      </c>
      <c r="G590" s="9" t="s">
        <v>91</v>
      </c>
      <c r="H590" s="2" t="s">
        <v>85</v>
      </c>
      <c r="I590" s="2" t="s">
        <v>80</v>
      </c>
      <c r="J590" s="6" t="s">
        <v>1775</v>
      </c>
      <c r="K590" s="6" t="s">
        <v>97</v>
      </c>
      <c r="L590" s="6" t="s">
        <v>97</v>
      </c>
      <c r="M590" s="2" t="s">
        <v>97</v>
      </c>
      <c r="N590" s="3">
        <v>44927</v>
      </c>
      <c r="O590" s="3">
        <f>N590+364</f>
        <v>45291</v>
      </c>
      <c r="P590" s="2" t="s">
        <v>97</v>
      </c>
      <c r="Q590" s="12" t="s">
        <v>1776</v>
      </c>
      <c r="R590" s="7">
        <v>5187</v>
      </c>
      <c r="S590" s="7">
        <f t="shared" si="246"/>
        <v>5187</v>
      </c>
      <c r="T590" s="12" t="s">
        <v>1777</v>
      </c>
      <c r="U590" s="12" t="s">
        <v>137</v>
      </c>
      <c r="V590" s="12" t="s">
        <v>139</v>
      </c>
      <c r="W590" s="2" t="s">
        <v>82</v>
      </c>
      <c r="X590" s="12" t="s">
        <v>139</v>
      </c>
      <c r="Y590" s="2" t="s">
        <v>86</v>
      </c>
      <c r="Z590" s="3">
        <v>45112</v>
      </c>
      <c r="AA590" s="3">
        <v>45112</v>
      </c>
      <c r="AB590" s="4" t="s">
        <v>97</v>
      </c>
    </row>
    <row r="591" spans="1:28" ht="45" customHeight="1" x14ac:dyDescent="0.25">
      <c r="A591" s="2">
        <v>2023</v>
      </c>
      <c r="B591" s="3">
        <v>45017</v>
      </c>
      <c r="C591" s="3">
        <v>45107</v>
      </c>
      <c r="D591" s="4" t="s">
        <v>72</v>
      </c>
      <c r="E591" s="5" t="s">
        <v>1778</v>
      </c>
      <c r="F591" s="2" t="s">
        <v>90</v>
      </c>
      <c r="G591" s="9" t="s">
        <v>91</v>
      </c>
      <c r="H591" s="2" t="s">
        <v>85</v>
      </c>
      <c r="I591" s="2" t="s">
        <v>80</v>
      </c>
      <c r="J591" s="6" t="s">
        <v>1779</v>
      </c>
      <c r="K591" s="6" t="s">
        <v>1780</v>
      </c>
      <c r="L591" s="6" t="s">
        <v>332</v>
      </c>
      <c r="M591" s="2" t="s">
        <v>97</v>
      </c>
      <c r="N591" s="3">
        <v>44928</v>
      </c>
      <c r="O591" s="3">
        <f t="shared" si="244"/>
        <v>45291</v>
      </c>
      <c r="P591" s="2" t="s">
        <v>97</v>
      </c>
      <c r="Q591" s="12" t="s">
        <v>1781</v>
      </c>
      <c r="R591" s="7">
        <v>3500</v>
      </c>
      <c r="S591" s="7">
        <f t="shared" si="246"/>
        <v>3500</v>
      </c>
      <c r="T591" s="12" t="s">
        <v>1782</v>
      </c>
      <c r="U591" s="12" t="s">
        <v>137</v>
      </c>
      <c r="V591" s="12" t="s">
        <v>139</v>
      </c>
      <c r="W591" s="2" t="s">
        <v>82</v>
      </c>
      <c r="X591" s="12" t="s">
        <v>139</v>
      </c>
      <c r="Y591" s="2" t="s">
        <v>86</v>
      </c>
      <c r="Z591" s="3">
        <v>45112</v>
      </c>
      <c r="AA591" s="3">
        <v>45112</v>
      </c>
      <c r="AB591" s="4" t="s">
        <v>97</v>
      </c>
    </row>
    <row r="592" spans="1:28" ht="45" customHeight="1" x14ac:dyDescent="0.25">
      <c r="A592" s="2">
        <v>2023</v>
      </c>
      <c r="B592" s="3">
        <v>45017</v>
      </c>
      <c r="C592" s="3">
        <v>45107</v>
      </c>
      <c r="D592" s="4" t="s">
        <v>72</v>
      </c>
      <c r="E592" s="5" t="s">
        <v>2601</v>
      </c>
      <c r="F592" s="2" t="s">
        <v>90</v>
      </c>
      <c r="G592" s="9" t="s">
        <v>91</v>
      </c>
      <c r="H592" s="2" t="s">
        <v>85</v>
      </c>
      <c r="I592" s="2" t="s">
        <v>80</v>
      </c>
      <c r="J592" s="6" t="s">
        <v>2602</v>
      </c>
      <c r="K592" s="6" t="s">
        <v>97</v>
      </c>
      <c r="L592" s="6" t="s">
        <v>97</v>
      </c>
      <c r="M592" s="2" t="s">
        <v>97</v>
      </c>
      <c r="N592" s="3">
        <v>44928</v>
      </c>
      <c r="O592" s="3">
        <f t="shared" si="244"/>
        <v>45291</v>
      </c>
      <c r="P592" s="2" t="s">
        <v>97</v>
      </c>
      <c r="Q592" s="12" t="s">
        <v>2603</v>
      </c>
      <c r="R592" s="7">
        <v>10374</v>
      </c>
      <c r="S592" s="7">
        <f t="shared" si="246"/>
        <v>10374</v>
      </c>
      <c r="T592" s="12" t="s">
        <v>2604</v>
      </c>
      <c r="U592" s="12" t="s">
        <v>137</v>
      </c>
      <c r="V592" s="12" t="s">
        <v>139</v>
      </c>
      <c r="W592" s="2" t="s">
        <v>82</v>
      </c>
      <c r="X592" s="12" t="s">
        <v>139</v>
      </c>
      <c r="Y592" s="2" t="s">
        <v>86</v>
      </c>
      <c r="Z592" s="3">
        <v>45112</v>
      </c>
      <c r="AA592" s="3">
        <v>45112</v>
      </c>
      <c r="AB592" s="4" t="s">
        <v>97</v>
      </c>
    </row>
    <row r="593" spans="1:28" ht="45" customHeight="1" x14ac:dyDescent="0.25">
      <c r="A593" s="2">
        <v>2023</v>
      </c>
      <c r="B593" s="3">
        <v>45017</v>
      </c>
      <c r="C593" s="3">
        <v>45107</v>
      </c>
      <c r="D593" s="4" t="s">
        <v>72</v>
      </c>
      <c r="E593" s="5" t="s">
        <v>2695</v>
      </c>
      <c r="F593" s="2" t="s">
        <v>90</v>
      </c>
      <c r="G593" s="9" t="s">
        <v>91</v>
      </c>
      <c r="H593" s="2" t="s">
        <v>85</v>
      </c>
      <c r="I593" s="2" t="s">
        <v>80</v>
      </c>
      <c r="J593" s="6" t="s">
        <v>2696</v>
      </c>
      <c r="K593" s="6" t="s">
        <v>97</v>
      </c>
      <c r="L593" s="6" t="s">
        <v>97</v>
      </c>
      <c r="M593" s="2" t="s">
        <v>97</v>
      </c>
      <c r="N593" s="3">
        <v>44928</v>
      </c>
      <c r="O593" s="3">
        <f t="shared" si="244"/>
        <v>45291</v>
      </c>
      <c r="P593" s="2" t="s">
        <v>97</v>
      </c>
      <c r="Q593" s="12" t="s">
        <v>2697</v>
      </c>
      <c r="R593" s="7">
        <v>3734.64</v>
      </c>
      <c r="S593" s="7">
        <f t="shared" si="246"/>
        <v>3734.64</v>
      </c>
      <c r="T593" s="12" t="s">
        <v>2698</v>
      </c>
      <c r="U593" s="12" t="s">
        <v>137</v>
      </c>
      <c r="V593" s="12" t="s">
        <v>139</v>
      </c>
      <c r="W593" s="2" t="s">
        <v>82</v>
      </c>
      <c r="X593" s="12" t="s">
        <v>139</v>
      </c>
      <c r="Y593" s="2" t="s">
        <v>86</v>
      </c>
      <c r="Z593" s="3">
        <v>45112</v>
      </c>
      <c r="AA593" s="3">
        <v>45112</v>
      </c>
      <c r="AB593" s="4" t="s">
        <v>97</v>
      </c>
    </row>
    <row r="594" spans="1:28" ht="45" customHeight="1" x14ac:dyDescent="0.25">
      <c r="A594" s="2">
        <v>2023</v>
      </c>
      <c r="B594" s="3">
        <v>45017</v>
      </c>
      <c r="C594" s="3">
        <v>45107</v>
      </c>
      <c r="D594" s="4" t="s">
        <v>72</v>
      </c>
      <c r="E594" s="5" t="s">
        <v>2005</v>
      </c>
      <c r="F594" s="2" t="s">
        <v>90</v>
      </c>
      <c r="G594" s="9" t="s">
        <v>91</v>
      </c>
      <c r="H594" s="2" t="s">
        <v>85</v>
      </c>
      <c r="I594" s="2" t="s">
        <v>80</v>
      </c>
      <c r="J594" s="6" t="s">
        <v>1942</v>
      </c>
      <c r="K594" s="6" t="s">
        <v>122</v>
      </c>
      <c r="L594" s="6" t="s">
        <v>134</v>
      </c>
      <c r="M594" s="2" t="s">
        <v>97</v>
      </c>
      <c r="N594" s="3">
        <v>44928</v>
      </c>
      <c r="O594" s="3">
        <f t="shared" ref="O594:O595" si="248">N594+363</f>
        <v>45291</v>
      </c>
      <c r="P594" s="2" t="s">
        <v>97</v>
      </c>
      <c r="Q594" s="12" t="s">
        <v>2006</v>
      </c>
      <c r="R594" s="7">
        <v>4149.6000000000004</v>
      </c>
      <c r="S594" s="7">
        <f t="shared" ref="S594" si="249">R594</f>
        <v>4149.6000000000004</v>
      </c>
      <c r="T594" s="12" t="s">
        <v>2007</v>
      </c>
      <c r="U594" s="12" t="s">
        <v>137</v>
      </c>
      <c r="V594" s="12" t="s">
        <v>139</v>
      </c>
      <c r="W594" s="2" t="s">
        <v>82</v>
      </c>
      <c r="X594" s="12" t="s">
        <v>139</v>
      </c>
      <c r="Y594" s="2" t="s">
        <v>86</v>
      </c>
      <c r="Z594" s="3">
        <v>45112</v>
      </c>
      <c r="AA594" s="3">
        <v>45112</v>
      </c>
      <c r="AB594" s="4" t="s">
        <v>97</v>
      </c>
    </row>
    <row r="595" spans="1:28" ht="45" customHeight="1" x14ac:dyDescent="0.25">
      <c r="A595" s="2">
        <v>2023</v>
      </c>
      <c r="B595" s="3">
        <v>45017</v>
      </c>
      <c r="C595" s="3">
        <v>45107</v>
      </c>
      <c r="D595" s="4" t="s">
        <v>72</v>
      </c>
      <c r="E595" s="5" t="s">
        <v>2634</v>
      </c>
      <c r="F595" s="2" t="s">
        <v>90</v>
      </c>
      <c r="G595" s="9" t="s">
        <v>91</v>
      </c>
      <c r="H595" s="2" t="s">
        <v>85</v>
      </c>
      <c r="I595" s="2" t="s">
        <v>80</v>
      </c>
      <c r="J595" s="6" t="s">
        <v>1710</v>
      </c>
      <c r="K595" s="6" t="s">
        <v>2635</v>
      </c>
      <c r="L595" s="6" t="s">
        <v>680</v>
      </c>
      <c r="M595" s="2" t="s">
        <v>97</v>
      </c>
      <c r="N595" s="3">
        <v>44928</v>
      </c>
      <c r="O595" s="3">
        <f t="shared" si="248"/>
        <v>45291</v>
      </c>
      <c r="P595" s="2" t="s">
        <v>97</v>
      </c>
      <c r="Q595" s="12" t="s">
        <v>2636</v>
      </c>
      <c r="R595" s="7">
        <v>5187</v>
      </c>
      <c r="S595" s="7">
        <f t="shared" ref="S595" si="250">R595</f>
        <v>5187</v>
      </c>
      <c r="T595" s="12" t="s">
        <v>2637</v>
      </c>
      <c r="U595" s="12" t="s">
        <v>137</v>
      </c>
      <c r="V595" s="12" t="s">
        <v>139</v>
      </c>
      <c r="W595" s="2" t="s">
        <v>82</v>
      </c>
      <c r="X595" s="12" t="s">
        <v>139</v>
      </c>
      <c r="Y595" s="2" t="s">
        <v>86</v>
      </c>
      <c r="Z595" s="3">
        <v>45112</v>
      </c>
      <c r="AA595" s="3">
        <v>45112</v>
      </c>
      <c r="AB595" s="4" t="s">
        <v>97</v>
      </c>
    </row>
    <row r="596" spans="1:28" ht="45" customHeight="1" x14ac:dyDescent="0.25">
      <c r="A596" s="2">
        <v>2023</v>
      </c>
      <c r="B596" s="3">
        <v>45017</v>
      </c>
      <c r="C596" s="3">
        <v>45107</v>
      </c>
      <c r="D596" s="4" t="s">
        <v>72</v>
      </c>
      <c r="E596" s="5" t="s">
        <v>2324</v>
      </c>
      <c r="F596" s="2" t="s">
        <v>90</v>
      </c>
      <c r="G596" s="9" t="s">
        <v>91</v>
      </c>
      <c r="H596" s="2" t="s">
        <v>85</v>
      </c>
      <c r="I596" s="2" t="s">
        <v>80</v>
      </c>
      <c r="J596" s="6" t="s">
        <v>2321</v>
      </c>
      <c r="K596" s="6" t="s">
        <v>122</v>
      </c>
      <c r="L596" s="6" t="s">
        <v>128</v>
      </c>
      <c r="M596" s="2" t="s">
        <v>97</v>
      </c>
      <c r="N596" s="3">
        <v>44928</v>
      </c>
      <c r="O596" s="3">
        <f t="shared" ref="O596:O606" si="251">N596+363</f>
        <v>45291</v>
      </c>
      <c r="P596" s="2" t="s">
        <v>97</v>
      </c>
      <c r="Q596" s="12" t="s">
        <v>2325</v>
      </c>
      <c r="R596" s="7">
        <f>5187+7158.06</f>
        <v>12345.060000000001</v>
      </c>
      <c r="S596" s="7">
        <f>R596</f>
        <v>12345.060000000001</v>
      </c>
      <c r="T596" s="12" t="s">
        <v>2326</v>
      </c>
      <c r="U596" s="12" t="s">
        <v>137</v>
      </c>
      <c r="V596" s="12" t="s">
        <v>139</v>
      </c>
      <c r="W596" s="2" t="s">
        <v>82</v>
      </c>
      <c r="X596" s="12" t="s">
        <v>139</v>
      </c>
      <c r="Y596" s="2" t="s">
        <v>86</v>
      </c>
      <c r="Z596" s="3">
        <v>45112</v>
      </c>
      <c r="AA596" s="3">
        <v>45112</v>
      </c>
      <c r="AB596" s="4" t="s">
        <v>97</v>
      </c>
    </row>
    <row r="597" spans="1:28" ht="45" customHeight="1" x14ac:dyDescent="0.25">
      <c r="A597" s="2">
        <v>2023</v>
      </c>
      <c r="B597" s="3">
        <v>45017</v>
      </c>
      <c r="C597" s="3">
        <v>45107</v>
      </c>
      <c r="D597" s="4" t="s">
        <v>72</v>
      </c>
      <c r="E597" s="5" t="s">
        <v>2521</v>
      </c>
      <c r="F597" s="2" t="s">
        <v>90</v>
      </c>
      <c r="G597" s="9" t="s">
        <v>91</v>
      </c>
      <c r="H597" s="2" t="s">
        <v>85</v>
      </c>
      <c r="I597" s="2" t="s">
        <v>80</v>
      </c>
      <c r="J597" s="6" t="s">
        <v>2522</v>
      </c>
      <c r="K597" s="6" t="s">
        <v>2523</v>
      </c>
      <c r="L597" s="6" t="s">
        <v>122</v>
      </c>
      <c r="M597" s="2" t="s">
        <v>97</v>
      </c>
      <c r="N597" s="3">
        <v>44928</v>
      </c>
      <c r="O597" s="3">
        <f t="shared" ref="O597" si="252">N597+363</f>
        <v>45291</v>
      </c>
      <c r="P597" s="2" t="s">
        <v>97</v>
      </c>
      <c r="Q597" s="12" t="s">
        <v>2524</v>
      </c>
      <c r="R597" s="7">
        <v>5187</v>
      </c>
      <c r="S597" s="7">
        <f t="shared" ref="S597" si="253">R597</f>
        <v>5187</v>
      </c>
      <c r="T597" s="12" t="s">
        <v>2525</v>
      </c>
      <c r="U597" s="12" t="s">
        <v>137</v>
      </c>
      <c r="V597" s="12" t="s">
        <v>139</v>
      </c>
      <c r="W597" s="2" t="s">
        <v>82</v>
      </c>
      <c r="X597" s="12" t="s">
        <v>139</v>
      </c>
      <c r="Y597" s="2" t="s">
        <v>86</v>
      </c>
      <c r="Z597" s="3">
        <v>45112</v>
      </c>
      <c r="AA597" s="3">
        <v>45112</v>
      </c>
      <c r="AB597" s="4" t="s">
        <v>97</v>
      </c>
    </row>
    <row r="598" spans="1:28" ht="45" customHeight="1" x14ac:dyDescent="0.25">
      <c r="A598" s="2">
        <v>2023</v>
      </c>
      <c r="B598" s="3">
        <v>45017</v>
      </c>
      <c r="C598" s="3">
        <v>45107</v>
      </c>
      <c r="D598" s="4" t="s">
        <v>72</v>
      </c>
      <c r="E598" s="5" t="s">
        <v>2430</v>
      </c>
      <c r="F598" s="2" t="s">
        <v>90</v>
      </c>
      <c r="G598" s="9" t="s">
        <v>91</v>
      </c>
      <c r="H598" s="2" t="s">
        <v>85</v>
      </c>
      <c r="I598" s="2" t="s">
        <v>80</v>
      </c>
      <c r="J598" s="6" t="s">
        <v>2431</v>
      </c>
      <c r="K598" s="6" t="s">
        <v>97</v>
      </c>
      <c r="L598" s="6" t="s">
        <v>97</v>
      </c>
      <c r="M598" s="2" t="s">
        <v>97</v>
      </c>
      <c r="N598" s="3">
        <v>44928</v>
      </c>
      <c r="O598" s="3">
        <f t="shared" si="251"/>
        <v>45291</v>
      </c>
      <c r="P598" s="2" t="s">
        <v>97</v>
      </c>
      <c r="Q598" s="12" t="s">
        <v>2432</v>
      </c>
      <c r="R598" s="7">
        <v>15561</v>
      </c>
      <c r="S598" s="7">
        <f t="shared" ref="S598:S600" si="254">R598</f>
        <v>15561</v>
      </c>
      <c r="T598" s="12" t="s">
        <v>2433</v>
      </c>
      <c r="U598" s="12" t="s">
        <v>137</v>
      </c>
      <c r="V598" s="12" t="s">
        <v>139</v>
      </c>
      <c r="W598" s="2" t="s">
        <v>82</v>
      </c>
      <c r="X598" s="12" t="s">
        <v>139</v>
      </c>
      <c r="Y598" s="2" t="s">
        <v>86</v>
      </c>
      <c r="Z598" s="3">
        <v>45112</v>
      </c>
      <c r="AA598" s="3">
        <v>45112</v>
      </c>
      <c r="AB598" s="4" t="s">
        <v>97</v>
      </c>
    </row>
    <row r="599" spans="1:28" ht="45" customHeight="1" x14ac:dyDescent="0.25">
      <c r="A599" s="2">
        <v>2023</v>
      </c>
      <c r="B599" s="3">
        <v>45017</v>
      </c>
      <c r="C599" s="3">
        <v>45107</v>
      </c>
      <c r="D599" s="4" t="s">
        <v>72</v>
      </c>
      <c r="E599" s="5" t="s">
        <v>2608</v>
      </c>
      <c r="F599" s="2" t="s">
        <v>90</v>
      </c>
      <c r="G599" s="9" t="s">
        <v>91</v>
      </c>
      <c r="H599" s="2" t="s">
        <v>85</v>
      </c>
      <c r="I599" s="2" t="s">
        <v>80</v>
      </c>
      <c r="J599" s="6" t="s">
        <v>2609</v>
      </c>
      <c r="K599" s="6" t="s">
        <v>97</v>
      </c>
      <c r="L599" s="6" t="s">
        <v>97</v>
      </c>
      <c r="M599" s="2" t="s">
        <v>97</v>
      </c>
      <c r="N599" s="3">
        <v>44928</v>
      </c>
      <c r="O599" s="3">
        <f t="shared" ref="O599:O600" si="255">N599+363</f>
        <v>45291</v>
      </c>
      <c r="P599" s="2" t="s">
        <v>97</v>
      </c>
      <c r="Q599" s="12" t="s">
        <v>2610</v>
      </c>
      <c r="R599" s="7">
        <v>5000</v>
      </c>
      <c r="S599" s="7">
        <f t="shared" si="254"/>
        <v>5000</v>
      </c>
      <c r="T599" s="12" t="s">
        <v>2611</v>
      </c>
      <c r="U599" s="12" t="s">
        <v>137</v>
      </c>
      <c r="V599" s="12" t="s">
        <v>139</v>
      </c>
      <c r="W599" s="2" t="s">
        <v>82</v>
      </c>
      <c r="X599" s="12" t="s">
        <v>139</v>
      </c>
      <c r="Y599" s="2" t="s">
        <v>86</v>
      </c>
      <c r="Z599" s="3">
        <v>45112</v>
      </c>
      <c r="AA599" s="3">
        <v>45112</v>
      </c>
      <c r="AB599" s="4" t="s">
        <v>97</v>
      </c>
    </row>
    <row r="600" spans="1:28" ht="45" customHeight="1" x14ac:dyDescent="0.25">
      <c r="A600" s="2">
        <v>2023</v>
      </c>
      <c r="B600" s="3">
        <v>45017</v>
      </c>
      <c r="C600" s="3">
        <v>45107</v>
      </c>
      <c r="D600" s="4" t="s">
        <v>72</v>
      </c>
      <c r="E600" s="5" t="s">
        <v>2612</v>
      </c>
      <c r="F600" s="2" t="s">
        <v>90</v>
      </c>
      <c r="G600" s="9" t="s">
        <v>91</v>
      </c>
      <c r="H600" s="2" t="s">
        <v>85</v>
      </c>
      <c r="I600" s="2" t="s">
        <v>80</v>
      </c>
      <c r="J600" s="6" t="s">
        <v>2613</v>
      </c>
      <c r="K600" s="6" t="s">
        <v>97</v>
      </c>
      <c r="L600" s="6" t="s">
        <v>97</v>
      </c>
      <c r="M600" s="2" t="s">
        <v>97</v>
      </c>
      <c r="N600" s="3">
        <v>44928</v>
      </c>
      <c r="O600" s="3">
        <f t="shared" si="255"/>
        <v>45291</v>
      </c>
      <c r="P600" s="2" t="s">
        <v>97</v>
      </c>
      <c r="Q600" s="12" t="s">
        <v>2614</v>
      </c>
      <c r="R600" s="7">
        <f>40329+43299+46683</f>
        <v>130311</v>
      </c>
      <c r="S600" s="7">
        <f t="shared" si="254"/>
        <v>130311</v>
      </c>
      <c r="T600" s="12" t="s">
        <v>2615</v>
      </c>
      <c r="U600" s="12" t="s">
        <v>137</v>
      </c>
      <c r="V600" s="12" t="s">
        <v>139</v>
      </c>
      <c r="W600" s="2" t="s">
        <v>82</v>
      </c>
      <c r="X600" s="12" t="s">
        <v>139</v>
      </c>
      <c r="Y600" s="2" t="s">
        <v>86</v>
      </c>
      <c r="Z600" s="3">
        <v>45112</v>
      </c>
      <c r="AA600" s="3">
        <v>45112</v>
      </c>
      <c r="AB600" s="4" t="s">
        <v>97</v>
      </c>
    </row>
    <row r="601" spans="1:28" ht="45" customHeight="1" x14ac:dyDescent="0.25">
      <c r="A601" s="2">
        <v>2023</v>
      </c>
      <c r="B601" s="3">
        <v>45017</v>
      </c>
      <c r="C601" s="3">
        <v>45107</v>
      </c>
      <c r="D601" s="4" t="s">
        <v>72</v>
      </c>
      <c r="E601" s="5" t="s">
        <v>2616</v>
      </c>
      <c r="F601" s="2" t="s">
        <v>90</v>
      </c>
      <c r="G601" s="9" t="s">
        <v>91</v>
      </c>
      <c r="H601" s="2" t="s">
        <v>85</v>
      </c>
      <c r="I601" s="2" t="s">
        <v>80</v>
      </c>
      <c r="J601" s="6" t="s">
        <v>2613</v>
      </c>
      <c r="K601" s="6" t="s">
        <v>97</v>
      </c>
      <c r="L601" s="6" t="s">
        <v>97</v>
      </c>
      <c r="M601" s="2" t="s">
        <v>97</v>
      </c>
      <c r="N601" s="3">
        <v>44928</v>
      </c>
      <c r="O601" s="3">
        <f t="shared" ref="O601" si="256">N601+363</f>
        <v>45291</v>
      </c>
      <c r="P601" s="2" t="s">
        <v>97</v>
      </c>
      <c r="Q601" s="12" t="s">
        <v>2617</v>
      </c>
      <c r="R601" s="7">
        <f>40329+43299+46683</f>
        <v>130311</v>
      </c>
      <c r="S601" s="7">
        <f t="shared" ref="S601" si="257">R601</f>
        <v>130311</v>
      </c>
      <c r="T601" s="12" t="s">
        <v>2618</v>
      </c>
      <c r="U601" s="12" t="s">
        <v>137</v>
      </c>
      <c r="V601" s="12" t="s">
        <v>139</v>
      </c>
      <c r="W601" s="2" t="s">
        <v>82</v>
      </c>
      <c r="X601" s="12" t="s">
        <v>139</v>
      </c>
      <c r="Y601" s="2" t="s">
        <v>86</v>
      </c>
      <c r="Z601" s="3">
        <v>45112</v>
      </c>
      <c r="AA601" s="3">
        <v>45112</v>
      </c>
      <c r="AB601" s="4" t="s">
        <v>97</v>
      </c>
    </row>
    <row r="602" spans="1:28" ht="45" customHeight="1" x14ac:dyDescent="0.25">
      <c r="A602" s="2">
        <v>2023</v>
      </c>
      <c r="B602" s="3">
        <v>45017</v>
      </c>
      <c r="C602" s="3">
        <v>45107</v>
      </c>
      <c r="D602" s="4" t="s">
        <v>72</v>
      </c>
      <c r="E602" s="5" t="s">
        <v>2619</v>
      </c>
      <c r="F602" s="2" t="s">
        <v>90</v>
      </c>
      <c r="G602" s="9" t="s">
        <v>91</v>
      </c>
      <c r="H602" s="2" t="s">
        <v>85</v>
      </c>
      <c r="I602" s="2" t="s">
        <v>80</v>
      </c>
      <c r="J602" s="6" t="s">
        <v>2613</v>
      </c>
      <c r="K602" s="6" t="s">
        <v>97</v>
      </c>
      <c r="L602" s="6" t="s">
        <v>97</v>
      </c>
      <c r="M602" s="2" t="s">
        <v>97</v>
      </c>
      <c r="N602" s="3">
        <v>44928</v>
      </c>
      <c r="O602" s="3">
        <f t="shared" ref="O602:O604" si="258">N602+363</f>
        <v>45291</v>
      </c>
      <c r="P602" s="2" t="s">
        <v>97</v>
      </c>
      <c r="Q602" s="12" t="s">
        <v>2620</v>
      </c>
      <c r="R602" s="7">
        <f>40329+43299+46683</f>
        <v>130311</v>
      </c>
      <c r="S602" s="7">
        <f t="shared" ref="S602:S604" si="259">R602</f>
        <v>130311</v>
      </c>
      <c r="T602" s="12" t="s">
        <v>2621</v>
      </c>
      <c r="U602" s="12" t="s">
        <v>137</v>
      </c>
      <c r="V602" s="12" t="s">
        <v>139</v>
      </c>
      <c r="W602" s="2" t="s">
        <v>82</v>
      </c>
      <c r="X602" s="12" t="s">
        <v>139</v>
      </c>
      <c r="Y602" s="2" t="s">
        <v>86</v>
      </c>
      <c r="Z602" s="3">
        <v>45112</v>
      </c>
      <c r="AA602" s="3">
        <v>45112</v>
      </c>
      <c r="AB602" s="4" t="s">
        <v>97</v>
      </c>
    </row>
    <row r="603" spans="1:28" ht="45" customHeight="1" x14ac:dyDescent="0.25">
      <c r="A603" s="2">
        <v>2023</v>
      </c>
      <c r="B603" s="3">
        <v>45017</v>
      </c>
      <c r="C603" s="3">
        <v>45107</v>
      </c>
      <c r="D603" s="4" t="s">
        <v>72</v>
      </c>
      <c r="E603" s="5" t="s">
        <v>2643</v>
      </c>
      <c r="F603" s="2" t="s">
        <v>90</v>
      </c>
      <c r="G603" s="9" t="s">
        <v>91</v>
      </c>
      <c r="H603" s="2" t="s">
        <v>85</v>
      </c>
      <c r="I603" s="2" t="s">
        <v>80</v>
      </c>
      <c r="J603" s="6" t="s">
        <v>2644</v>
      </c>
      <c r="K603" s="6" t="s">
        <v>2645</v>
      </c>
      <c r="L603" s="6" t="s">
        <v>116</v>
      </c>
      <c r="M603" s="2" t="s">
        <v>97</v>
      </c>
      <c r="N603" s="3">
        <v>44928</v>
      </c>
      <c r="O603" s="3">
        <f t="shared" si="258"/>
        <v>45291</v>
      </c>
      <c r="P603" s="2" t="s">
        <v>97</v>
      </c>
      <c r="Q603" s="12" t="s">
        <v>2646</v>
      </c>
      <c r="R603" s="7">
        <v>8299.2000000000007</v>
      </c>
      <c r="S603" s="7">
        <f t="shared" si="259"/>
        <v>8299.2000000000007</v>
      </c>
      <c r="T603" s="12" t="s">
        <v>2647</v>
      </c>
      <c r="U603" s="12" t="s">
        <v>137</v>
      </c>
      <c r="V603" s="12" t="s">
        <v>139</v>
      </c>
      <c r="W603" s="2" t="s">
        <v>82</v>
      </c>
      <c r="X603" s="12" t="s">
        <v>139</v>
      </c>
      <c r="Y603" s="2" t="s">
        <v>86</v>
      </c>
      <c r="Z603" s="3">
        <v>45112</v>
      </c>
      <c r="AA603" s="3">
        <v>45112</v>
      </c>
      <c r="AB603" s="4" t="s">
        <v>97</v>
      </c>
    </row>
    <row r="604" spans="1:28" ht="45" customHeight="1" x14ac:dyDescent="0.25">
      <c r="A604" s="2">
        <v>2023</v>
      </c>
      <c r="B604" s="3">
        <v>45017</v>
      </c>
      <c r="C604" s="3">
        <v>45107</v>
      </c>
      <c r="D604" s="4" t="s">
        <v>72</v>
      </c>
      <c r="E604" s="5" t="s">
        <v>2622</v>
      </c>
      <c r="F604" s="2" t="s">
        <v>90</v>
      </c>
      <c r="G604" s="9" t="s">
        <v>91</v>
      </c>
      <c r="H604" s="2" t="s">
        <v>85</v>
      </c>
      <c r="I604" s="2" t="s">
        <v>80</v>
      </c>
      <c r="J604" s="6" t="s">
        <v>2623</v>
      </c>
      <c r="K604" s="6" t="s">
        <v>97</v>
      </c>
      <c r="L604" s="6" t="s">
        <v>97</v>
      </c>
      <c r="M604" s="2" t="s">
        <v>97</v>
      </c>
      <c r="N604" s="3">
        <v>44928</v>
      </c>
      <c r="O604" s="3">
        <f t="shared" si="258"/>
        <v>45291</v>
      </c>
      <c r="P604" s="2" t="s">
        <v>97</v>
      </c>
      <c r="Q604" s="12" t="s">
        <v>2624</v>
      </c>
      <c r="R604" s="7">
        <v>3112.2</v>
      </c>
      <c r="S604" s="7">
        <f t="shared" si="259"/>
        <v>3112.2</v>
      </c>
      <c r="T604" s="12" t="s">
        <v>2625</v>
      </c>
      <c r="U604" s="12" t="s">
        <v>137</v>
      </c>
      <c r="V604" s="12" t="s">
        <v>139</v>
      </c>
      <c r="W604" s="2" t="s">
        <v>82</v>
      </c>
      <c r="X604" s="12" t="s">
        <v>139</v>
      </c>
      <c r="Y604" s="2" t="s">
        <v>86</v>
      </c>
      <c r="Z604" s="3">
        <v>45112</v>
      </c>
      <c r="AA604" s="3">
        <v>45112</v>
      </c>
      <c r="AB604" s="4" t="s">
        <v>97</v>
      </c>
    </row>
    <row r="605" spans="1:28" ht="45" customHeight="1" x14ac:dyDescent="0.25">
      <c r="A605" s="2">
        <v>2023</v>
      </c>
      <c r="B605" s="3">
        <v>45017</v>
      </c>
      <c r="C605" s="3">
        <v>45107</v>
      </c>
      <c r="D605" s="4" t="s">
        <v>72</v>
      </c>
      <c r="E605" s="5" t="s">
        <v>2418</v>
      </c>
      <c r="F605" s="2" t="s">
        <v>90</v>
      </c>
      <c r="G605" s="9" t="s">
        <v>91</v>
      </c>
      <c r="H605" s="2" t="s">
        <v>85</v>
      </c>
      <c r="I605" s="2" t="s">
        <v>80</v>
      </c>
      <c r="J605" s="6" t="s">
        <v>2419</v>
      </c>
      <c r="K605" s="6" t="s">
        <v>97</v>
      </c>
      <c r="L605" s="6" t="s">
        <v>97</v>
      </c>
      <c r="M605" s="2" t="s">
        <v>97</v>
      </c>
      <c r="N605" s="3">
        <v>44928</v>
      </c>
      <c r="O605" s="3">
        <f t="shared" si="251"/>
        <v>45291</v>
      </c>
      <c r="P605" s="2" t="s">
        <v>97</v>
      </c>
      <c r="Q605" s="12" t="s">
        <v>2420</v>
      </c>
      <c r="R605" s="7">
        <v>5187</v>
      </c>
      <c r="S605" s="7">
        <f>R605</f>
        <v>5187</v>
      </c>
      <c r="T605" s="12" t="s">
        <v>2421</v>
      </c>
      <c r="U605" s="12" t="s">
        <v>137</v>
      </c>
      <c r="V605" s="12" t="s">
        <v>139</v>
      </c>
      <c r="W605" s="2" t="s">
        <v>82</v>
      </c>
      <c r="X605" s="12" t="s">
        <v>139</v>
      </c>
      <c r="Y605" s="2" t="s">
        <v>86</v>
      </c>
      <c r="Z605" s="3">
        <v>45112</v>
      </c>
      <c r="AA605" s="3">
        <v>45112</v>
      </c>
      <c r="AB605" s="4" t="s">
        <v>97</v>
      </c>
    </row>
    <row r="606" spans="1:28" ht="45" customHeight="1" x14ac:dyDescent="0.25">
      <c r="A606" s="2">
        <v>2023</v>
      </c>
      <c r="B606" s="3">
        <v>45017</v>
      </c>
      <c r="C606" s="3">
        <v>45107</v>
      </c>
      <c r="D606" s="4" t="s">
        <v>72</v>
      </c>
      <c r="E606" s="5" t="s">
        <v>2426</v>
      </c>
      <c r="F606" s="2" t="s">
        <v>90</v>
      </c>
      <c r="G606" s="9" t="s">
        <v>91</v>
      </c>
      <c r="H606" s="2" t="s">
        <v>85</v>
      </c>
      <c r="I606" s="2" t="s">
        <v>80</v>
      </c>
      <c r="J606" s="6" t="s">
        <v>2427</v>
      </c>
      <c r="K606" s="6" t="s">
        <v>97</v>
      </c>
      <c r="L606" s="6" t="s">
        <v>97</v>
      </c>
      <c r="M606" s="2" t="s">
        <v>97</v>
      </c>
      <c r="N606" s="3">
        <v>44928</v>
      </c>
      <c r="O606" s="3">
        <f t="shared" si="251"/>
        <v>45291</v>
      </c>
      <c r="P606" s="2" t="s">
        <v>97</v>
      </c>
      <c r="Q606" s="12" t="s">
        <v>2428</v>
      </c>
      <c r="R606" s="7">
        <v>5187</v>
      </c>
      <c r="S606" s="7">
        <f>R606</f>
        <v>5187</v>
      </c>
      <c r="T606" s="12" t="s">
        <v>2429</v>
      </c>
      <c r="U606" s="12" t="s">
        <v>137</v>
      </c>
      <c r="V606" s="12" t="s">
        <v>139</v>
      </c>
      <c r="W606" s="2" t="s">
        <v>82</v>
      </c>
      <c r="X606" s="12" t="s">
        <v>139</v>
      </c>
      <c r="Y606" s="2" t="s">
        <v>86</v>
      </c>
      <c r="Z606" s="3">
        <v>45112</v>
      </c>
      <c r="AA606" s="3">
        <v>45112</v>
      </c>
      <c r="AB606" s="4" t="s">
        <v>97</v>
      </c>
    </row>
    <row r="607" spans="1:28" ht="45" customHeight="1" x14ac:dyDescent="0.25">
      <c r="A607" s="2">
        <v>2023</v>
      </c>
      <c r="B607" s="3">
        <v>45017</v>
      </c>
      <c r="C607" s="3">
        <v>45107</v>
      </c>
      <c r="D607" s="4" t="s">
        <v>72</v>
      </c>
      <c r="E607" s="5" t="s">
        <v>2450</v>
      </c>
      <c r="F607" s="2" t="s">
        <v>90</v>
      </c>
      <c r="G607" s="9" t="s">
        <v>91</v>
      </c>
      <c r="H607" s="2" t="s">
        <v>85</v>
      </c>
      <c r="I607" s="2" t="s">
        <v>80</v>
      </c>
      <c r="J607" s="6" t="s">
        <v>2434</v>
      </c>
      <c r="K607" s="6" t="s">
        <v>97</v>
      </c>
      <c r="L607" s="6" t="s">
        <v>97</v>
      </c>
      <c r="M607" s="2" t="s">
        <v>97</v>
      </c>
      <c r="N607" s="3">
        <v>44928</v>
      </c>
      <c r="O607" s="3">
        <f>N607+363</f>
        <v>45291</v>
      </c>
      <c r="P607" s="2" t="s">
        <v>97</v>
      </c>
      <c r="Q607" s="12" t="s">
        <v>2451</v>
      </c>
      <c r="R607" s="7">
        <f>4481+4811+5187</f>
        <v>14479</v>
      </c>
      <c r="S607" s="7">
        <f>R607</f>
        <v>14479</v>
      </c>
      <c r="T607" s="12" t="s">
        <v>2435</v>
      </c>
      <c r="U607" s="12" t="s">
        <v>137</v>
      </c>
      <c r="V607" s="12" t="s">
        <v>139</v>
      </c>
      <c r="W607" s="2" t="s">
        <v>82</v>
      </c>
      <c r="X607" s="12" t="s">
        <v>139</v>
      </c>
      <c r="Y607" s="2" t="s">
        <v>86</v>
      </c>
      <c r="Z607" s="3">
        <v>45112</v>
      </c>
      <c r="AA607" s="3">
        <v>45112</v>
      </c>
      <c r="AB607" s="4" t="s">
        <v>97</v>
      </c>
    </row>
    <row r="608" spans="1:28" ht="45" customHeight="1" x14ac:dyDescent="0.25">
      <c r="A608" s="2">
        <v>2023</v>
      </c>
      <c r="B608" s="3">
        <v>45017</v>
      </c>
      <c r="C608" s="3">
        <v>45107</v>
      </c>
      <c r="D608" s="4" t="s">
        <v>72</v>
      </c>
      <c r="E608" s="5" t="s">
        <v>2626</v>
      </c>
      <c r="F608" s="2" t="s">
        <v>90</v>
      </c>
      <c r="G608" s="9" t="s">
        <v>91</v>
      </c>
      <c r="H608" s="2" t="s">
        <v>85</v>
      </c>
      <c r="I608" s="2" t="s">
        <v>80</v>
      </c>
      <c r="J608" s="6" t="s">
        <v>2627</v>
      </c>
      <c r="K608" s="6" t="s">
        <v>97</v>
      </c>
      <c r="L608" s="6" t="s">
        <v>97</v>
      </c>
      <c r="M608" s="2" t="s">
        <v>97</v>
      </c>
      <c r="N608" s="3">
        <v>44928</v>
      </c>
      <c r="O608" s="3">
        <f t="shared" ref="O608:O609" si="260">N608+363</f>
        <v>45291</v>
      </c>
      <c r="P608" s="2" t="s">
        <v>97</v>
      </c>
      <c r="Q608" s="12" t="s">
        <v>2628</v>
      </c>
      <c r="R608" s="7">
        <v>5000</v>
      </c>
      <c r="S608" s="7">
        <f t="shared" ref="S608:S609" si="261">R608</f>
        <v>5000</v>
      </c>
      <c r="T608" s="12" t="s">
        <v>2629</v>
      </c>
      <c r="U608" s="12" t="s">
        <v>137</v>
      </c>
      <c r="V608" s="12" t="s">
        <v>139</v>
      </c>
      <c r="W608" s="2" t="s">
        <v>82</v>
      </c>
      <c r="X608" s="12" t="s">
        <v>139</v>
      </c>
      <c r="Y608" s="2" t="s">
        <v>86</v>
      </c>
      <c r="Z608" s="3">
        <v>45112</v>
      </c>
      <c r="AA608" s="3">
        <v>45112</v>
      </c>
      <c r="AB608" s="4" t="s">
        <v>97</v>
      </c>
    </row>
    <row r="609" spans="1:28" ht="45" customHeight="1" x14ac:dyDescent="0.25">
      <c r="A609" s="2">
        <v>2023</v>
      </c>
      <c r="B609" s="3">
        <v>45017</v>
      </c>
      <c r="C609" s="3">
        <v>45107</v>
      </c>
      <c r="D609" s="4" t="s">
        <v>72</v>
      </c>
      <c r="E609" s="5" t="s">
        <v>2630</v>
      </c>
      <c r="F609" s="2" t="s">
        <v>90</v>
      </c>
      <c r="G609" s="9" t="s">
        <v>91</v>
      </c>
      <c r="H609" s="2" t="s">
        <v>85</v>
      </c>
      <c r="I609" s="2" t="s">
        <v>80</v>
      </c>
      <c r="J609" s="6" t="s">
        <v>2631</v>
      </c>
      <c r="K609" s="6" t="s">
        <v>97</v>
      </c>
      <c r="L609" s="6" t="s">
        <v>97</v>
      </c>
      <c r="M609" s="2" t="s">
        <v>97</v>
      </c>
      <c r="N609" s="3">
        <v>44928</v>
      </c>
      <c r="O609" s="3">
        <f t="shared" si="260"/>
        <v>45291</v>
      </c>
      <c r="P609" s="2" t="s">
        <v>97</v>
      </c>
      <c r="Q609" s="12" t="s">
        <v>2632</v>
      </c>
      <c r="R609" s="7">
        <v>5000</v>
      </c>
      <c r="S609" s="7">
        <f t="shared" si="261"/>
        <v>5000</v>
      </c>
      <c r="T609" s="12" t="s">
        <v>2633</v>
      </c>
      <c r="U609" s="12" t="s">
        <v>137</v>
      </c>
      <c r="V609" s="12" t="s">
        <v>139</v>
      </c>
      <c r="W609" s="2" t="s">
        <v>82</v>
      </c>
      <c r="X609" s="12" t="s">
        <v>139</v>
      </c>
      <c r="Y609" s="2" t="s">
        <v>86</v>
      </c>
      <c r="Z609" s="3">
        <v>45112</v>
      </c>
      <c r="AA609" s="3">
        <v>45112</v>
      </c>
      <c r="AB609" s="4" t="s">
        <v>97</v>
      </c>
    </row>
    <row r="610" spans="1:28" ht="30" customHeight="1" x14ac:dyDescent="0.25">
      <c r="A610" s="2">
        <v>2023</v>
      </c>
      <c r="B610" s="3">
        <v>45017</v>
      </c>
      <c r="C610" s="3">
        <v>45107</v>
      </c>
      <c r="D610" s="4" t="s">
        <v>72</v>
      </c>
      <c r="E610" s="5" t="s">
        <v>1359</v>
      </c>
      <c r="F610" s="2" t="s">
        <v>93</v>
      </c>
      <c r="G610" s="2" t="s">
        <v>84</v>
      </c>
      <c r="H610" s="2" t="s">
        <v>85</v>
      </c>
      <c r="I610" s="2" t="s">
        <v>80</v>
      </c>
      <c r="J610" s="6" t="s">
        <v>1363</v>
      </c>
      <c r="K610" s="6" t="s">
        <v>97</v>
      </c>
      <c r="L610" s="6" t="s">
        <v>97</v>
      </c>
      <c r="M610" s="2" t="s">
        <v>97</v>
      </c>
      <c r="N610" s="3">
        <v>45007</v>
      </c>
      <c r="O610" s="3">
        <f>N610</f>
        <v>45007</v>
      </c>
      <c r="P610" s="2" t="s">
        <v>97</v>
      </c>
      <c r="Q610" s="12" t="s">
        <v>1364</v>
      </c>
      <c r="R610" s="7">
        <v>90</v>
      </c>
      <c r="S610" s="7">
        <f>R610</f>
        <v>90</v>
      </c>
      <c r="T610" s="12" t="s">
        <v>1368</v>
      </c>
      <c r="U610" s="12" t="s">
        <v>137</v>
      </c>
      <c r="V610" s="12" t="s">
        <v>139</v>
      </c>
      <c r="W610" s="2" t="s">
        <v>82</v>
      </c>
      <c r="X610" s="12" t="s">
        <v>139</v>
      </c>
      <c r="Y610" s="2" t="s">
        <v>86</v>
      </c>
      <c r="Z610" s="3">
        <v>45112</v>
      </c>
      <c r="AA610" s="3">
        <v>45112</v>
      </c>
      <c r="AB610" s="4" t="s">
        <v>97</v>
      </c>
    </row>
    <row r="611" spans="1:28" ht="30" customHeight="1" x14ac:dyDescent="0.25">
      <c r="A611" s="2">
        <v>2023</v>
      </c>
      <c r="B611" s="3">
        <v>45017</v>
      </c>
      <c r="C611" s="3">
        <v>45107</v>
      </c>
      <c r="D611" s="4" t="s">
        <v>72</v>
      </c>
      <c r="E611" s="5" t="s">
        <v>1360</v>
      </c>
      <c r="F611" s="2" t="s">
        <v>93</v>
      </c>
      <c r="G611" s="2" t="s">
        <v>84</v>
      </c>
      <c r="H611" s="2" t="s">
        <v>85</v>
      </c>
      <c r="I611" s="2" t="s">
        <v>80</v>
      </c>
      <c r="J611" s="6" t="s">
        <v>1363</v>
      </c>
      <c r="K611" s="6" t="s">
        <v>97</v>
      </c>
      <c r="L611" s="6" t="s">
        <v>97</v>
      </c>
      <c r="M611" s="2" t="s">
        <v>97</v>
      </c>
      <c r="N611" s="3">
        <v>45007</v>
      </c>
      <c r="O611" s="3">
        <f>N611</f>
        <v>45007</v>
      </c>
      <c r="P611" s="2" t="s">
        <v>97</v>
      </c>
      <c r="Q611" s="12" t="s">
        <v>1365</v>
      </c>
      <c r="R611" s="7">
        <v>90</v>
      </c>
      <c r="S611" s="7">
        <f>R611</f>
        <v>90</v>
      </c>
      <c r="T611" s="12" t="s">
        <v>1368</v>
      </c>
      <c r="U611" s="12" t="s">
        <v>137</v>
      </c>
      <c r="V611" s="12" t="s">
        <v>139</v>
      </c>
      <c r="W611" s="2" t="s">
        <v>82</v>
      </c>
      <c r="X611" s="12" t="s">
        <v>139</v>
      </c>
      <c r="Y611" s="2" t="s">
        <v>86</v>
      </c>
      <c r="Z611" s="3">
        <v>45112</v>
      </c>
      <c r="AA611" s="3">
        <v>45112</v>
      </c>
      <c r="AB611" s="4" t="s">
        <v>97</v>
      </c>
    </row>
    <row r="612" spans="1:28" ht="30" customHeight="1" x14ac:dyDescent="0.25">
      <c r="A612" s="2">
        <v>2023</v>
      </c>
      <c r="B612" s="3">
        <v>45017</v>
      </c>
      <c r="C612" s="3">
        <v>45107</v>
      </c>
      <c r="D612" s="4" t="s">
        <v>72</v>
      </c>
      <c r="E612" s="5" t="s">
        <v>1361</v>
      </c>
      <c r="F612" s="2" t="s">
        <v>93</v>
      </c>
      <c r="G612" s="2" t="s">
        <v>84</v>
      </c>
      <c r="H612" s="2" t="s">
        <v>85</v>
      </c>
      <c r="I612" s="2" t="s">
        <v>80</v>
      </c>
      <c r="J612" s="6" t="s">
        <v>1363</v>
      </c>
      <c r="K612" s="6" t="s">
        <v>97</v>
      </c>
      <c r="L612" s="6" t="s">
        <v>97</v>
      </c>
      <c r="M612" s="2" t="s">
        <v>97</v>
      </c>
      <c r="N612" s="3">
        <v>45007</v>
      </c>
      <c r="O612" s="3">
        <f>N612</f>
        <v>45007</v>
      </c>
      <c r="P612" s="2" t="s">
        <v>97</v>
      </c>
      <c r="Q612" s="12" t="s">
        <v>1366</v>
      </c>
      <c r="R612" s="7">
        <v>90</v>
      </c>
      <c r="S612" s="7">
        <f>R612</f>
        <v>90</v>
      </c>
      <c r="T612" s="12" t="s">
        <v>1368</v>
      </c>
      <c r="U612" s="12" t="s">
        <v>137</v>
      </c>
      <c r="V612" s="12" t="s">
        <v>139</v>
      </c>
      <c r="W612" s="2" t="s">
        <v>82</v>
      </c>
      <c r="X612" s="12" t="s">
        <v>139</v>
      </c>
      <c r="Y612" s="2" t="s">
        <v>86</v>
      </c>
      <c r="Z612" s="3">
        <v>45112</v>
      </c>
      <c r="AA612" s="3">
        <v>45112</v>
      </c>
      <c r="AB612" s="4" t="s">
        <v>97</v>
      </c>
    </row>
    <row r="613" spans="1:28" ht="30" customHeight="1" x14ac:dyDescent="0.25">
      <c r="A613" s="2">
        <v>2023</v>
      </c>
      <c r="B613" s="3">
        <v>45017</v>
      </c>
      <c r="C613" s="3">
        <v>45107</v>
      </c>
      <c r="D613" s="4" t="s">
        <v>72</v>
      </c>
      <c r="E613" s="5" t="s">
        <v>1362</v>
      </c>
      <c r="F613" s="2" t="s">
        <v>93</v>
      </c>
      <c r="G613" s="2" t="s">
        <v>84</v>
      </c>
      <c r="H613" s="2" t="s">
        <v>85</v>
      </c>
      <c r="I613" s="2" t="s">
        <v>80</v>
      </c>
      <c r="J613" s="6" t="s">
        <v>1363</v>
      </c>
      <c r="K613" s="6" t="s">
        <v>97</v>
      </c>
      <c r="L613" s="6" t="s">
        <v>97</v>
      </c>
      <c r="M613" s="2" t="s">
        <v>97</v>
      </c>
      <c r="N613" s="3">
        <v>45007</v>
      </c>
      <c r="O613" s="3">
        <f>N613</f>
        <v>45007</v>
      </c>
      <c r="P613" s="2" t="s">
        <v>97</v>
      </c>
      <c r="Q613" s="12" t="s">
        <v>1367</v>
      </c>
      <c r="R613" s="7">
        <v>90</v>
      </c>
      <c r="S613" s="7">
        <f>R613</f>
        <v>90</v>
      </c>
      <c r="T613" s="12" t="s">
        <v>1368</v>
      </c>
      <c r="U613" s="12" t="s">
        <v>137</v>
      </c>
      <c r="V613" s="12" t="s">
        <v>139</v>
      </c>
      <c r="W613" s="2" t="s">
        <v>82</v>
      </c>
      <c r="X613" s="12" t="s">
        <v>139</v>
      </c>
      <c r="Y613" s="2" t="s">
        <v>86</v>
      </c>
      <c r="Z613" s="3">
        <v>45112</v>
      </c>
      <c r="AA613" s="3">
        <v>45112</v>
      </c>
      <c r="AB613" s="4" t="s">
        <v>97</v>
      </c>
    </row>
    <row r="614" spans="1:28" ht="30" customHeight="1" x14ac:dyDescent="0.25">
      <c r="A614" s="2">
        <v>2023</v>
      </c>
      <c r="B614" s="3">
        <v>45017</v>
      </c>
      <c r="C614" s="3">
        <v>45107</v>
      </c>
      <c r="D614" s="4" t="s">
        <v>72</v>
      </c>
      <c r="E614" s="5" t="s">
        <v>1358</v>
      </c>
      <c r="F614" s="2" t="s">
        <v>93</v>
      </c>
      <c r="G614" s="2" t="s">
        <v>84</v>
      </c>
      <c r="H614" s="2" t="s">
        <v>85</v>
      </c>
      <c r="I614" s="2" t="s">
        <v>80</v>
      </c>
      <c r="J614" s="6" t="s">
        <v>142</v>
      </c>
      <c r="K614" s="6" t="s">
        <v>97</v>
      </c>
      <c r="L614" s="6" t="s">
        <v>97</v>
      </c>
      <c r="M614" s="2" t="s">
        <v>97</v>
      </c>
      <c r="N614" s="3">
        <v>44994</v>
      </c>
      <c r="O614" s="3">
        <f t="shared" ref="O614" si="262">N614</f>
        <v>44994</v>
      </c>
      <c r="P614" s="2" t="s">
        <v>97</v>
      </c>
      <c r="Q614" s="12" t="s">
        <v>1369</v>
      </c>
      <c r="R614" s="7">
        <v>90</v>
      </c>
      <c r="S614" s="7">
        <f t="shared" ref="S614" si="263">R614</f>
        <v>90</v>
      </c>
      <c r="T614" s="12" t="s">
        <v>1370</v>
      </c>
      <c r="U614" s="12" t="s">
        <v>137</v>
      </c>
      <c r="V614" s="12" t="s">
        <v>139</v>
      </c>
      <c r="W614" s="2" t="s">
        <v>82</v>
      </c>
      <c r="X614" s="12" t="s">
        <v>139</v>
      </c>
      <c r="Y614" s="2" t="s">
        <v>86</v>
      </c>
      <c r="Z614" s="3">
        <v>45112</v>
      </c>
      <c r="AA614" s="3">
        <v>45112</v>
      </c>
      <c r="AB614" s="4" t="s">
        <v>97</v>
      </c>
    </row>
    <row r="615" spans="1:28" ht="30" customHeight="1" x14ac:dyDescent="0.25">
      <c r="A615" s="2">
        <v>2023</v>
      </c>
      <c r="B615" s="3">
        <v>45017</v>
      </c>
      <c r="C615" s="3">
        <v>45107</v>
      </c>
      <c r="D615" s="4" t="s">
        <v>72</v>
      </c>
      <c r="E615" s="5" t="s">
        <v>505</v>
      </c>
      <c r="F615" s="2" t="s">
        <v>93</v>
      </c>
      <c r="G615" s="2" t="s">
        <v>84</v>
      </c>
      <c r="H615" s="2" t="s">
        <v>85</v>
      </c>
      <c r="I615" s="2" t="s">
        <v>80</v>
      </c>
      <c r="J615" s="6" t="s">
        <v>506</v>
      </c>
      <c r="K615" s="6" t="s">
        <v>121</v>
      </c>
      <c r="L615" s="6" t="s">
        <v>507</v>
      </c>
      <c r="M615" s="2" t="s">
        <v>97</v>
      </c>
      <c r="N615" s="3">
        <v>45027</v>
      </c>
      <c r="O615" s="3">
        <f t="shared" ref="O615:O624" si="264">N615</f>
        <v>45027</v>
      </c>
      <c r="P615" s="2" t="s">
        <v>97</v>
      </c>
      <c r="Q615" s="12" t="s">
        <v>508</v>
      </c>
      <c r="R615" s="7">
        <v>90</v>
      </c>
      <c r="S615" s="7">
        <f>R615</f>
        <v>90</v>
      </c>
      <c r="T615" s="12" t="s">
        <v>509</v>
      </c>
      <c r="U615" s="12" t="s">
        <v>137</v>
      </c>
      <c r="V615" s="12" t="s">
        <v>139</v>
      </c>
      <c r="W615" s="2" t="s">
        <v>82</v>
      </c>
      <c r="X615" s="12" t="s">
        <v>139</v>
      </c>
      <c r="Y615" s="2" t="s">
        <v>86</v>
      </c>
      <c r="Z615" s="3">
        <v>45112</v>
      </c>
      <c r="AA615" s="3">
        <v>45112</v>
      </c>
      <c r="AB615" s="4" t="s">
        <v>97</v>
      </c>
    </row>
    <row r="616" spans="1:28" ht="30" customHeight="1" x14ac:dyDescent="0.25">
      <c r="A616" s="2">
        <v>2023</v>
      </c>
      <c r="B616" s="3">
        <v>45017</v>
      </c>
      <c r="C616" s="3">
        <v>45107</v>
      </c>
      <c r="D616" s="4" t="s">
        <v>72</v>
      </c>
      <c r="E616" s="5" t="s">
        <v>678</v>
      </c>
      <c r="F616" s="2" t="s">
        <v>93</v>
      </c>
      <c r="G616" s="2" t="s">
        <v>84</v>
      </c>
      <c r="H616" s="2" t="s">
        <v>85</v>
      </c>
      <c r="I616" s="2" t="s">
        <v>80</v>
      </c>
      <c r="J616" s="6" t="s">
        <v>679</v>
      </c>
      <c r="K616" s="6" t="s">
        <v>193</v>
      </c>
      <c r="L616" s="6" t="s">
        <v>680</v>
      </c>
      <c r="M616" s="2" t="s">
        <v>97</v>
      </c>
      <c r="N616" s="3">
        <v>45007</v>
      </c>
      <c r="O616" s="3">
        <f t="shared" si="264"/>
        <v>45007</v>
      </c>
      <c r="P616" s="2" t="s">
        <v>97</v>
      </c>
      <c r="Q616" s="12" t="s">
        <v>681</v>
      </c>
      <c r="R616" s="7">
        <v>90</v>
      </c>
      <c r="S616" s="7">
        <f>R616</f>
        <v>90</v>
      </c>
      <c r="T616" s="12" t="s">
        <v>682</v>
      </c>
      <c r="U616" s="12" t="s">
        <v>137</v>
      </c>
      <c r="V616" s="12" t="s">
        <v>139</v>
      </c>
      <c r="W616" s="2" t="s">
        <v>82</v>
      </c>
      <c r="X616" s="12" t="s">
        <v>139</v>
      </c>
      <c r="Y616" s="2" t="s">
        <v>86</v>
      </c>
      <c r="Z616" s="3">
        <v>45112</v>
      </c>
      <c r="AA616" s="3">
        <v>45112</v>
      </c>
      <c r="AB616" s="4" t="s">
        <v>97</v>
      </c>
    </row>
    <row r="617" spans="1:28" ht="30" customHeight="1" x14ac:dyDescent="0.25">
      <c r="A617" s="2">
        <v>2023</v>
      </c>
      <c r="B617" s="3">
        <v>45017</v>
      </c>
      <c r="C617" s="3">
        <v>45107</v>
      </c>
      <c r="D617" s="4" t="s">
        <v>72</v>
      </c>
      <c r="E617" s="5" t="s">
        <v>2050</v>
      </c>
      <c r="F617" s="2" t="s">
        <v>93</v>
      </c>
      <c r="G617" s="2" t="s">
        <v>84</v>
      </c>
      <c r="H617" s="2" t="s">
        <v>85</v>
      </c>
      <c r="I617" s="2" t="s">
        <v>80</v>
      </c>
      <c r="J617" s="6" t="s">
        <v>607</v>
      </c>
      <c r="K617" s="6" t="s">
        <v>97</v>
      </c>
      <c r="L617" s="6" t="s">
        <v>97</v>
      </c>
      <c r="M617" s="2" t="s">
        <v>97</v>
      </c>
      <c r="N617" s="3">
        <v>45007</v>
      </c>
      <c r="O617" s="3">
        <f t="shared" si="264"/>
        <v>45007</v>
      </c>
      <c r="P617" s="2" t="s">
        <v>97</v>
      </c>
      <c r="Q617" s="12" t="s">
        <v>2054</v>
      </c>
      <c r="R617" s="7">
        <v>90</v>
      </c>
      <c r="S617" s="7">
        <f t="shared" ref="S617" si="265">R617</f>
        <v>90</v>
      </c>
      <c r="T617" s="12" t="s">
        <v>2055</v>
      </c>
      <c r="U617" s="12" t="s">
        <v>137</v>
      </c>
      <c r="V617" s="12" t="s">
        <v>139</v>
      </c>
      <c r="W617" s="2" t="s">
        <v>82</v>
      </c>
      <c r="X617" s="12" t="s">
        <v>139</v>
      </c>
      <c r="Y617" s="2" t="s">
        <v>86</v>
      </c>
      <c r="Z617" s="3">
        <v>45112</v>
      </c>
      <c r="AA617" s="3">
        <v>45112</v>
      </c>
      <c r="AB617" s="4" t="s">
        <v>97</v>
      </c>
    </row>
    <row r="618" spans="1:28" ht="30" customHeight="1" x14ac:dyDescent="0.25">
      <c r="A618" s="2">
        <v>2023</v>
      </c>
      <c r="B618" s="3">
        <v>45017</v>
      </c>
      <c r="C618" s="3">
        <v>45107</v>
      </c>
      <c r="D618" s="4" t="s">
        <v>72</v>
      </c>
      <c r="E618" s="5" t="s">
        <v>2051</v>
      </c>
      <c r="F618" s="2" t="s">
        <v>93</v>
      </c>
      <c r="G618" s="2" t="s">
        <v>84</v>
      </c>
      <c r="H618" s="2" t="s">
        <v>85</v>
      </c>
      <c r="I618" s="2" t="s">
        <v>80</v>
      </c>
      <c r="J618" s="6" t="s">
        <v>607</v>
      </c>
      <c r="K618" s="6" t="s">
        <v>97</v>
      </c>
      <c r="L618" s="6" t="s">
        <v>97</v>
      </c>
      <c r="M618" s="2" t="s">
        <v>97</v>
      </c>
      <c r="N618" s="3">
        <v>45007</v>
      </c>
      <c r="O618" s="3">
        <f t="shared" ref="O618" si="266">N618</f>
        <v>45007</v>
      </c>
      <c r="P618" s="2" t="s">
        <v>97</v>
      </c>
      <c r="Q618" s="12" t="s">
        <v>2052</v>
      </c>
      <c r="R618" s="7">
        <v>90</v>
      </c>
      <c r="S618" s="7">
        <f t="shared" ref="S618" si="267">R618</f>
        <v>90</v>
      </c>
      <c r="T618" s="12" t="s">
        <v>2053</v>
      </c>
      <c r="U618" s="12" t="s">
        <v>137</v>
      </c>
      <c r="V618" s="12" t="s">
        <v>139</v>
      </c>
      <c r="W618" s="2" t="s">
        <v>82</v>
      </c>
      <c r="X618" s="12" t="s">
        <v>139</v>
      </c>
      <c r="Y618" s="2" t="s">
        <v>86</v>
      </c>
      <c r="Z618" s="3">
        <v>45112</v>
      </c>
      <c r="AA618" s="3">
        <v>45112</v>
      </c>
      <c r="AB618" s="4" t="s">
        <v>97</v>
      </c>
    </row>
    <row r="619" spans="1:28" ht="30" customHeight="1" x14ac:dyDescent="0.25">
      <c r="A619" s="2">
        <v>2023</v>
      </c>
      <c r="B619" s="3">
        <v>45017</v>
      </c>
      <c r="C619" s="3">
        <v>45107</v>
      </c>
      <c r="D619" s="4" t="s">
        <v>72</v>
      </c>
      <c r="E619" s="5" t="s">
        <v>422</v>
      </c>
      <c r="F619" s="2" t="s">
        <v>93</v>
      </c>
      <c r="G619" s="2" t="s">
        <v>84</v>
      </c>
      <c r="H619" s="2" t="s">
        <v>85</v>
      </c>
      <c r="I619" s="2" t="s">
        <v>80</v>
      </c>
      <c r="J619" s="6" t="s">
        <v>423</v>
      </c>
      <c r="K619" s="6" t="s">
        <v>199</v>
      </c>
      <c r="L619" s="6" t="s">
        <v>424</v>
      </c>
      <c r="M619" s="2" t="s">
        <v>97</v>
      </c>
      <c r="N619" s="3">
        <v>44986</v>
      </c>
      <c r="O619" s="3">
        <f t="shared" si="264"/>
        <v>44986</v>
      </c>
      <c r="P619" s="2" t="s">
        <v>97</v>
      </c>
      <c r="Q619" s="12" t="s">
        <v>425</v>
      </c>
      <c r="R619" s="7">
        <v>90</v>
      </c>
      <c r="S619" s="7">
        <f>R619</f>
        <v>90</v>
      </c>
      <c r="T619" s="12" t="s">
        <v>426</v>
      </c>
      <c r="U619" s="12" t="s">
        <v>137</v>
      </c>
      <c r="V619" s="12" t="s">
        <v>139</v>
      </c>
      <c r="W619" s="2" t="s">
        <v>82</v>
      </c>
      <c r="X619" s="12" t="s">
        <v>139</v>
      </c>
      <c r="Y619" s="2" t="s">
        <v>86</v>
      </c>
      <c r="Z619" s="3">
        <v>45112</v>
      </c>
      <c r="AA619" s="3">
        <v>45112</v>
      </c>
      <c r="AB619" s="4" t="s">
        <v>97</v>
      </c>
    </row>
    <row r="620" spans="1:28" ht="30" customHeight="1" x14ac:dyDescent="0.25">
      <c r="A620" s="2">
        <v>2023</v>
      </c>
      <c r="B620" s="3">
        <v>45017</v>
      </c>
      <c r="C620" s="3">
        <v>45107</v>
      </c>
      <c r="D620" s="4" t="s">
        <v>72</v>
      </c>
      <c r="E620" s="5" t="s">
        <v>1499</v>
      </c>
      <c r="F620" s="2" t="s">
        <v>93</v>
      </c>
      <c r="G620" s="2" t="s">
        <v>84</v>
      </c>
      <c r="H620" s="2" t="s">
        <v>85</v>
      </c>
      <c r="I620" s="2" t="s">
        <v>80</v>
      </c>
      <c r="J620" s="6" t="s">
        <v>1500</v>
      </c>
      <c r="K620" s="6" t="s">
        <v>97</v>
      </c>
      <c r="L620" s="6" t="s">
        <v>97</v>
      </c>
      <c r="M620" s="2" t="s">
        <v>97</v>
      </c>
      <c r="N620" s="3">
        <v>44978</v>
      </c>
      <c r="O620" s="3">
        <f t="shared" ref="O620" si="268">N620</f>
        <v>44978</v>
      </c>
      <c r="P620" s="2" t="s">
        <v>97</v>
      </c>
      <c r="Q620" s="12" t="s">
        <v>1501</v>
      </c>
      <c r="R620" s="7">
        <v>90</v>
      </c>
      <c r="S620" s="7">
        <f t="shared" ref="S620" si="269">R620</f>
        <v>90</v>
      </c>
      <c r="T620" s="12" t="s">
        <v>201</v>
      </c>
      <c r="U620" s="12" t="s">
        <v>137</v>
      </c>
      <c r="V620" s="12" t="s">
        <v>139</v>
      </c>
      <c r="W620" s="2" t="s">
        <v>82</v>
      </c>
      <c r="X620" s="12" t="s">
        <v>139</v>
      </c>
      <c r="Y620" s="2" t="s">
        <v>86</v>
      </c>
      <c r="Z620" s="3">
        <v>45112</v>
      </c>
      <c r="AA620" s="3">
        <v>45112</v>
      </c>
      <c r="AB620" s="4" t="s">
        <v>97</v>
      </c>
    </row>
    <row r="621" spans="1:28" ht="30" customHeight="1" x14ac:dyDescent="0.25">
      <c r="A621" s="2">
        <v>2023</v>
      </c>
      <c r="B621" s="3">
        <v>45017</v>
      </c>
      <c r="C621" s="3">
        <v>45107</v>
      </c>
      <c r="D621" s="4" t="s">
        <v>72</v>
      </c>
      <c r="E621" s="5" t="s">
        <v>979</v>
      </c>
      <c r="F621" s="2" t="s">
        <v>93</v>
      </c>
      <c r="G621" s="2" t="s">
        <v>84</v>
      </c>
      <c r="H621" s="2" t="s">
        <v>85</v>
      </c>
      <c r="I621" s="2" t="s">
        <v>80</v>
      </c>
      <c r="J621" s="6" t="s">
        <v>972</v>
      </c>
      <c r="K621" s="6" t="s">
        <v>973</v>
      </c>
      <c r="L621" s="6" t="s">
        <v>974</v>
      </c>
      <c r="M621" s="2" t="s">
        <v>97</v>
      </c>
      <c r="N621" s="3">
        <v>45046</v>
      </c>
      <c r="O621" s="3">
        <f t="shared" si="264"/>
        <v>45046</v>
      </c>
      <c r="P621" s="2" t="s">
        <v>97</v>
      </c>
      <c r="Q621" s="12" t="s">
        <v>980</v>
      </c>
      <c r="R621" s="7">
        <v>90</v>
      </c>
      <c r="S621" s="7">
        <f t="shared" ref="S621:S624" si="270">R621</f>
        <v>90</v>
      </c>
      <c r="T621" s="12" t="s">
        <v>976</v>
      </c>
      <c r="U621" s="12" t="s">
        <v>137</v>
      </c>
      <c r="V621" s="12" t="s">
        <v>139</v>
      </c>
      <c r="W621" s="2" t="s">
        <v>82</v>
      </c>
      <c r="X621" s="12" t="s">
        <v>139</v>
      </c>
      <c r="Y621" s="2" t="s">
        <v>86</v>
      </c>
      <c r="Z621" s="3">
        <v>45112</v>
      </c>
      <c r="AA621" s="3">
        <v>45112</v>
      </c>
      <c r="AB621" s="4" t="s">
        <v>97</v>
      </c>
    </row>
    <row r="622" spans="1:28" ht="30" customHeight="1" x14ac:dyDescent="0.25">
      <c r="A622" s="2">
        <v>2023</v>
      </c>
      <c r="B622" s="3">
        <v>45017</v>
      </c>
      <c r="C622" s="3">
        <v>45107</v>
      </c>
      <c r="D622" s="4" t="s">
        <v>72</v>
      </c>
      <c r="E622" s="5" t="s">
        <v>990</v>
      </c>
      <c r="F622" s="2" t="s">
        <v>93</v>
      </c>
      <c r="G622" s="2" t="s">
        <v>84</v>
      </c>
      <c r="H622" s="2" t="s">
        <v>85</v>
      </c>
      <c r="I622" s="2" t="s">
        <v>80</v>
      </c>
      <c r="J622" s="6" t="s">
        <v>991</v>
      </c>
      <c r="K622" s="6" t="s">
        <v>121</v>
      </c>
      <c r="L622" s="6" t="s">
        <v>992</v>
      </c>
      <c r="M622" s="2" t="s">
        <v>97</v>
      </c>
      <c r="N622" s="3">
        <v>45037</v>
      </c>
      <c r="O622" s="3">
        <f t="shared" si="264"/>
        <v>45037</v>
      </c>
      <c r="P622" s="2" t="s">
        <v>97</v>
      </c>
      <c r="Q622" s="12" t="s">
        <v>993</v>
      </c>
      <c r="R622" s="7">
        <v>90</v>
      </c>
      <c r="S622" s="7">
        <f>R622</f>
        <v>90</v>
      </c>
      <c r="T622" s="12" t="s">
        <v>994</v>
      </c>
      <c r="U622" s="12" t="s">
        <v>137</v>
      </c>
      <c r="V622" s="12" t="s">
        <v>139</v>
      </c>
      <c r="W622" s="2" t="s">
        <v>82</v>
      </c>
      <c r="X622" s="12" t="s">
        <v>139</v>
      </c>
      <c r="Y622" s="2" t="s">
        <v>86</v>
      </c>
      <c r="Z622" s="3">
        <v>45112</v>
      </c>
      <c r="AA622" s="3">
        <v>45112</v>
      </c>
      <c r="AB622" s="4" t="s">
        <v>97</v>
      </c>
    </row>
    <row r="623" spans="1:28" ht="30" customHeight="1" x14ac:dyDescent="0.25">
      <c r="A623" s="2">
        <v>2023</v>
      </c>
      <c r="B623" s="3">
        <v>45017</v>
      </c>
      <c r="C623" s="3">
        <v>45107</v>
      </c>
      <c r="D623" s="4" t="s">
        <v>72</v>
      </c>
      <c r="E623" s="5" t="s">
        <v>1591</v>
      </c>
      <c r="F623" s="2" t="s">
        <v>93</v>
      </c>
      <c r="G623" s="2" t="s">
        <v>84</v>
      </c>
      <c r="H623" s="2" t="s">
        <v>85</v>
      </c>
      <c r="I623" s="2" t="s">
        <v>80</v>
      </c>
      <c r="J623" s="6" t="s">
        <v>1180</v>
      </c>
      <c r="K623" s="6" t="s">
        <v>112</v>
      </c>
      <c r="L623" s="6" t="s">
        <v>124</v>
      </c>
      <c r="M623" s="2" t="s">
        <v>97</v>
      </c>
      <c r="N623" s="3">
        <v>45054</v>
      </c>
      <c r="O623" s="3">
        <f t="shared" ref="O623" si="271">N623</f>
        <v>45054</v>
      </c>
      <c r="P623" s="2" t="s">
        <v>97</v>
      </c>
      <c r="Q623" s="12" t="s">
        <v>1592</v>
      </c>
      <c r="R623" s="7">
        <v>90</v>
      </c>
      <c r="S623" s="7">
        <f t="shared" ref="S623" si="272">R623</f>
        <v>90</v>
      </c>
      <c r="T623" s="12" t="s">
        <v>1593</v>
      </c>
      <c r="U623" s="12" t="s">
        <v>137</v>
      </c>
      <c r="V623" s="12" t="s">
        <v>139</v>
      </c>
      <c r="W623" s="2" t="s">
        <v>82</v>
      </c>
      <c r="X623" s="12" t="s">
        <v>139</v>
      </c>
      <c r="Y623" s="2" t="s">
        <v>86</v>
      </c>
      <c r="Z623" s="3">
        <v>45112</v>
      </c>
      <c r="AA623" s="3">
        <v>45112</v>
      </c>
      <c r="AB623" s="4" t="s">
        <v>97</v>
      </c>
    </row>
    <row r="624" spans="1:28" ht="30" customHeight="1" x14ac:dyDescent="0.25">
      <c r="A624" s="2">
        <v>2023</v>
      </c>
      <c r="B624" s="3">
        <v>45017</v>
      </c>
      <c r="C624" s="3">
        <v>45107</v>
      </c>
      <c r="D624" s="4" t="s">
        <v>72</v>
      </c>
      <c r="E624" s="5" t="s">
        <v>2056</v>
      </c>
      <c r="F624" s="2" t="s">
        <v>93</v>
      </c>
      <c r="G624" s="2" t="s">
        <v>84</v>
      </c>
      <c r="H624" s="2" t="s">
        <v>85</v>
      </c>
      <c r="I624" s="2" t="s">
        <v>80</v>
      </c>
      <c r="J624" s="6" t="s">
        <v>2057</v>
      </c>
      <c r="K624" s="6" t="s">
        <v>97</v>
      </c>
      <c r="L624" s="6" t="s">
        <v>97</v>
      </c>
      <c r="M624" s="2" t="s">
        <v>97</v>
      </c>
      <c r="N624" s="3">
        <v>45068</v>
      </c>
      <c r="O624" s="3">
        <f t="shared" si="264"/>
        <v>45068</v>
      </c>
      <c r="P624" s="2" t="s">
        <v>97</v>
      </c>
      <c r="Q624" s="12" t="s">
        <v>2058</v>
      </c>
      <c r="R624" s="7">
        <v>90</v>
      </c>
      <c r="S624" s="7">
        <f t="shared" si="270"/>
        <v>90</v>
      </c>
      <c r="T624" s="12" t="s">
        <v>2059</v>
      </c>
      <c r="U624" s="12" t="s">
        <v>137</v>
      </c>
      <c r="V624" s="12" t="s">
        <v>139</v>
      </c>
      <c r="W624" s="2" t="s">
        <v>82</v>
      </c>
      <c r="X624" s="12" t="s">
        <v>139</v>
      </c>
      <c r="Y624" s="2" t="s">
        <v>86</v>
      </c>
      <c r="Z624" s="3">
        <v>45112</v>
      </c>
      <c r="AA624" s="3">
        <v>45112</v>
      </c>
      <c r="AB624" s="4" t="s">
        <v>97</v>
      </c>
    </row>
    <row r="625" spans="1:28" ht="30" customHeight="1" x14ac:dyDescent="0.25">
      <c r="A625" s="2">
        <v>2023</v>
      </c>
      <c r="B625" s="3">
        <v>45017</v>
      </c>
      <c r="C625" s="3">
        <v>45107</v>
      </c>
      <c r="D625" s="4" t="s">
        <v>72</v>
      </c>
      <c r="E625" s="5" t="s">
        <v>2164</v>
      </c>
      <c r="F625" s="2" t="s">
        <v>93</v>
      </c>
      <c r="G625" s="2" t="s">
        <v>84</v>
      </c>
      <c r="H625" s="2" t="s">
        <v>85</v>
      </c>
      <c r="I625" s="2" t="s">
        <v>80</v>
      </c>
      <c r="J625" s="6" t="s">
        <v>303</v>
      </c>
      <c r="K625" s="6" t="s">
        <v>97</v>
      </c>
      <c r="L625" s="6" t="s">
        <v>97</v>
      </c>
      <c r="M625" s="2" t="s">
        <v>97</v>
      </c>
      <c r="N625" s="3">
        <v>45070</v>
      </c>
      <c r="O625" s="3">
        <f t="shared" ref="O625" si="273">N625</f>
        <v>45070</v>
      </c>
      <c r="P625" s="2" t="s">
        <v>97</v>
      </c>
      <c r="Q625" s="12" t="s">
        <v>2507</v>
      </c>
      <c r="R625" s="7">
        <v>90</v>
      </c>
      <c r="S625" s="7">
        <f t="shared" ref="S625" si="274">R625</f>
        <v>90</v>
      </c>
      <c r="T625" s="12" t="s">
        <v>2506</v>
      </c>
      <c r="U625" s="12" t="s">
        <v>137</v>
      </c>
      <c r="V625" s="12" t="s">
        <v>139</v>
      </c>
      <c r="W625" s="2" t="s">
        <v>82</v>
      </c>
      <c r="X625" s="12" t="s">
        <v>139</v>
      </c>
      <c r="Y625" s="2" t="s">
        <v>86</v>
      </c>
      <c r="Z625" s="3">
        <v>45112</v>
      </c>
      <c r="AA625" s="3">
        <v>45112</v>
      </c>
      <c r="AB625" s="4" t="s">
        <v>97</v>
      </c>
    </row>
    <row r="626" spans="1:28" ht="30" customHeight="1" x14ac:dyDescent="0.25">
      <c r="A626" s="2">
        <v>2023</v>
      </c>
      <c r="B626" s="3">
        <v>45017</v>
      </c>
      <c r="C626" s="3">
        <v>45107</v>
      </c>
      <c r="D626" s="4" t="s">
        <v>72</v>
      </c>
      <c r="E626" s="5" t="s">
        <v>2508</v>
      </c>
      <c r="F626" s="2" t="s">
        <v>93</v>
      </c>
      <c r="G626" s="2" t="s">
        <v>84</v>
      </c>
      <c r="H626" s="2" t="s">
        <v>85</v>
      </c>
      <c r="I626" s="2" t="s">
        <v>80</v>
      </c>
      <c r="J626" s="6" t="s">
        <v>2165</v>
      </c>
      <c r="K626" s="6" t="s">
        <v>97</v>
      </c>
      <c r="L626" s="6" t="s">
        <v>97</v>
      </c>
      <c r="M626" s="2" t="s">
        <v>97</v>
      </c>
      <c r="N626" s="3">
        <v>45051</v>
      </c>
      <c r="O626" s="3">
        <f t="shared" ref="O626" si="275">N626</f>
        <v>45051</v>
      </c>
      <c r="P626" s="2" t="s">
        <v>97</v>
      </c>
      <c r="Q626" s="12" t="s">
        <v>2166</v>
      </c>
      <c r="R626" s="7">
        <v>90</v>
      </c>
      <c r="S626" s="7">
        <f t="shared" ref="S626" si="276">R626</f>
        <v>90</v>
      </c>
      <c r="T626" s="12" t="s">
        <v>2167</v>
      </c>
      <c r="U626" s="12" t="s">
        <v>137</v>
      </c>
      <c r="V626" s="12" t="s">
        <v>139</v>
      </c>
      <c r="W626" s="2" t="s">
        <v>82</v>
      </c>
      <c r="X626" s="12" t="s">
        <v>139</v>
      </c>
      <c r="Y626" s="2" t="s">
        <v>86</v>
      </c>
      <c r="Z626" s="3">
        <v>45112</v>
      </c>
      <c r="AA626" s="3">
        <v>45112</v>
      </c>
      <c r="AB626" s="4" t="s">
        <v>97</v>
      </c>
    </row>
    <row r="627" spans="1:28" ht="75" customHeight="1" x14ac:dyDescent="0.25">
      <c r="A627" s="2">
        <v>2023</v>
      </c>
      <c r="B627" s="3">
        <v>45017</v>
      </c>
      <c r="C627" s="3">
        <v>45107</v>
      </c>
      <c r="D627" s="4" t="s">
        <v>75</v>
      </c>
      <c r="E627" s="5" t="s">
        <v>665</v>
      </c>
      <c r="F627" s="2" t="s">
        <v>102</v>
      </c>
      <c r="G627" s="14" t="s">
        <v>103</v>
      </c>
      <c r="H627" s="2" t="s">
        <v>85</v>
      </c>
      <c r="I627" s="2" t="s">
        <v>79</v>
      </c>
      <c r="J627" s="6" t="s">
        <v>406</v>
      </c>
      <c r="K627" s="6" t="s">
        <v>185</v>
      </c>
      <c r="L627" s="6" t="s">
        <v>166</v>
      </c>
      <c r="M627" s="2" t="s">
        <v>97</v>
      </c>
      <c r="N627" s="3">
        <v>44928</v>
      </c>
      <c r="O627" s="3">
        <f>N627+363</f>
        <v>45291</v>
      </c>
      <c r="P627" s="2" t="s">
        <v>97</v>
      </c>
      <c r="Q627" s="12" t="s">
        <v>671</v>
      </c>
      <c r="R627" s="7">
        <v>520</v>
      </c>
      <c r="S627" s="7">
        <f>R627</f>
        <v>520</v>
      </c>
      <c r="T627" s="12" t="s">
        <v>407</v>
      </c>
      <c r="U627" s="12" t="s">
        <v>137</v>
      </c>
      <c r="V627" s="12" t="s">
        <v>139</v>
      </c>
      <c r="W627" s="2" t="s">
        <v>82</v>
      </c>
      <c r="X627" s="12" t="s">
        <v>139</v>
      </c>
      <c r="Y627" s="2" t="s">
        <v>86</v>
      </c>
      <c r="Z627" s="3">
        <v>45112</v>
      </c>
      <c r="AA627" s="3">
        <v>45112</v>
      </c>
      <c r="AB627" s="4" t="s">
        <v>97</v>
      </c>
    </row>
    <row r="628" spans="1:28" ht="75" customHeight="1" x14ac:dyDescent="0.25">
      <c r="A628" s="2">
        <v>2023</v>
      </c>
      <c r="B628" s="3">
        <v>45017</v>
      </c>
      <c r="C628" s="3">
        <v>45107</v>
      </c>
      <c r="D628" s="4" t="s">
        <v>75</v>
      </c>
      <c r="E628" s="5" t="s">
        <v>666</v>
      </c>
      <c r="F628" s="2" t="s">
        <v>102</v>
      </c>
      <c r="G628" s="14" t="s">
        <v>103</v>
      </c>
      <c r="H628" s="2" t="s">
        <v>85</v>
      </c>
      <c r="I628" s="2" t="s">
        <v>79</v>
      </c>
      <c r="J628" s="6" t="s">
        <v>408</v>
      </c>
      <c r="K628" s="6" t="s">
        <v>166</v>
      </c>
      <c r="L628" s="6" t="s">
        <v>126</v>
      </c>
      <c r="M628" s="2" t="s">
        <v>97</v>
      </c>
      <c r="N628" s="3">
        <v>44928</v>
      </c>
      <c r="O628" s="3">
        <f>N628+363</f>
        <v>45291</v>
      </c>
      <c r="P628" s="2" t="s">
        <v>97</v>
      </c>
      <c r="Q628" s="12" t="s">
        <v>672</v>
      </c>
      <c r="R628" s="7">
        <v>520</v>
      </c>
      <c r="S628" s="7">
        <f>R628</f>
        <v>520</v>
      </c>
      <c r="T628" s="12" t="s">
        <v>409</v>
      </c>
      <c r="U628" s="12" t="s">
        <v>137</v>
      </c>
      <c r="V628" s="12" t="s">
        <v>139</v>
      </c>
      <c r="W628" s="2" t="s">
        <v>82</v>
      </c>
      <c r="X628" s="12" t="s">
        <v>139</v>
      </c>
      <c r="Y628" s="2" t="s">
        <v>86</v>
      </c>
      <c r="Z628" s="3">
        <v>45112</v>
      </c>
      <c r="AA628" s="3">
        <v>45112</v>
      </c>
      <c r="AB628" s="4" t="s">
        <v>97</v>
      </c>
    </row>
    <row r="629" spans="1:28" ht="75" customHeight="1" x14ac:dyDescent="0.25">
      <c r="A629" s="2">
        <v>2023</v>
      </c>
      <c r="B629" s="3">
        <v>45017</v>
      </c>
      <c r="C629" s="3">
        <v>45107</v>
      </c>
      <c r="D629" s="11" t="s">
        <v>72</v>
      </c>
      <c r="E629" s="5" t="s">
        <v>667</v>
      </c>
      <c r="F629" s="2" t="s">
        <v>102</v>
      </c>
      <c r="G629" s="14" t="s">
        <v>103</v>
      </c>
      <c r="H629" s="2" t="s">
        <v>85</v>
      </c>
      <c r="I629" s="2" t="s">
        <v>79</v>
      </c>
      <c r="J629" s="6" t="s">
        <v>669</v>
      </c>
      <c r="K629" s="6" t="s">
        <v>670</v>
      </c>
      <c r="L629" s="6" t="s">
        <v>115</v>
      </c>
      <c r="M629" s="2" t="s">
        <v>97</v>
      </c>
      <c r="N629" s="3">
        <v>44928</v>
      </c>
      <c r="O629" s="3">
        <f t="shared" ref="O629:O636" si="277">N629+363</f>
        <v>45291</v>
      </c>
      <c r="P629" s="2" t="s">
        <v>97</v>
      </c>
      <c r="Q629" s="12" t="s">
        <v>673</v>
      </c>
      <c r="R629" s="7">
        <v>520</v>
      </c>
      <c r="S629" s="7">
        <f t="shared" ref="S629:S636" si="278">R629</f>
        <v>520</v>
      </c>
      <c r="T629" s="12" t="s">
        <v>675</v>
      </c>
      <c r="U629" s="12" t="s">
        <v>137</v>
      </c>
      <c r="V629" s="12" t="s">
        <v>139</v>
      </c>
      <c r="W629" s="2" t="s">
        <v>82</v>
      </c>
      <c r="X629" s="12" t="s">
        <v>139</v>
      </c>
      <c r="Y629" s="2" t="s">
        <v>86</v>
      </c>
      <c r="Z629" s="3">
        <v>45112</v>
      </c>
      <c r="AA629" s="3">
        <v>45112</v>
      </c>
      <c r="AB629" s="4" t="s">
        <v>97</v>
      </c>
    </row>
    <row r="630" spans="1:28" ht="75" customHeight="1" x14ac:dyDescent="0.25">
      <c r="A630" s="2">
        <v>2023</v>
      </c>
      <c r="B630" s="3">
        <v>45017</v>
      </c>
      <c r="C630" s="3">
        <v>45107</v>
      </c>
      <c r="D630" s="4" t="s">
        <v>75</v>
      </c>
      <c r="E630" s="5" t="s">
        <v>668</v>
      </c>
      <c r="F630" s="2" t="s">
        <v>102</v>
      </c>
      <c r="G630" s="14" t="s">
        <v>103</v>
      </c>
      <c r="H630" s="2" t="s">
        <v>85</v>
      </c>
      <c r="I630" s="2" t="s">
        <v>79</v>
      </c>
      <c r="J630" s="6" t="s">
        <v>676</v>
      </c>
      <c r="K630" s="6" t="s">
        <v>140</v>
      </c>
      <c r="L630" s="6" t="s">
        <v>190</v>
      </c>
      <c r="M630" s="2" t="s">
        <v>97</v>
      </c>
      <c r="N630" s="3">
        <v>44928</v>
      </c>
      <c r="O630" s="3">
        <f t="shared" si="277"/>
        <v>45291</v>
      </c>
      <c r="P630" s="2" t="s">
        <v>97</v>
      </c>
      <c r="Q630" s="12" t="s">
        <v>674</v>
      </c>
      <c r="R630" s="7">
        <v>520</v>
      </c>
      <c r="S630" s="7">
        <f t="shared" si="278"/>
        <v>520</v>
      </c>
      <c r="T630" s="12" t="s">
        <v>677</v>
      </c>
      <c r="U630" s="12" t="s">
        <v>137</v>
      </c>
      <c r="V630" s="12" t="s">
        <v>139</v>
      </c>
      <c r="W630" s="2" t="s">
        <v>82</v>
      </c>
      <c r="X630" s="12" t="s">
        <v>139</v>
      </c>
      <c r="Y630" s="2" t="s">
        <v>86</v>
      </c>
      <c r="Z630" s="3">
        <v>45112</v>
      </c>
      <c r="AA630" s="3">
        <v>45112</v>
      </c>
      <c r="AB630" s="4" t="s">
        <v>97</v>
      </c>
    </row>
    <row r="631" spans="1:28" ht="75" customHeight="1" x14ac:dyDescent="0.25">
      <c r="A631" s="2">
        <v>2023</v>
      </c>
      <c r="B631" s="3">
        <v>45017</v>
      </c>
      <c r="C631" s="3">
        <v>45107</v>
      </c>
      <c r="D631" s="4" t="s">
        <v>75</v>
      </c>
      <c r="E631" s="5" t="s">
        <v>1465</v>
      </c>
      <c r="F631" s="2" t="s">
        <v>102</v>
      </c>
      <c r="G631" s="14" t="s">
        <v>103</v>
      </c>
      <c r="H631" s="2" t="s">
        <v>85</v>
      </c>
      <c r="I631" s="2" t="s">
        <v>79</v>
      </c>
      <c r="J631" s="6" t="s">
        <v>1466</v>
      </c>
      <c r="K631" s="6" t="s">
        <v>122</v>
      </c>
      <c r="L631" s="6" t="s">
        <v>147</v>
      </c>
      <c r="M631" s="2" t="s">
        <v>97</v>
      </c>
      <c r="N631" s="3">
        <v>44928</v>
      </c>
      <c r="O631" s="3">
        <f>N631+363</f>
        <v>45291</v>
      </c>
      <c r="P631" s="2" t="s">
        <v>97</v>
      </c>
      <c r="Q631" s="12" t="s">
        <v>1467</v>
      </c>
      <c r="R631" s="7">
        <v>1050</v>
      </c>
      <c r="S631" s="7">
        <f>R631</f>
        <v>1050</v>
      </c>
      <c r="T631" s="12" t="s">
        <v>1468</v>
      </c>
      <c r="U631" s="12" t="s">
        <v>137</v>
      </c>
      <c r="V631" s="12" t="s">
        <v>139</v>
      </c>
      <c r="W631" s="2" t="s">
        <v>82</v>
      </c>
      <c r="X631" s="12" t="s">
        <v>139</v>
      </c>
      <c r="Y631" s="2" t="s">
        <v>86</v>
      </c>
      <c r="Z631" s="3">
        <v>45112</v>
      </c>
      <c r="AA631" s="3">
        <v>45112</v>
      </c>
      <c r="AB631" s="4" t="s">
        <v>97</v>
      </c>
    </row>
    <row r="632" spans="1:28" ht="75" customHeight="1" x14ac:dyDescent="0.25">
      <c r="A632" s="2">
        <v>2023</v>
      </c>
      <c r="B632" s="3">
        <v>45017</v>
      </c>
      <c r="C632" s="3">
        <v>45107</v>
      </c>
      <c r="D632" s="4" t="s">
        <v>75</v>
      </c>
      <c r="E632" s="5" t="s">
        <v>1371</v>
      </c>
      <c r="F632" s="2" t="s">
        <v>102</v>
      </c>
      <c r="G632" s="14" t="s">
        <v>103</v>
      </c>
      <c r="H632" s="2" t="s">
        <v>85</v>
      </c>
      <c r="I632" s="2" t="s">
        <v>79</v>
      </c>
      <c r="J632" s="6" t="s">
        <v>1067</v>
      </c>
      <c r="K632" s="6" t="s">
        <v>332</v>
      </c>
      <c r="L632" s="6" t="s">
        <v>635</v>
      </c>
      <c r="M632" s="2" t="s">
        <v>97</v>
      </c>
      <c r="N632" s="3">
        <v>44928</v>
      </c>
      <c r="O632" s="3">
        <f t="shared" si="277"/>
        <v>45291</v>
      </c>
      <c r="P632" s="2" t="s">
        <v>97</v>
      </c>
      <c r="Q632" s="12" t="s">
        <v>1372</v>
      </c>
      <c r="R632" s="7">
        <v>520</v>
      </c>
      <c r="S632" s="7">
        <f t="shared" si="278"/>
        <v>520</v>
      </c>
      <c r="T632" s="12" t="s">
        <v>1373</v>
      </c>
      <c r="U632" s="12" t="s">
        <v>137</v>
      </c>
      <c r="V632" s="12" t="s">
        <v>139</v>
      </c>
      <c r="W632" s="2" t="s">
        <v>82</v>
      </c>
      <c r="X632" s="12" t="s">
        <v>139</v>
      </c>
      <c r="Y632" s="2" t="s">
        <v>86</v>
      </c>
      <c r="Z632" s="3">
        <v>45112</v>
      </c>
      <c r="AA632" s="3">
        <v>45112</v>
      </c>
      <c r="AB632" s="4" t="s">
        <v>97</v>
      </c>
    </row>
    <row r="633" spans="1:28" ht="75" customHeight="1" x14ac:dyDescent="0.25">
      <c r="A633" s="2">
        <v>2023</v>
      </c>
      <c r="B633" s="3">
        <v>45017</v>
      </c>
      <c r="C633" s="3">
        <v>45107</v>
      </c>
      <c r="D633" s="4" t="s">
        <v>75</v>
      </c>
      <c r="E633" s="5" t="s">
        <v>1469</v>
      </c>
      <c r="F633" s="2" t="s">
        <v>102</v>
      </c>
      <c r="G633" s="14" t="s">
        <v>103</v>
      </c>
      <c r="H633" s="2" t="s">
        <v>85</v>
      </c>
      <c r="I633" s="2" t="s">
        <v>79</v>
      </c>
      <c r="J633" s="6" t="s">
        <v>1471</v>
      </c>
      <c r="K633" s="6" t="s">
        <v>332</v>
      </c>
      <c r="L633" s="6" t="s">
        <v>1472</v>
      </c>
      <c r="M633" s="2" t="s">
        <v>97</v>
      </c>
      <c r="N633" s="3">
        <v>44928</v>
      </c>
      <c r="O633" s="3">
        <f>N633+363</f>
        <v>45291</v>
      </c>
      <c r="P633" s="2" t="s">
        <v>97</v>
      </c>
      <c r="Q633" s="12" t="s">
        <v>1473</v>
      </c>
      <c r="R633" s="7">
        <v>520</v>
      </c>
      <c r="S633" s="7">
        <f>R633</f>
        <v>520</v>
      </c>
      <c r="T633" s="12" t="s">
        <v>1474</v>
      </c>
      <c r="U633" s="12" t="s">
        <v>137</v>
      </c>
      <c r="V633" s="12" t="s">
        <v>139</v>
      </c>
      <c r="W633" s="2" t="s">
        <v>82</v>
      </c>
      <c r="X633" s="12" t="s">
        <v>139</v>
      </c>
      <c r="Y633" s="2" t="s">
        <v>86</v>
      </c>
      <c r="Z633" s="3">
        <v>45112</v>
      </c>
      <c r="AA633" s="3">
        <v>45112</v>
      </c>
      <c r="AB633" s="4" t="s">
        <v>97</v>
      </c>
    </row>
    <row r="634" spans="1:28" ht="75" customHeight="1" x14ac:dyDescent="0.25">
      <c r="A634" s="2">
        <v>2023</v>
      </c>
      <c r="B634" s="3">
        <v>45017</v>
      </c>
      <c r="C634" s="3">
        <v>45107</v>
      </c>
      <c r="D634" s="4" t="s">
        <v>75</v>
      </c>
      <c r="E634" s="5" t="s">
        <v>1470</v>
      </c>
      <c r="F634" s="2" t="s">
        <v>102</v>
      </c>
      <c r="G634" s="14" t="s">
        <v>103</v>
      </c>
      <c r="H634" s="2" t="s">
        <v>85</v>
      </c>
      <c r="I634" s="2" t="s">
        <v>79</v>
      </c>
      <c r="J634" s="6" t="s">
        <v>1475</v>
      </c>
      <c r="K634" s="6" t="s">
        <v>1476</v>
      </c>
      <c r="L634" s="6" t="s">
        <v>1477</v>
      </c>
      <c r="M634" s="2" t="s">
        <v>97</v>
      </c>
      <c r="N634" s="3">
        <v>44928</v>
      </c>
      <c r="O634" s="3">
        <f>N634+363</f>
        <v>45291</v>
      </c>
      <c r="P634" s="2" t="s">
        <v>97</v>
      </c>
      <c r="Q634" s="12" t="s">
        <v>1478</v>
      </c>
      <c r="R634" s="7">
        <v>520</v>
      </c>
      <c r="S634" s="7">
        <f>R634</f>
        <v>520</v>
      </c>
      <c r="T634" s="12" t="s">
        <v>1479</v>
      </c>
      <c r="U634" s="12" t="s">
        <v>137</v>
      </c>
      <c r="V634" s="12" t="s">
        <v>139</v>
      </c>
      <c r="W634" s="2" t="s">
        <v>82</v>
      </c>
      <c r="X634" s="12" t="s">
        <v>139</v>
      </c>
      <c r="Y634" s="2" t="s">
        <v>86</v>
      </c>
      <c r="Z634" s="3">
        <v>45112</v>
      </c>
      <c r="AA634" s="3">
        <v>45112</v>
      </c>
      <c r="AB634" s="4" t="s">
        <v>97</v>
      </c>
    </row>
    <row r="635" spans="1:28" ht="75" customHeight="1" x14ac:dyDescent="0.25">
      <c r="A635" s="2">
        <v>2023</v>
      </c>
      <c r="B635" s="3">
        <v>45017</v>
      </c>
      <c r="C635" s="3">
        <v>45107</v>
      </c>
      <c r="D635" s="4" t="s">
        <v>75</v>
      </c>
      <c r="E635" s="5" t="s">
        <v>2125</v>
      </c>
      <c r="F635" s="2" t="s">
        <v>102</v>
      </c>
      <c r="G635" s="14" t="s">
        <v>103</v>
      </c>
      <c r="H635" s="2" t="s">
        <v>85</v>
      </c>
      <c r="I635" s="2" t="s">
        <v>79</v>
      </c>
      <c r="J635" s="6" t="s">
        <v>414</v>
      </c>
      <c r="K635" s="6" t="s">
        <v>389</v>
      </c>
      <c r="L635" s="6" t="s">
        <v>2126</v>
      </c>
      <c r="M635" s="2" t="s">
        <v>97</v>
      </c>
      <c r="N635" s="3">
        <v>44928</v>
      </c>
      <c r="O635" s="3">
        <f>N635+363</f>
        <v>45291</v>
      </c>
      <c r="P635" s="2" t="s">
        <v>97</v>
      </c>
      <c r="Q635" s="12" t="s">
        <v>2127</v>
      </c>
      <c r="R635" s="7">
        <v>520</v>
      </c>
      <c r="S635" s="7">
        <f>R635</f>
        <v>520</v>
      </c>
      <c r="T635" s="12" t="s">
        <v>2128</v>
      </c>
      <c r="U635" s="12" t="s">
        <v>137</v>
      </c>
      <c r="V635" s="12" t="s">
        <v>139</v>
      </c>
      <c r="W635" s="2" t="s">
        <v>82</v>
      </c>
      <c r="X635" s="12" t="s">
        <v>139</v>
      </c>
      <c r="Y635" s="2" t="s">
        <v>86</v>
      </c>
      <c r="Z635" s="3">
        <v>45112</v>
      </c>
      <c r="AA635" s="3">
        <v>45112</v>
      </c>
      <c r="AB635" s="4" t="s">
        <v>97</v>
      </c>
    </row>
    <row r="636" spans="1:28" ht="75" customHeight="1" x14ac:dyDescent="0.25">
      <c r="A636" s="2">
        <v>2023</v>
      </c>
      <c r="B636" s="3">
        <v>45017</v>
      </c>
      <c r="C636" s="3">
        <v>45107</v>
      </c>
      <c r="D636" s="4" t="s">
        <v>75</v>
      </c>
      <c r="E636" s="5" t="s">
        <v>1461</v>
      </c>
      <c r="F636" s="2" t="s">
        <v>102</v>
      </c>
      <c r="G636" s="14" t="s">
        <v>103</v>
      </c>
      <c r="H636" s="2" t="s">
        <v>85</v>
      </c>
      <c r="I636" s="2" t="s">
        <v>79</v>
      </c>
      <c r="J636" s="6" t="s">
        <v>1462</v>
      </c>
      <c r="K636" s="6" t="s">
        <v>154</v>
      </c>
      <c r="L636" s="6" t="s">
        <v>116</v>
      </c>
      <c r="M636" s="2" t="s">
        <v>97</v>
      </c>
      <c r="N636" s="3">
        <v>44928</v>
      </c>
      <c r="O636" s="3">
        <f t="shared" si="277"/>
        <v>45291</v>
      </c>
      <c r="P636" s="2" t="s">
        <v>97</v>
      </c>
      <c r="Q636" s="12" t="s">
        <v>1463</v>
      </c>
      <c r="R636" s="7">
        <v>1050</v>
      </c>
      <c r="S636" s="7">
        <f t="shared" si="278"/>
        <v>1050</v>
      </c>
      <c r="T636" s="12" t="s">
        <v>1464</v>
      </c>
      <c r="U636" s="12" t="s">
        <v>137</v>
      </c>
      <c r="V636" s="12" t="s">
        <v>139</v>
      </c>
      <c r="W636" s="2" t="s">
        <v>82</v>
      </c>
      <c r="X636" s="12" t="s">
        <v>139</v>
      </c>
      <c r="Y636" s="2" t="s">
        <v>86</v>
      </c>
      <c r="Z636" s="3">
        <v>45112</v>
      </c>
      <c r="AA636" s="3">
        <v>45112</v>
      </c>
      <c r="AB636" s="4" t="s">
        <v>97</v>
      </c>
    </row>
    <row r="637" spans="1:28" ht="75" customHeight="1" x14ac:dyDescent="0.25">
      <c r="A637" s="2">
        <v>2023</v>
      </c>
      <c r="B637" s="3">
        <v>45017</v>
      </c>
      <c r="C637" s="3">
        <v>45107</v>
      </c>
      <c r="D637" s="4" t="s">
        <v>75</v>
      </c>
      <c r="E637" s="5" t="s">
        <v>2124</v>
      </c>
      <c r="F637" s="2" t="s">
        <v>102</v>
      </c>
      <c r="G637" s="14" t="s">
        <v>103</v>
      </c>
      <c r="H637" s="2" t="s">
        <v>85</v>
      </c>
      <c r="I637" s="2" t="s">
        <v>79</v>
      </c>
      <c r="J637" s="6" t="s">
        <v>2129</v>
      </c>
      <c r="K637" s="6" t="s">
        <v>2130</v>
      </c>
      <c r="L637" s="6" t="s">
        <v>2131</v>
      </c>
      <c r="M637" s="2" t="s">
        <v>97</v>
      </c>
      <c r="N637" s="3">
        <v>44928</v>
      </c>
      <c r="O637" s="3">
        <f t="shared" ref="O637:O639" si="279">N637+363</f>
        <v>45291</v>
      </c>
      <c r="P637" s="2" t="s">
        <v>97</v>
      </c>
      <c r="Q637" s="12" t="s">
        <v>2132</v>
      </c>
      <c r="R637" s="7">
        <v>1050</v>
      </c>
      <c r="S637" s="7">
        <f t="shared" ref="S637:S658" si="280">R637</f>
        <v>1050</v>
      </c>
      <c r="T637" s="12" t="s">
        <v>2133</v>
      </c>
      <c r="U637" s="12" t="s">
        <v>137</v>
      </c>
      <c r="V637" s="12" t="s">
        <v>139</v>
      </c>
      <c r="W637" s="2" t="s">
        <v>82</v>
      </c>
      <c r="X637" s="12" t="s">
        <v>139</v>
      </c>
      <c r="Y637" s="2" t="s">
        <v>86</v>
      </c>
      <c r="Z637" s="3">
        <v>45112</v>
      </c>
      <c r="AA637" s="3">
        <v>45112</v>
      </c>
      <c r="AB637" s="4" t="s">
        <v>97</v>
      </c>
    </row>
    <row r="638" spans="1:28" ht="75" customHeight="1" x14ac:dyDescent="0.25">
      <c r="A638" s="2">
        <v>2023</v>
      </c>
      <c r="B638" s="3">
        <v>45017</v>
      </c>
      <c r="C638" s="3">
        <v>45107</v>
      </c>
      <c r="D638" s="4" t="s">
        <v>75</v>
      </c>
      <c r="E638" s="5" t="s">
        <v>2134</v>
      </c>
      <c r="F638" s="2" t="s">
        <v>102</v>
      </c>
      <c r="G638" s="14" t="s">
        <v>103</v>
      </c>
      <c r="H638" s="2" t="s">
        <v>85</v>
      </c>
      <c r="I638" s="2" t="s">
        <v>79</v>
      </c>
      <c r="J638" s="6" t="s">
        <v>2135</v>
      </c>
      <c r="K638" s="6" t="s">
        <v>117</v>
      </c>
      <c r="L638" s="6" t="s">
        <v>2136</v>
      </c>
      <c r="M638" s="2" t="s">
        <v>97</v>
      </c>
      <c r="N638" s="3">
        <v>44928</v>
      </c>
      <c r="O638" s="3">
        <f t="shared" si="279"/>
        <v>45291</v>
      </c>
      <c r="P638" s="2" t="s">
        <v>97</v>
      </c>
      <c r="Q638" s="12" t="s">
        <v>2137</v>
      </c>
      <c r="R638" s="7">
        <v>520</v>
      </c>
      <c r="S638" s="7">
        <f t="shared" si="280"/>
        <v>520</v>
      </c>
      <c r="T638" s="12" t="s">
        <v>2138</v>
      </c>
      <c r="U638" s="12" t="s">
        <v>137</v>
      </c>
      <c r="V638" s="12" t="s">
        <v>139</v>
      </c>
      <c r="W638" s="2" t="s">
        <v>82</v>
      </c>
      <c r="X638" s="12" t="s">
        <v>139</v>
      </c>
      <c r="Y638" s="2" t="s">
        <v>86</v>
      </c>
      <c r="Z638" s="3">
        <v>45112</v>
      </c>
      <c r="AA638" s="3">
        <v>45112</v>
      </c>
      <c r="AB638" s="4" t="s">
        <v>97</v>
      </c>
    </row>
    <row r="639" spans="1:28" ht="75" customHeight="1" x14ac:dyDescent="0.25">
      <c r="A639" s="2">
        <v>2023</v>
      </c>
      <c r="B639" s="3">
        <v>45017</v>
      </c>
      <c r="C639" s="3">
        <v>45107</v>
      </c>
      <c r="D639" s="4" t="s">
        <v>75</v>
      </c>
      <c r="E639" s="5" t="s">
        <v>2661</v>
      </c>
      <c r="F639" s="2" t="s">
        <v>102</v>
      </c>
      <c r="G639" s="14" t="s">
        <v>103</v>
      </c>
      <c r="H639" s="2" t="s">
        <v>85</v>
      </c>
      <c r="I639" s="2" t="s">
        <v>79</v>
      </c>
      <c r="J639" s="6" t="s">
        <v>2662</v>
      </c>
      <c r="K639" s="6" t="s">
        <v>1616</v>
      </c>
      <c r="L639" s="6" t="s">
        <v>124</v>
      </c>
      <c r="M639" s="2" t="s">
        <v>97</v>
      </c>
      <c r="N639" s="3">
        <v>44928</v>
      </c>
      <c r="O639" s="3">
        <f t="shared" si="279"/>
        <v>45291</v>
      </c>
      <c r="P639" s="2" t="s">
        <v>97</v>
      </c>
      <c r="Q639" s="12" t="s">
        <v>2663</v>
      </c>
      <c r="R639" s="7">
        <v>520</v>
      </c>
      <c r="S639" s="7">
        <f t="shared" si="280"/>
        <v>520</v>
      </c>
      <c r="T639" s="12" t="s">
        <v>2664</v>
      </c>
      <c r="U639" s="12" t="s">
        <v>137</v>
      </c>
      <c r="V639" s="12" t="s">
        <v>139</v>
      </c>
      <c r="W639" s="2" t="s">
        <v>82</v>
      </c>
      <c r="X639" s="12" t="s">
        <v>139</v>
      </c>
      <c r="Y639" s="2" t="s">
        <v>86</v>
      </c>
      <c r="Z639" s="3">
        <v>45112</v>
      </c>
      <c r="AA639" s="3">
        <v>45112</v>
      </c>
      <c r="AB639" s="4" t="s">
        <v>97</v>
      </c>
    </row>
    <row r="640" spans="1:28" ht="30" customHeight="1" x14ac:dyDescent="0.25">
      <c r="A640" s="2">
        <v>2023</v>
      </c>
      <c r="B640" s="3">
        <v>45017</v>
      </c>
      <c r="C640" s="3">
        <v>45107</v>
      </c>
      <c r="D640" s="11" t="s">
        <v>72</v>
      </c>
      <c r="E640" s="15" t="s">
        <v>2379</v>
      </c>
      <c r="F640" s="10" t="s">
        <v>96</v>
      </c>
      <c r="G640" s="10" t="s">
        <v>98</v>
      </c>
      <c r="H640" s="10" t="s">
        <v>85</v>
      </c>
      <c r="I640" s="10" t="s">
        <v>80</v>
      </c>
      <c r="J640" s="6" t="s">
        <v>2380</v>
      </c>
      <c r="K640" s="6" t="s">
        <v>193</v>
      </c>
      <c r="L640" s="6" t="s">
        <v>121</v>
      </c>
      <c r="M640" s="2" t="s">
        <v>97</v>
      </c>
      <c r="N640" s="3">
        <v>44965</v>
      </c>
      <c r="O640" s="3">
        <f>N640</f>
        <v>44965</v>
      </c>
      <c r="P640" s="2" t="s">
        <v>97</v>
      </c>
      <c r="Q640" s="12" t="s">
        <v>2381</v>
      </c>
      <c r="R640" s="7">
        <v>480</v>
      </c>
      <c r="S640" s="7">
        <f t="shared" ref="S640" si="281">R640</f>
        <v>480</v>
      </c>
      <c r="T640" s="12" t="s">
        <v>2382</v>
      </c>
      <c r="U640" s="12" t="s">
        <v>137</v>
      </c>
      <c r="V640" s="12" t="s">
        <v>139</v>
      </c>
      <c r="W640" s="10" t="s">
        <v>82</v>
      </c>
      <c r="X640" s="12" t="s">
        <v>139</v>
      </c>
      <c r="Y640" s="10" t="s">
        <v>86</v>
      </c>
      <c r="Z640" s="3">
        <v>45112</v>
      </c>
      <c r="AA640" s="3">
        <v>45112</v>
      </c>
      <c r="AB640" s="4" t="s">
        <v>97</v>
      </c>
    </row>
    <row r="641" spans="1:28" ht="30" customHeight="1" x14ac:dyDescent="0.25">
      <c r="A641" s="2">
        <v>2023</v>
      </c>
      <c r="B641" s="3">
        <v>45017</v>
      </c>
      <c r="C641" s="3">
        <v>45107</v>
      </c>
      <c r="D641" s="11" t="s">
        <v>72</v>
      </c>
      <c r="E641" s="15" t="s">
        <v>659</v>
      </c>
      <c r="F641" s="10" t="s">
        <v>96</v>
      </c>
      <c r="G641" s="10" t="s">
        <v>98</v>
      </c>
      <c r="H641" s="10" t="s">
        <v>85</v>
      </c>
      <c r="I641" s="10" t="s">
        <v>80</v>
      </c>
      <c r="J641" s="6" t="s">
        <v>660</v>
      </c>
      <c r="K641" s="6" t="s">
        <v>97</v>
      </c>
      <c r="L641" s="6" t="s">
        <v>97</v>
      </c>
      <c r="M641" s="2" t="s">
        <v>97</v>
      </c>
      <c r="N641" s="3">
        <v>45035</v>
      </c>
      <c r="O641" s="3">
        <f>N641</f>
        <v>45035</v>
      </c>
      <c r="P641" s="2" t="s">
        <v>97</v>
      </c>
      <c r="Q641" s="12" t="s">
        <v>661</v>
      </c>
      <c r="R641" s="7">
        <v>180</v>
      </c>
      <c r="S641" s="7">
        <f t="shared" si="280"/>
        <v>180</v>
      </c>
      <c r="T641" s="12" t="s">
        <v>662</v>
      </c>
      <c r="U641" s="12" t="s">
        <v>137</v>
      </c>
      <c r="V641" s="12" t="s">
        <v>139</v>
      </c>
      <c r="W641" s="10" t="s">
        <v>82</v>
      </c>
      <c r="X641" s="12" t="s">
        <v>139</v>
      </c>
      <c r="Y641" s="10" t="s">
        <v>86</v>
      </c>
      <c r="Z641" s="3">
        <v>45112</v>
      </c>
      <c r="AA641" s="3">
        <v>45112</v>
      </c>
      <c r="AB641" s="4" t="s">
        <v>97</v>
      </c>
    </row>
    <row r="642" spans="1:28" ht="30" customHeight="1" x14ac:dyDescent="0.25">
      <c r="A642" s="2">
        <v>2023</v>
      </c>
      <c r="B642" s="3">
        <v>45017</v>
      </c>
      <c r="C642" s="3">
        <v>45107</v>
      </c>
      <c r="D642" s="11" t="s">
        <v>72</v>
      </c>
      <c r="E642" s="15" t="s">
        <v>1401</v>
      </c>
      <c r="F642" s="10" t="s">
        <v>96</v>
      </c>
      <c r="G642" s="10" t="s">
        <v>98</v>
      </c>
      <c r="H642" s="10" t="s">
        <v>85</v>
      </c>
      <c r="I642" s="10" t="s">
        <v>80</v>
      </c>
      <c r="J642" s="6" t="s">
        <v>1402</v>
      </c>
      <c r="K642" s="6" t="s">
        <v>97</v>
      </c>
      <c r="L642" s="6" t="s">
        <v>97</v>
      </c>
      <c r="M642" s="2" t="s">
        <v>97</v>
      </c>
      <c r="N642" s="3">
        <v>45176</v>
      </c>
      <c r="O642" s="3">
        <f>N642</f>
        <v>45176</v>
      </c>
      <c r="P642" s="2" t="s">
        <v>97</v>
      </c>
      <c r="Q642" s="12" t="s">
        <v>1403</v>
      </c>
      <c r="R642" s="7">
        <v>1800</v>
      </c>
      <c r="S642" s="7">
        <f t="shared" ref="S642" si="282">R642</f>
        <v>1800</v>
      </c>
      <c r="T642" s="12" t="s">
        <v>1404</v>
      </c>
      <c r="U642" s="12" t="s">
        <v>137</v>
      </c>
      <c r="V642" s="12" t="s">
        <v>139</v>
      </c>
      <c r="W642" s="10" t="s">
        <v>82</v>
      </c>
      <c r="X642" s="12" t="s">
        <v>139</v>
      </c>
      <c r="Y642" s="10" t="s">
        <v>86</v>
      </c>
      <c r="Z642" s="3">
        <v>45112</v>
      </c>
      <c r="AA642" s="3">
        <v>45112</v>
      </c>
      <c r="AB642" s="4" t="s">
        <v>97</v>
      </c>
    </row>
    <row r="643" spans="1:28" ht="30" customHeight="1" x14ac:dyDescent="0.25">
      <c r="A643" s="2">
        <v>2023</v>
      </c>
      <c r="B643" s="3">
        <v>45017</v>
      </c>
      <c r="C643" s="3">
        <v>45107</v>
      </c>
      <c r="D643" s="4" t="s">
        <v>72</v>
      </c>
      <c r="E643" s="15" t="s">
        <v>443</v>
      </c>
      <c r="F643" s="10" t="s">
        <v>96</v>
      </c>
      <c r="G643" s="10" t="s">
        <v>98</v>
      </c>
      <c r="H643" s="10" t="s">
        <v>85</v>
      </c>
      <c r="I643" s="10" t="s">
        <v>80</v>
      </c>
      <c r="J643" s="6" t="s">
        <v>444</v>
      </c>
      <c r="K643" s="6" t="s">
        <v>97</v>
      </c>
      <c r="L643" s="6" t="s">
        <v>97</v>
      </c>
      <c r="M643" s="2" t="s">
        <v>97</v>
      </c>
      <c r="N643" s="3">
        <v>44927</v>
      </c>
      <c r="O643" s="3">
        <f t="shared" ref="O643:O651" si="283">N643+364</f>
        <v>45291</v>
      </c>
      <c r="P643" s="2" t="s">
        <v>97</v>
      </c>
      <c r="Q643" s="12" t="s">
        <v>445</v>
      </c>
      <c r="R643" s="7">
        <f>750+750</f>
        <v>1500</v>
      </c>
      <c r="S643" s="7">
        <f t="shared" si="280"/>
        <v>1500</v>
      </c>
      <c r="T643" s="12" t="s">
        <v>446</v>
      </c>
      <c r="U643" s="12" t="s">
        <v>137</v>
      </c>
      <c r="V643" s="12" t="s">
        <v>139</v>
      </c>
      <c r="W643" s="10" t="s">
        <v>82</v>
      </c>
      <c r="X643" s="12" t="s">
        <v>139</v>
      </c>
      <c r="Y643" s="10" t="s">
        <v>86</v>
      </c>
      <c r="Z643" s="3">
        <v>45112</v>
      </c>
      <c r="AA643" s="3">
        <v>45112</v>
      </c>
      <c r="AB643" s="4" t="s">
        <v>97</v>
      </c>
    </row>
    <row r="644" spans="1:28" ht="30" customHeight="1" x14ac:dyDescent="0.25">
      <c r="A644" s="2">
        <v>2023</v>
      </c>
      <c r="B644" s="3">
        <v>45017</v>
      </c>
      <c r="C644" s="3">
        <v>45107</v>
      </c>
      <c r="D644" s="4" t="s">
        <v>72</v>
      </c>
      <c r="E644" s="15" t="s">
        <v>2412</v>
      </c>
      <c r="F644" s="10" t="s">
        <v>96</v>
      </c>
      <c r="G644" s="10" t="s">
        <v>98</v>
      </c>
      <c r="H644" s="10" t="s">
        <v>85</v>
      </c>
      <c r="I644" s="10" t="s">
        <v>80</v>
      </c>
      <c r="J644" s="6" t="s">
        <v>2406</v>
      </c>
      <c r="K644" s="6" t="s">
        <v>97</v>
      </c>
      <c r="L644" s="6" t="s">
        <v>97</v>
      </c>
      <c r="M644" s="2" t="s">
        <v>97</v>
      </c>
      <c r="N644" s="3">
        <v>44927</v>
      </c>
      <c r="O644" s="3">
        <f>N644+364</f>
        <v>45291</v>
      </c>
      <c r="P644" s="2" t="s">
        <v>97</v>
      </c>
      <c r="Q644" s="12" t="s">
        <v>2413</v>
      </c>
      <c r="R644" s="7">
        <f>1500+1550+6000</f>
        <v>9050</v>
      </c>
      <c r="S644" s="7">
        <f>R644</f>
        <v>9050</v>
      </c>
      <c r="T644" s="12" t="s">
        <v>2414</v>
      </c>
      <c r="U644" s="12" t="s">
        <v>137</v>
      </c>
      <c r="V644" s="12" t="s">
        <v>139</v>
      </c>
      <c r="W644" s="10" t="s">
        <v>82</v>
      </c>
      <c r="X644" s="12" t="s">
        <v>139</v>
      </c>
      <c r="Y644" s="10" t="s">
        <v>86</v>
      </c>
      <c r="Z644" s="3">
        <v>45112</v>
      </c>
      <c r="AA644" s="3">
        <v>45112</v>
      </c>
      <c r="AB644" s="4" t="s">
        <v>97</v>
      </c>
    </row>
    <row r="645" spans="1:28" ht="30" customHeight="1" x14ac:dyDescent="0.25">
      <c r="A645" s="2">
        <v>2023</v>
      </c>
      <c r="B645" s="3">
        <v>45017</v>
      </c>
      <c r="C645" s="3">
        <v>45107</v>
      </c>
      <c r="D645" s="4" t="s">
        <v>72</v>
      </c>
      <c r="E645" s="15" t="s">
        <v>2409</v>
      </c>
      <c r="F645" s="10" t="s">
        <v>96</v>
      </c>
      <c r="G645" s="10" t="s">
        <v>98</v>
      </c>
      <c r="H645" s="10" t="s">
        <v>85</v>
      </c>
      <c r="I645" s="10" t="s">
        <v>80</v>
      </c>
      <c r="J645" s="6" t="s">
        <v>2406</v>
      </c>
      <c r="K645" s="6" t="s">
        <v>97</v>
      </c>
      <c r="L645" s="6" t="s">
        <v>97</v>
      </c>
      <c r="M645" s="2" t="s">
        <v>97</v>
      </c>
      <c r="N645" s="3">
        <v>44927</v>
      </c>
      <c r="O645" s="3">
        <f>N645+364</f>
        <v>45291</v>
      </c>
      <c r="P645" s="2" t="s">
        <v>97</v>
      </c>
      <c r="Q645" s="12" t="s">
        <v>2410</v>
      </c>
      <c r="R645" s="7">
        <v>155</v>
      </c>
      <c r="S645" s="7">
        <f>R645</f>
        <v>155</v>
      </c>
      <c r="T645" s="12" t="s">
        <v>2411</v>
      </c>
      <c r="U645" s="12" t="s">
        <v>137</v>
      </c>
      <c r="V645" s="12" t="s">
        <v>139</v>
      </c>
      <c r="W645" s="10" t="s">
        <v>82</v>
      </c>
      <c r="X645" s="12" t="s">
        <v>139</v>
      </c>
      <c r="Y645" s="10" t="s">
        <v>86</v>
      </c>
      <c r="Z645" s="3">
        <v>45112</v>
      </c>
      <c r="AA645" s="3">
        <v>45112</v>
      </c>
      <c r="AB645" s="4" t="s">
        <v>97</v>
      </c>
    </row>
    <row r="646" spans="1:28" ht="30" customHeight="1" x14ac:dyDescent="0.25">
      <c r="A646" s="2">
        <v>2023</v>
      </c>
      <c r="B646" s="3">
        <v>45017</v>
      </c>
      <c r="C646" s="3">
        <v>45107</v>
      </c>
      <c r="D646" s="4" t="s">
        <v>72</v>
      </c>
      <c r="E646" s="15" t="s">
        <v>946</v>
      </c>
      <c r="F646" s="10" t="s">
        <v>96</v>
      </c>
      <c r="G646" s="10" t="s">
        <v>98</v>
      </c>
      <c r="H646" s="10" t="s">
        <v>85</v>
      </c>
      <c r="I646" s="10" t="s">
        <v>80</v>
      </c>
      <c r="J646" s="6" t="s">
        <v>947</v>
      </c>
      <c r="K646" s="6" t="s">
        <v>97</v>
      </c>
      <c r="L646" s="6" t="s">
        <v>97</v>
      </c>
      <c r="M646" s="2" t="s">
        <v>97</v>
      </c>
      <c r="N646" s="3">
        <v>44927</v>
      </c>
      <c r="O646" s="3">
        <f t="shared" si="283"/>
        <v>45291</v>
      </c>
      <c r="P646" s="2" t="s">
        <v>97</v>
      </c>
      <c r="Q646" s="12" t="s">
        <v>948</v>
      </c>
      <c r="R646" s="7">
        <f>750+750+750</f>
        <v>2250</v>
      </c>
      <c r="S646" s="7">
        <f t="shared" si="280"/>
        <v>2250</v>
      </c>
      <c r="T646" s="12" t="s">
        <v>949</v>
      </c>
      <c r="U646" s="12" t="s">
        <v>137</v>
      </c>
      <c r="V646" s="12" t="s">
        <v>139</v>
      </c>
      <c r="W646" s="10" t="s">
        <v>82</v>
      </c>
      <c r="X646" s="12" t="s">
        <v>139</v>
      </c>
      <c r="Y646" s="10" t="s">
        <v>86</v>
      </c>
      <c r="Z646" s="3">
        <v>45112</v>
      </c>
      <c r="AA646" s="3">
        <v>45112</v>
      </c>
      <c r="AB646" s="4" t="s">
        <v>97</v>
      </c>
    </row>
    <row r="647" spans="1:28" ht="30" customHeight="1" x14ac:dyDescent="0.25">
      <c r="A647" s="2">
        <v>2023</v>
      </c>
      <c r="B647" s="3">
        <v>45017</v>
      </c>
      <c r="C647" s="3">
        <v>45107</v>
      </c>
      <c r="D647" s="4" t="s">
        <v>72</v>
      </c>
      <c r="E647" s="15" t="s">
        <v>1458</v>
      </c>
      <c r="F647" s="10" t="s">
        <v>96</v>
      </c>
      <c r="G647" s="10" t="s">
        <v>98</v>
      </c>
      <c r="H647" s="10" t="s">
        <v>85</v>
      </c>
      <c r="I647" s="10" t="s">
        <v>80</v>
      </c>
      <c r="J647" s="6" t="s">
        <v>660</v>
      </c>
      <c r="K647" s="6" t="s">
        <v>97</v>
      </c>
      <c r="L647" s="6" t="s">
        <v>97</v>
      </c>
      <c r="M647" s="2" t="s">
        <v>97</v>
      </c>
      <c r="N647" s="3">
        <v>44927</v>
      </c>
      <c r="O647" s="3">
        <f t="shared" si="283"/>
        <v>45291</v>
      </c>
      <c r="P647" s="2" t="s">
        <v>97</v>
      </c>
      <c r="Q647" s="12" t="s">
        <v>1459</v>
      </c>
      <c r="R647" s="7">
        <v>1800</v>
      </c>
      <c r="S647" s="7">
        <f t="shared" ref="S647:S653" si="284">R647</f>
        <v>1800</v>
      </c>
      <c r="T647" s="12" t="s">
        <v>1460</v>
      </c>
      <c r="U647" s="12" t="s">
        <v>137</v>
      </c>
      <c r="V647" s="12" t="s">
        <v>139</v>
      </c>
      <c r="W647" s="10" t="s">
        <v>82</v>
      </c>
      <c r="X647" s="12" t="s">
        <v>139</v>
      </c>
      <c r="Y647" s="10" t="s">
        <v>86</v>
      </c>
      <c r="Z647" s="3">
        <v>45112</v>
      </c>
      <c r="AA647" s="3">
        <v>45112</v>
      </c>
      <c r="AB647" s="4" t="s">
        <v>97</v>
      </c>
    </row>
    <row r="648" spans="1:28" ht="30" customHeight="1" x14ac:dyDescent="0.25">
      <c r="A648" s="2">
        <v>2023</v>
      </c>
      <c r="B648" s="3">
        <v>45017</v>
      </c>
      <c r="C648" s="3">
        <v>45107</v>
      </c>
      <c r="D648" s="4" t="s">
        <v>72</v>
      </c>
      <c r="E648" s="15" t="s">
        <v>1393</v>
      </c>
      <c r="F648" s="10" t="s">
        <v>96</v>
      </c>
      <c r="G648" s="10" t="s">
        <v>98</v>
      </c>
      <c r="H648" s="10" t="s">
        <v>85</v>
      </c>
      <c r="I648" s="10" t="s">
        <v>80</v>
      </c>
      <c r="J648" s="6" t="s">
        <v>1394</v>
      </c>
      <c r="K648" s="6" t="s">
        <v>97</v>
      </c>
      <c r="L648" s="6" t="s">
        <v>97</v>
      </c>
      <c r="M648" s="2" t="s">
        <v>97</v>
      </c>
      <c r="N648" s="3">
        <v>44927</v>
      </c>
      <c r="O648" s="3">
        <f t="shared" si="283"/>
        <v>45291</v>
      </c>
      <c r="P648" s="2" t="s">
        <v>97</v>
      </c>
      <c r="Q648" s="12" t="s">
        <v>1395</v>
      </c>
      <c r="R648" s="7">
        <f>750+1550</f>
        <v>2300</v>
      </c>
      <c r="S648" s="7">
        <f t="shared" si="284"/>
        <v>2300</v>
      </c>
      <c r="T648" s="12" t="s">
        <v>1396</v>
      </c>
      <c r="U648" s="12" t="s">
        <v>137</v>
      </c>
      <c r="V648" s="12" t="s">
        <v>139</v>
      </c>
      <c r="W648" s="10" t="s">
        <v>82</v>
      </c>
      <c r="X648" s="12" t="s">
        <v>139</v>
      </c>
      <c r="Y648" s="10" t="s">
        <v>86</v>
      </c>
      <c r="Z648" s="3">
        <v>45112</v>
      </c>
      <c r="AA648" s="3">
        <v>45112</v>
      </c>
      <c r="AB648" s="4" t="s">
        <v>97</v>
      </c>
    </row>
    <row r="649" spans="1:28" ht="30" customHeight="1" x14ac:dyDescent="0.25">
      <c r="A649" s="2">
        <v>2023</v>
      </c>
      <c r="B649" s="3">
        <v>45017</v>
      </c>
      <c r="C649" s="3">
        <v>45107</v>
      </c>
      <c r="D649" s="11" t="s">
        <v>72</v>
      </c>
      <c r="E649" s="15" t="s">
        <v>1448</v>
      </c>
      <c r="F649" s="10" t="s">
        <v>96</v>
      </c>
      <c r="G649" s="10" t="s">
        <v>98</v>
      </c>
      <c r="H649" s="10" t="s">
        <v>85</v>
      </c>
      <c r="I649" s="10" t="s">
        <v>80</v>
      </c>
      <c r="J649" s="6" t="s">
        <v>1450</v>
      </c>
      <c r="K649" s="6" t="s">
        <v>97</v>
      </c>
      <c r="L649" s="6" t="s">
        <v>97</v>
      </c>
      <c r="M649" s="2" t="s">
        <v>97</v>
      </c>
      <c r="N649" s="3">
        <v>44927</v>
      </c>
      <c r="O649" s="3">
        <f t="shared" si="283"/>
        <v>45291</v>
      </c>
      <c r="P649" s="2" t="s">
        <v>97</v>
      </c>
      <c r="Q649" s="12" t="s">
        <v>1455</v>
      </c>
      <c r="R649" s="7">
        <f>900+1500+6200</f>
        <v>8600</v>
      </c>
      <c r="S649" s="7">
        <f t="shared" si="284"/>
        <v>8600</v>
      </c>
      <c r="T649" s="12" t="s">
        <v>1457</v>
      </c>
      <c r="U649" s="12" t="s">
        <v>137</v>
      </c>
      <c r="V649" s="12" t="s">
        <v>139</v>
      </c>
      <c r="W649" s="10" t="s">
        <v>82</v>
      </c>
      <c r="X649" s="12" t="s">
        <v>139</v>
      </c>
      <c r="Y649" s="10" t="s">
        <v>86</v>
      </c>
      <c r="Z649" s="3">
        <v>45112</v>
      </c>
      <c r="AA649" s="3">
        <v>45112</v>
      </c>
      <c r="AB649" s="4" t="s">
        <v>97</v>
      </c>
    </row>
    <row r="650" spans="1:28" ht="30" customHeight="1" x14ac:dyDescent="0.25">
      <c r="A650" s="2">
        <v>2023</v>
      </c>
      <c r="B650" s="3">
        <v>45017</v>
      </c>
      <c r="C650" s="3">
        <v>45107</v>
      </c>
      <c r="D650" s="4" t="s">
        <v>72</v>
      </c>
      <c r="E650" s="15" t="s">
        <v>1453</v>
      </c>
      <c r="F650" s="10" t="s">
        <v>96</v>
      </c>
      <c r="G650" s="10" t="s">
        <v>98</v>
      </c>
      <c r="H650" s="10" t="s">
        <v>85</v>
      </c>
      <c r="I650" s="10" t="s">
        <v>80</v>
      </c>
      <c r="J650" s="6" t="s">
        <v>1450</v>
      </c>
      <c r="K650" s="6" t="s">
        <v>97</v>
      </c>
      <c r="L650" s="6" t="s">
        <v>97</v>
      </c>
      <c r="M650" s="2" t="s">
        <v>97</v>
      </c>
      <c r="N650" s="3">
        <v>44927</v>
      </c>
      <c r="O650" s="3">
        <f t="shared" si="283"/>
        <v>45291</v>
      </c>
      <c r="P650" s="2" t="s">
        <v>97</v>
      </c>
      <c r="Q650" s="12" t="s">
        <v>1454</v>
      </c>
      <c r="R650" s="7">
        <f>1200+6200</f>
        <v>7400</v>
      </c>
      <c r="S650" s="7">
        <f t="shared" si="284"/>
        <v>7400</v>
      </c>
      <c r="T650" s="12" t="s">
        <v>1456</v>
      </c>
      <c r="U650" s="12" t="s">
        <v>137</v>
      </c>
      <c r="V650" s="12" t="s">
        <v>139</v>
      </c>
      <c r="W650" s="10" t="s">
        <v>82</v>
      </c>
      <c r="X650" s="12" t="s">
        <v>139</v>
      </c>
      <c r="Y650" s="10" t="s">
        <v>86</v>
      </c>
      <c r="Z650" s="3">
        <v>45112</v>
      </c>
      <c r="AA650" s="3">
        <v>45112</v>
      </c>
      <c r="AB650" s="4" t="s">
        <v>97</v>
      </c>
    </row>
    <row r="651" spans="1:28" ht="30" customHeight="1" x14ac:dyDescent="0.25">
      <c r="A651" s="2">
        <v>2023</v>
      </c>
      <c r="B651" s="3">
        <v>45017</v>
      </c>
      <c r="C651" s="3">
        <v>45107</v>
      </c>
      <c r="D651" s="11" t="s">
        <v>72</v>
      </c>
      <c r="E651" s="15" t="s">
        <v>1449</v>
      </c>
      <c r="F651" s="10" t="s">
        <v>96</v>
      </c>
      <c r="G651" s="10" t="s">
        <v>98</v>
      </c>
      <c r="H651" s="10" t="s">
        <v>85</v>
      </c>
      <c r="I651" s="10" t="s">
        <v>80</v>
      </c>
      <c r="J651" s="6" t="s">
        <v>1450</v>
      </c>
      <c r="K651" s="6" t="s">
        <v>97</v>
      </c>
      <c r="L651" s="6" t="s">
        <v>97</v>
      </c>
      <c r="M651" s="2" t="s">
        <v>97</v>
      </c>
      <c r="N651" s="3">
        <v>44927</v>
      </c>
      <c r="O651" s="3">
        <f t="shared" si="283"/>
        <v>45291</v>
      </c>
      <c r="P651" s="2" t="s">
        <v>97</v>
      </c>
      <c r="Q651" s="12" t="s">
        <v>1451</v>
      </c>
      <c r="R651" s="7">
        <f>900+750+6000</f>
        <v>7650</v>
      </c>
      <c r="S651" s="7">
        <f t="shared" si="284"/>
        <v>7650</v>
      </c>
      <c r="T651" s="12" t="s">
        <v>1452</v>
      </c>
      <c r="U651" s="12" t="s">
        <v>137</v>
      </c>
      <c r="V651" s="12" t="s">
        <v>139</v>
      </c>
      <c r="W651" s="10" t="s">
        <v>82</v>
      </c>
      <c r="X651" s="12" t="s">
        <v>139</v>
      </c>
      <c r="Y651" s="10" t="s">
        <v>86</v>
      </c>
      <c r="Z651" s="3">
        <v>45112</v>
      </c>
      <c r="AA651" s="3">
        <v>45112</v>
      </c>
      <c r="AB651" s="4" t="s">
        <v>97</v>
      </c>
    </row>
    <row r="652" spans="1:28" ht="30" customHeight="1" x14ac:dyDescent="0.25">
      <c r="A652" s="2">
        <v>2023</v>
      </c>
      <c r="B652" s="3">
        <v>45017</v>
      </c>
      <c r="C652" s="3">
        <v>45107</v>
      </c>
      <c r="D652" s="4" t="s">
        <v>72</v>
      </c>
      <c r="E652" s="15" t="s">
        <v>1768</v>
      </c>
      <c r="F652" s="10" t="s">
        <v>96</v>
      </c>
      <c r="G652" s="10" t="s">
        <v>98</v>
      </c>
      <c r="H652" s="10" t="s">
        <v>85</v>
      </c>
      <c r="I652" s="10" t="s">
        <v>80</v>
      </c>
      <c r="J652" s="6" t="s">
        <v>954</v>
      </c>
      <c r="K652" s="6" t="s">
        <v>97</v>
      </c>
      <c r="L652" s="6" t="s">
        <v>97</v>
      </c>
      <c r="M652" s="2" t="s">
        <v>97</v>
      </c>
      <c r="N652" s="3">
        <v>44927</v>
      </c>
      <c r="O652" s="3">
        <f>N652+364</f>
        <v>45291</v>
      </c>
      <c r="P652" s="2" t="s">
        <v>97</v>
      </c>
      <c r="Q652" s="12" t="s">
        <v>1769</v>
      </c>
      <c r="R652" s="7">
        <v>1800</v>
      </c>
      <c r="S652" s="7">
        <f t="shared" si="284"/>
        <v>1800</v>
      </c>
      <c r="T652" s="12" t="s">
        <v>1770</v>
      </c>
      <c r="U652" s="12" t="s">
        <v>137</v>
      </c>
      <c r="V652" s="12" t="s">
        <v>139</v>
      </c>
      <c r="W652" s="10" t="s">
        <v>82</v>
      </c>
      <c r="X652" s="12" t="s">
        <v>139</v>
      </c>
      <c r="Y652" s="10" t="s">
        <v>86</v>
      </c>
      <c r="Z652" s="3">
        <v>45112</v>
      </c>
      <c r="AA652" s="3">
        <v>45112</v>
      </c>
      <c r="AB652" s="4" t="s">
        <v>97</v>
      </c>
    </row>
    <row r="653" spans="1:28" ht="30" customHeight="1" x14ac:dyDescent="0.25">
      <c r="A653" s="2">
        <v>2023</v>
      </c>
      <c r="B653" s="3">
        <v>45017</v>
      </c>
      <c r="C653" s="3">
        <v>45107</v>
      </c>
      <c r="D653" s="4" t="s">
        <v>75</v>
      </c>
      <c r="E653" s="15" t="s">
        <v>1765</v>
      </c>
      <c r="F653" s="10" t="s">
        <v>96</v>
      </c>
      <c r="G653" s="10" t="s">
        <v>98</v>
      </c>
      <c r="H653" s="10" t="s">
        <v>85</v>
      </c>
      <c r="I653" s="10" t="s">
        <v>80</v>
      </c>
      <c r="J653" s="6" t="s">
        <v>1537</v>
      </c>
      <c r="K653" s="6" t="s">
        <v>120</v>
      </c>
      <c r="L653" s="6" t="s">
        <v>123</v>
      </c>
      <c r="M653" s="2" t="s">
        <v>97</v>
      </c>
      <c r="N653" s="3">
        <v>44927</v>
      </c>
      <c r="O653" s="3">
        <f>N653+335</f>
        <v>45262</v>
      </c>
      <c r="P653" s="2" t="s">
        <v>97</v>
      </c>
      <c r="Q653" s="12" t="s">
        <v>1766</v>
      </c>
      <c r="R653" s="7">
        <v>345</v>
      </c>
      <c r="S653" s="7">
        <f t="shared" si="284"/>
        <v>345</v>
      </c>
      <c r="T653" s="12" t="s">
        <v>1767</v>
      </c>
      <c r="U653" s="12" t="s">
        <v>137</v>
      </c>
      <c r="V653" s="12" t="s">
        <v>139</v>
      </c>
      <c r="W653" s="10" t="s">
        <v>82</v>
      </c>
      <c r="X653" s="12" t="s">
        <v>139</v>
      </c>
      <c r="Y653" s="10" t="s">
        <v>86</v>
      </c>
      <c r="Z653" s="3">
        <v>45112</v>
      </c>
      <c r="AA653" s="3">
        <v>45112</v>
      </c>
      <c r="AB653" s="4" t="s">
        <v>97</v>
      </c>
    </row>
    <row r="654" spans="1:28" ht="30" customHeight="1" x14ac:dyDescent="0.25">
      <c r="A654" s="2">
        <v>2023</v>
      </c>
      <c r="B654" s="3">
        <v>45017</v>
      </c>
      <c r="C654" s="3">
        <v>45107</v>
      </c>
      <c r="D654" s="4" t="s">
        <v>72</v>
      </c>
      <c r="E654" s="15" t="s">
        <v>2605</v>
      </c>
      <c r="F654" s="10" t="s">
        <v>96</v>
      </c>
      <c r="G654" s="10" t="s">
        <v>98</v>
      </c>
      <c r="H654" s="10" t="s">
        <v>85</v>
      </c>
      <c r="I654" s="10" t="s">
        <v>80</v>
      </c>
      <c r="J654" s="6" t="s">
        <v>2602</v>
      </c>
      <c r="K654" s="6" t="s">
        <v>97</v>
      </c>
      <c r="L654" s="6" t="s">
        <v>97</v>
      </c>
      <c r="M654" s="2" t="s">
        <v>97</v>
      </c>
      <c r="N654" s="3">
        <v>44592</v>
      </c>
      <c r="O654" s="3">
        <f>N654+365</f>
        <v>44957</v>
      </c>
      <c r="P654" s="2" t="s">
        <v>97</v>
      </c>
      <c r="Q654" s="12" t="s">
        <v>2606</v>
      </c>
      <c r="R654" s="7">
        <f>300+300</f>
        <v>600</v>
      </c>
      <c r="S654" s="7">
        <f>R654</f>
        <v>600</v>
      </c>
      <c r="T654" s="12" t="s">
        <v>2607</v>
      </c>
      <c r="U654" s="12" t="s">
        <v>137</v>
      </c>
      <c r="V654" s="12" t="s">
        <v>139</v>
      </c>
      <c r="W654" s="10" t="s">
        <v>82</v>
      </c>
      <c r="X654" s="12" t="s">
        <v>139</v>
      </c>
      <c r="Y654" s="10" t="s">
        <v>86</v>
      </c>
      <c r="Z654" s="3">
        <v>45112</v>
      </c>
      <c r="AA654" s="3">
        <v>45112</v>
      </c>
      <c r="AB654" s="4" t="s">
        <v>97</v>
      </c>
    </row>
    <row r="655" spans="1:28" ht="30" customHeight="1" x14ac:dyDescent="0.25">
      <c r="A655" s="2">
        <v>2023</v>
      </c>
      <c r="B655" s="3">
        <v>45017</v>
      </c>
      <c r="C655" s="3">
        <v>45107</v>
      </c>
      <c r="D655" s="11" t="s">
        <v>72</v>
      </c>
      <c r="E655" s="15" t="s">
        <v>461</v>
      </c>
      <c r="F655" s="10" t="s">
        <v>96</v>
      </c>
      <c r="G655" s="10" t="s">
        <v>98</v>
      </c>
      <c r="H655" s="10" t="s">
        <v>85</v>
      </c>
      <c r="I655" s="10" t="s">
        <v>80</v>
      </c>
      <c r="J655" s="6" t="s">
        <v>462</v>
      </c>
      <c r="K655" s="6" t="s">
        <v>97</v>
      </c>
      <c r="L655" s="6" t="s">
        <v>97</v>
      </c>
      <c r="M655" s="2" t="s">
        <v>97</v>
      </c>
      <c r="N655" s="3">
        <v>44928</v>
      </c>
      <c r="O655" s="3">
        <f>N655+363</f>
        <v>45291</v>
      </c>
      <c r="P655" s="2" t="s">
        <v>97</v>
      </c>
      <c r="Q655" s="12" t="s">
        <v>463</v>
      </c>
      <c r="R655" s="7">
        <f>3100+1550</f>
        <v>4650</v>
      </c>
      <c r="S655" s="7">
        <f t="shared" si="280"/>
        <v>4650</v>
      </c>
      <c r="T655" s="12" t="s">
        <v>464</v>
      </c>
      <c r="U655" s="12" t="s">
        <v>137</v>
      </c>
      <c r="V655" s="12" t="s">
        <v>139</v>
      </c>
      <c r="W655" s="10" t="s">
        <v>82</v>
      </c>
      <c r="X655" s="12" t="s">
        <v>139</v>
      </c>
      <c r="Y655" s="10" t="s">
        <v>86</v>
      </c>
      <c r="Z655" s="3">
        <v>45112</v>
      </c>
      <c r="AA655" s="3">
        <v>45112</v>
      </c>
      <c r="AB655" s="4" t="s">
        <v>97</v>
      </c>
    </row>
    <row r="656" spans="1:28" ht="30" customHeight="1" x14ac:dyDescent="0.25">
      <c r="A656" s="2">
        <v>2023</v>
      </c>
      <c r="B656" s="3">
        <v>45017</v>
      </c>
      <c r="C656" s="3">
        <v>45107</v>
      </c>
      <c r="D656" s="4" t="s">
        <v>75</v>
      </c>
      <c r="E656" s="15" t="s">
        <v>1397</v>
      </c>
      <c r="F656" s="10" t="s">
        <v>96</v>
      </c>
      <c r="G656" s="10" t="s">
        <v>98</v>
      </c>
      <c r="H656" s="10" t="s">
        <v>85</v>
      </c>
      <c r="I656" s="10" t="s">
        <v>80</v>
      </c>
      <c r="J656" s="6" t="s">
        <v>1398</v>
      </c>
      <c r="K656" s="6" t="s">
        <v>97</v>
      </c>
      <c r="L656" s="6" t="s">
        <v>97</v>
      </c>
      <c r="M656" s="2" t="s">
        <v>97</v>
      </c>
      <c r="N656" s="3">
        <v>45047</v>
      </c>
      <c r="O656" s="3">
        <f>N656+85</f>
        <v>45132</v>
      </c>
      <c r="P656" s="2" t="s">
        <v>97</v>
      </c>
      <c r="Q656" s="12" t="s">
        <v>1399</v>
      </c>
      <c r="R656" s="7">
        <v>480</v>
      </c>
      <c r="S656" s="7">
        <f t="shared" si="280"/>
        <v>480</v>
      </c>
      <c r="T656" s="12" t="s">
        <v>1400</v>
      </c>
      <c r="U656" s="12" t="s">
        <v>137</v>
      </c>
      <c r="V656" s="12" t="s">
        <v>139</v>
      </c>
      <c r="W656" s="10" t="s">
        <v>82</v>
      </c>
      <c r="X656" s="12" t="s">
        <v>139</v>
      </c>
      <c r="Y656" s="10" t="s">
        <v>86</v>
      </c>
      <c r="Z656" s="3">
        <v>45112</v>
      </c>
      <c r="AA656" s="3">
        <v>45112</v>
      </c>
      <c r="AB656" s="4" t="s">
        <v>97</v>
      </c>
    </row>
    <row r="657" spans="1:28" ht="30" customHeight="1" x14ac:dyDescent="0.25">
      <c r="A657" s="2">
        <v>2023</v>
      </c>
      <c r="B657" s="3">
        <v>45017</v>
      </c>
      <c r="C657" s="3">
        <v>45107</v>
      </c>
      <c r="D657" s="11" t="s">
        <v>72</v>
      </c>
      <c r="E657" s="15" t="s">
        <v>2161</v>
      </c>
      <c r="F657" s="10" t="s">
        <v>96</v>
      </c>
      <c r="G657" s="10" t="s">
        <v>98</v>
      </c>
      <c r="H657" s="10" t="s">
        <v>85</v>
      </c>
      <c r="I657" s="10" t="s">
        <v>80</v>
      </c>
      <c r="J657" s="6" t="s">
        <v>451</v>
      </c>
      <c r="K657" s="6" t="s">
        <v>97</v>
      </c>
      <c r="L657" s="6" t="s">
        <v>97</v>
      </c>
      <c r="M657" s="2" t="s">
        <v>97</v>
      </c>
      <c r="N657" s="3">
        <v>44927</v>
      </c>
      <c r="O657" s="3">
        <f>N657+364</f>
        <v>45291</v>
      </c>
      <c r="P657" s="2" t="s">
        <v>97</v>
      </c>
      <c r="Q657" s="12" t="s">
        <v>2162</v>
      </c>
      <c r="R657" s="7">
        <v>3600</v>
      </c>
      <c r="S657" s="7">
        <f>R657</f>
        <v>3600</v>
      </c>
      <c r="T657" s="12" t="s">
        <v>2163</v>
      </c>
      <c r="U657" s="12" t="s">
        <v>137</v>
      </c>
      <c r="V657" s="12" t="s">
        <v>139</v>
      </c>
      <c r="W657" s="10" t="s">
        <v>82</v>
      </c>
      <c r="X657" s="12" t="s">
        <v>139</v>
      </c>
      <c r="Y657" s="10" t="s">
        <v>86</v>
      </c>
      <c r="Z657" s="3">
        <v>45112</v>
      </c>
      <c r="AA657" s="3">
        <v>45112</v>
      </c>
      <c r="AB657" s="4" t="s">
        <v>97</v>
      </c>
    </row>
    <row r="658" spans="1:28" ht="30" customHeight="1" x14ac:dyDescent="0.25">
      <c r="A658" s="2">
        <v>2023</v>
      </c>
      <c r="B658" s="3">
        <v>45017</v>
      </c>
      <c r="C658" s="3">
        <v>45107</v>
      </c>
      <c r="D658" s="11" t="s">
        <v>72</v>
      </c>
      <c r="E658" s="15" t="s">
        <v>2060</v>
      </c>
      <c r="F658" s="10" t="s">
        <v>96</v>
      </c>
      <c r="G658" s="10" t="s">
        <v>98</v>
      </c>
      <c r="H658" s="10" t="s">
        <v>85</v>
      </c>
      <c r="I658" s="10" t="s">
        <v>80</v>
      </c>
      <c r="J658" s="6" t="s">
        <v>2057</v>
      </c>
      <c r="K658" s="6" t="s">
        <v>97</v>
      </c>
      <c r="L658" s="6" t="s">
        <v>97</v>
      </c>
      <c r="M658" s="2" t="s">
        <v>97</v>
      </c>
      <c r="N658" s="3">
        <v>44957</v>
      </c>
      <c r="O658" s="3">
        <f>N658+334</f>
        <v>45291</v>
      </c>
      <c r="P658" s="2" t="s">
        <v>97</v>
      </c>
      <c r="Q658" s="12" t="s">
        <v>2061</v>
      </c>
      <c r="R658" s="7">
        <f>6200+6000</f>
        <v>12200</v>
      </c>
      <c r="S658" s="7">
        <f t="shared" si="280"/>
        <v>12200</v>
      </c>
      <c r="T658" s="12" t="s">
        <v>2062</v>
      </c>
      <c r="U658" s="12" t="s">
        <v>137</v>
      </c>
      <c r="V658" s="12" t="s">
        <v>139</v>
      </c>
      <c r="W658" s="10" t="s">
        <v>82</v>
      </c>
      <c r="X658" s="12" t="s">
        <v>139</v>
      </c>
      <c r="Y658" s="10" t="s">
        <v>86</v>
      </c>
      <c r="Z658" s="3">
        <v>45112</v>
      </c>
      <c r="AA658" s="3">
        <v>45112</v>
      </c>
      <c r="AB658" s="4" t="s">
        <v>97</v>
      </c>
    </row>
    <row r="659" spans="1:28" ht="80.099999999999994" customHeight="1" x14ac:dyDescent="0.25">
      <c r="A659" s="2">
        <v>2023</v>
      </c>
      <c r="B659" s="3">
        <v>45017</v>
      </c>
      <c r="C659" s="3">
        <v>45107</v>
      </c>
      <c r="D659" s="4" t="s">
        <v>75</v>
      </c>
      <c r="E659" s="5" t="s">
        <v>1021</v>
      </c>
      <c r="F659" s="2" t="s">
        <v>202</v>
      </c>
      <c r="G659" s="2" t="s">
        <v>203</v>
      </c>
      <c r="H659" s="2" t="s">
        <v>85</v>
      </c>
      <c r="I659" s="2" t="s">
        <v>80</v>
      </c>
      <c r="J659" s="6" t="s">
        <v>1022</v>
      </c>
      <c r="K659" s="6" t="s">
        <v>1023</v>
      </c>
      <c r="L659" s="6" t="s">
        <v>117</v>
      </c>
      <c r="M659" s="2" t="s">
        <v>97</v>
      </c>
      <c r="N659" s="3">
        <v>44999</v>
      </c>
      <c r="O659" s="3">
        <f t="shared" ref="O659:O666" si="285">N659</f>
        <v>44999</v>
      </c>
      <c r="P659" s="2" t="s">
        <v>97</v>
      </c>
      <c r="Q659" s="12" t="s">
        <v>1024</v>
      </c>
      <c r="R659" s="7">
        <v>100</v>
      </c>
      <c r="S659" s="7">
        <f t="shared" ref="S659:S682" si="286">R659</f>
        <v>100</v>
      </c>
      <c r="T659" s="12" t="s">
        <v>1025</v>
      </c>
      <c r="U659" s="12" t="s">
        <v>137</v>
      </c>
      <c r="V659" s="12" t="s">
        <v>139</v>
      </c>
      <c r="W659" s="2" t="s">
        <v>82</v>
      </c>
      <c r="X659" s="12" t="s">
        <v>139</v>
      </c>
      <c r="Y659" s="2" t="s">
        <v>86</v>
      </c>
      <c r="Z659" s="3">
        <v>45112</v>
      </c>
      <c r="AA659" s="3">
        <v>45112</v>
      </c>
      <c r="AB659" s="4" t="s">
        <v>97</v>
      </c>
    </row>
    <row r="660" spans="1:28" ht="45" customHeight="1" x14ac:dyDescent="0.25">
      <c r="A660" s="2">
        <v>2023</v>
      </c>
      <c r="B660" s="3">
        <v>45017</v>
      </c>
      <c r="C660" s="3">
        <v>45107</v>
      </c>
      <c r="D660" s="4" t="s">
        <v>75</v>
      </c>
      <c r="E660" s="5" t="s">
        <v>223</v>
      </c>
      <c r="F660" s="2" t="s">
        <v>99</v>
      </c>
      <c r="G660" s="2" t="s">
        <v>100</v>
      </c>
      <c r="H660" s="2" t="s">
        <v>85</v>
      </c>
      <c r="I660" s="2" t="s">
        <v>80</v>
      </c>
      <c r="J660" s="6" t="s">
        <v>168</v>
      </c>
      <c r="K660" s="6" t="s">
        <v>169</v>
      </c>
      <c r="L660" s="6" t="s">
        <v>663</v>
      </c>
      <c r="M660" s="2" t="s">
        <v>97</v>
      </c>
      <c r="N660" s="3">
        <v>45030</v>
      </c>
      <c r="O660" s="3">
        <f t="shared" si="285"/>
        <v>45030</v>
      </c>
      <c r="P660" s="2" t="s">
        <v>97</v>
      </c>
      <c r="Q660" s="12" t="s">
        <v>225</v>
      </c>
      <c r="R660" s="7">
        <v>100</v>
      </c>
      <c r="S660" s="7">
        <f t="shared" si="286"/>
        <v>100</v>
      </c>
      <c r="T660" s="12" t="s">
        <v>664</v>
      </c>
      <c r="U660" s="12" t="s">
        <v>137</v>
      </c>
      <c r="V660" s="12" t="s">
        <v>139</v>
      </c>
      <c r="W660" s="2" t="s">
        <v>82</v>
      </c>
      <c r="X660" s="12" t="s">
        <v>139</v>
      </c>
      <c r="Y660" s="2" t="s">
        <v>86</v>
      </c>
      <c r="Z660" s="3">
        <v>45112</v>
      </c>
      <c r="AA660" s="3">
        <v>45112</v>
      </c>
      <c r="AB660" s="4" t="s">
        <v>97</v>
      </c>
    </row>
    <row r="661" spans="1:28" ht="45" customHeight="1" x14ac:dyDescent="0.25">
      <c r="A661" s="2">
        <v>2023</v>
      </c>
      <c r="B661" s="3">
        <v>45017</v>
      </c>
      <c r="C661" s="3">
        <v>45107</v>
      </c>
      <c r="D661" s="4" t="s">
        <v>75</v>
      </c>
      <c r="E661" s="5" t="s">
        <v>2033</v>
      </c>
      <c r="F661" s="2" t="s">
        <v>99</v>
      </c>
      <c r="G661" s="2" t="s">
        <v>100</v>
      </c>
      <c r="H661" s="2" t="s">
        <v>85</v>
      </c>
      <c r="I661" s="2" t="s">
        <v>80</v>
      </c>
      <c r="J661" s="6" t="s">
        <v>2034</v>
      </c>
      <c r="K661" s="6" t="s">
        <v>118</v>
      </c>
      <c r="L661" s="6" t="s">
        <v>122</v>
      </c>
      <c r="M661" s="2" t="s">
        <v>97</v>
      </c>
      <c r="N661" s="3">
        <v>45072</v>
      </c>
      <c r="O661" s="3">
        <f t="shared" si="285"/>
        <v>45072</v>
      </c>
      <c r="P661" s="2" t="s">
        <v>97</v>
      </c>
      <c r="Q661" s="12" t="s">
        <v>2035</v>
      </c>
      <c r="R661" s="7">
        <v>100</v>
      </c>
      <c r="S661" s="7">
        <f>R661</f>
        <v>100</v>
      </c>
      <c r="T661" s="12" t="s">
        <v>2036</v>
      </c>
      <c r="U661" s="12" t="s">
        <v>137</v>
      </c>
      <c r="V661" s="12" t="s">
        <v>139</v>
      </c>
      <c r="W661" s="2" t="s">
        <v>82</v>
      </c>
      <c r="X661" s="12" t="s">
        <v>139</v>
      </c>
      <c r="Y661" s="2" t="s">
        <v>86</v>
      </c>
      <c r="Z661" s="3">
        <v>45112</v>
      </c>
      <c r="AA661" s="3">
        <v>45112</v>
      </c>
      <c r="AB661" s="4" t="s">
        <v>97</v>
      </c>
    </row>
    <row r="662" spans="1:28" ht="45" customHeight="1" x14ac:dyDescent="0.25">
      <c r="A662" s="2">
        <v>2023</v>
      </c>
      <c r="B662" s="3">
        <v>45017</v>
      </c>
      <c r="C662" s="3">
        <v>45107</v>
      </c>
      <c r="D662" s="4" t="s">
        <v>75</v>
      </c>
      <c r="E662" s="5" t="s">
        <v>2395</v>
      </c>
      <c r="F662" s="2" t="s">
        <v>99</v>
      </c>
      <c r="G662" s="2" t="s">
        <v>100</v>
      </c>
      <c r="H662" s="2" t="s">
        <v>85</v>
      </c>
      <c r="I662" s="2" t="s">
        <v>80</v>
      </c>
      <c r="J662" s="6" t="s">
        <v>2391</v>
      </c>
      <c r="K662" s="6" t="s">
        <v>2392</v>
      </c>
      <c r="L662" s="6" t="s">
        <v>166</v>
      </c>
      <c r="M662" s="2" t="s">
        <v>97</v>
      </c>
      <c r="N662" s="3">
        <v>45096</v>
      </c>
      <c r="O662" s="3">
        <f>N662</f>
        <v>45096</v>
      </c>
      <c r="P662" s="2" t="s">
        <v>97</v>
      </c>
      <c r="Q662" s="12" t="s">
        <v>2396</v>
      </c>
      <c r="R662" s="7">
        <v>100</v>
      </c>
      <c r="S662" s="7">
        <f>R662</f>
        <v>100</v>
      </c>
      <c r="T662" s="12" t="s">
        <v>2394</v>
      </c>
      <c r="U662" s="12" t="s">
        <v>137</v>
      </c>
      <c r="V662" s="12" t="s">
        <v>139</v>
      </c>
      <c r="W662" s="2" t="s">
        <v>82</v>
      </c>
      <c r="X662" s="12" t="s">
        <v>139</v>
      </c>
      <c r="Y662" s="2" t="s">
        <v>86</v>
      </c>
      <c r="Z662" s="3">
        <v>45112</v>
      </c>
      <c r="AA662" s="3">
        <v>45112</v>
      </c>
      <c r="AB662" s="4" t="s">
        <v>97</v>
      </c>
    </row>
    <row r="663" spans="1:28" ht="45" customHeight="1" x14ac:dyDescent="0.25">
      <c r="A663" s="2">
        <v>2023</v>
      </c>
      <c r="B663" s="3">
        <v>45017</v>
      </c>
      <c r="C663" s="3">
        <v>45107</v>
      </c>
      <c r="D663" s="4" t="s">
        <v>75</v>
      </c>
      <c r="E663" s="5" t="s">
        <v>2022</v>
      </c>
      <c r="F663" s="2" t="s">
        <v>99</v>
      </c>
      <c r="G663" s="2" t="s">
        <v>100</v>
      </c>
      <c r="H663" s="2" t="s">
        <v>85</v>
      </c>
      <c r="I663" s="2" t="s">
        <v>80</v>
      </c>
      <c r="J663" s="6" t="s">
        <v>2023</v>
      </c>
      <c r="K663" s="6" t="s">
        <v>2024</v>
      </c>
      <c r="L663" s="6" t="s">
        <v>112</v>
      </c>
      <c r="M663" s="2" t="s">
        <v>97</v>
      </c>
      <c r="N663" s="3">
        <v>45076</v>
      </c>
      <c r="O663" s="3">
        <f t="shared" si="285"/>
        <v>45076</v>
      </c>
      <c r="P663" s="2" t="s">
        <v>97</v>
      </c>
      <c r="Q663" s="12" t="s">
        <v>2025</v>
      </c>
      <c r="R663" s="7">
        <v>100</v>
      </c>
      <c r="S663" s="7">
        <f>R663</f>
        <v>100</v>
      </c>
      <c r="T663" s="12" t="s">
        <v>2026</v>
      </c>
      <c r="U663" s="12" t="s">
        <v>137</v>
      </c>
      <c r="V663" s="12" t="s">
        <v>139</v>
      </c>
      <c r="W663" s="2" t="s">
        <v>82</v>
      </c>
      <c r="X663" s="12" t="s">
        <v>139</v>
      </c>
      <c r="Y663" s="2" t="s">
        <v>86</v>
      </c>
      <c r="Z663" s="3">
        <v>45112</v>
      </c>
      <c r="AA663" s="3">
        <v>45112</v>
      </c>
      <c r="AB663" s="4" t="s">
        <v>97</v>
      </c>
    </row>
    <row r="664" spans="1:28" ht="45" customHeight="1" x14ac:dyDescent="0.25">
      <c r="A664" s="2">
        <v>2023</v>
      </c>
      <c r="B664" s="3">
        <v>45017</v>
      </c>
      <c r="C664" s="3">
        <v>45107</v>
      </c>
      <c r="D664" s="4" t="s">
        <v>75</v>
      </c>
      <c r="E664" s="5" t="s">
        <v>1771</v>
      </c>
      <c r="F664" s="2" t="s">
        <v>99</v>
      </c>
      <c r="G664" s="2" t="s">
        <v>100</v>
      </c>
      <c r="H664" s="2" t="s">
        <v>85</v>
      </c>
      <c r="I664" s="2" t="s">
        <v>80</v>
      </c>
      <c r="J664" s="6" t="s">
        <v>676</v>
      </c>
      <c r="K664" s="6" t="s">
        <v>131</v>
      </c>
      <c r="L664" s="6" t="s">
        <v>1569</v>
      </c>
      <c r="M664" s="2" t="s">
        <v>97</v>
      </c>
      <c r="N664" s="3">
        <v>45069</v>
      </c>
      <c r="O664" s="3">
        <f t="shared" si="285"/>
        <v>45069</v>
      </c>
      <c r="P664" s="2" t="s">
        <v>97</v>
      </c>
      <c r="Q664" s="12" t="s">
        <v>1772</v>
      </c>
      <c r="R664" s="7">
        <v>100</v>
      </c>
      <c r="S664" s="7">
        <f t="shared" si="286"/>
        <v>100</v>
      </c>
      <c r="T664" s="12" t="s">
        <v>1773</v>
      </c>
      <c r="U664" s="12" t="s">
        <v>137</v>
      </c>
      <c r="V664" s="12" t="s">
        <v>139</v>
      </c>
      <c r="W664" s="2" t="s">
        <v>82</v>
      </c>
      <c r="X664" s="12" t="s">
        <v>139</v>
      </c>
      <c r="Y664" s="2" t="s">
        <v>86</v>
      </c>
      <c r="Z664" s="3">
        <v>45112</v>
      </c>
      <c r="AA664" s="3">
        <v>45112</v>
      </c>
      <c r="AB664" s="4" t="s">
        <v>97</v>
      </c>
    </row>
    <row r="665" spans="1:28" ht="45" customHeight="1" x14ac:dyDescent="0.25">
      <c r="A665" s="2">
        <v>2023</v>
      </c>
      <c r="B665" s="3">
        <v>45017</v>
      </c>
      <c r="C665" s="3">
        <v>45107</v>
      </c>
      <c r="D665" s="4" t="s">
        <v>75</v>
      </c>
      <c r="E665" s="5" t="s">
        <v>2037</v>
      </c>
      <c r="F665" s="2" t="s">
        <v>99</v>
      </c>
      <c r="G665" s="2" t="s">
        <v>100</v>
      </c>
      <c r="H665" s="2" t="s">
        <v>85</v>
      </c>
      <c r="I665" s="2" t="s">
        <v>80</v>
      </c>
      <c r="J665" s="6" t="s">
        <v>2038</v>
      </c>
      <c r="K665" s="6" t="s">
        <v>121</v>
      </c>
      <c r="L665" s="6" t="s">
        <v>1309</v>
      </c>
      <c r="M665" s="2" t="s">
        <v>97</v>
      </c>
      <c r="N665" s="3">
        <v>45071</v>
      </c>
      <c r="O665" s="3">
        <f>N665</f>
        <v>45071</v>
      </c>
      <c r="P665" s="2" t="s">
        <v>97</v>
      </c>
      <c r="Q665" s="12" t="s">
        <v>2039</v>
      </c>
      <c r="R665" s="7">
        <v>100</v>
      </c>
      <c r="S665" s="7">
        <f>R665</f>
        <v>100</v>
      </c>
      <c r="T665" s="12" t="s">
        <v>2040</v>
      </c>
      <c r="U665" s="12" t="s">
        <v>137</v>
      </c>
      <c r="V665" s="12" t="s">
        <v>139</v>
      </c>
      <c r="W665" s="2" t="s">
        <v>82</v>
      </c>
      <c r="X665" s="12" t="s">
        <v>139</v>
      </c>
      <c r="Y665" s="2" t="s">
        <v>86</v>
      </c>
      <c r="Z665" s="3">
        <v>45112</v>
      </c>
      <c r="AA665" s="3">
        <v>45112</v>
      </c>
      <c r="AB665" s="4" t="s">
        <v>97</v>
      </c>
    </row>
    <row r="666" spans="1:28" ht="45" customHeight="1" x14ac:dyDescent="0.25">
      <c r="A666" s="2">
        <v>2023</v>
      </c>
      <c r="B666" s="3">
        <v>45017</v>
      </c>
      <c r="C666" s="3">
        <v>45107</v>
      </c>
      <c r="D666" s="4" t="s">
        <v>75</v>
      </c>
      <c r="E666" s="5" t="s">
        <v>2027</v>
      </c>
      <c r="F666" s="2" t="s">
        <v>99</v>
      </c>
      <c r="G666" s="2" t="s">
        <v>100</v>
      </c>
      <c r="H666" s="2" t="s">
        <v>85</v>
      </c>
      <c r="I666" s="2" t="s">
        <v>80</v>
      </c>
      <c r="J666" s="6" t="s">
        <v>1232</v>
      </c>
      <c r="K666" s="6" t="s">
        <v>113</v>
      </c>
      <c r="L666" s="6" t="s">
        <v>121</v>
      </c>
      <c r="M666" s="2" t="s">
        <v>97</v>
      </c>
      <c r="N666" s="3">
        <v>45078</v>
      </c>
      <c r="O666" s="3">
        <f t="shared" si="285"/>
        <v>45078</v>
      </c>
      <c r="P666" s="2" t="s">
        <v>97</v>
      </c>
      <c r="Q666" s="12" t="s">
        <v>2028</v>
      </c>
      <c r="R666" s="7">
        <v>100</v>
      </c>
      <c r="S666" s="7">
        <f t="shared" si="286"/>
        <v>100</v>
      </c>
      <c r="T666" s="12" t="s">
        <v>2029</v>
      </c>
      <c r="U666" s="12" t="s">
        <v>137</v>
      </c>
      <c r="V666" s="12" t="s">
        <v>139</v>
      </c>
      <c r="W666" s="2" t="s">
        <v>82</v>
      </c>
      <c r="X666" s="12" t="s">
        <v>139</v>
      </c>
      <c r="Y666" s="2" t="s">
        <v>86</v>
      </c>
      <c r="Z666" s="3">
        <v>45112</v>
      </c>
      <c r="AA666" s="3">
        <v>45112</v>
      </c>
      <c r="AB666" s="4" t="s">
        <v>97</v>
      </c>
    </row>
    <row r="667" spans="1:28" ht="45" customHeight="1" x14ac:dyDescent="0.25">
      <c r="A667" s="2">
        <v>2023</v>
      </c>
      <c r="B667" s="3">
        <v>45017</v>
      </c>
      <c r="C667" s="3">
        <v>45107</v>
      </c>
      <c r="D667" s="4" t="s">
        <v>74</v>
      </c>
      <c r="E667" s="5" t="s">
        <v>204</v>
      </c>
      <c r="F667" s="2" t="s">
        <v>111</v>
      </c>
      <c r="G667" s="2" t="s">
        <v>158</v>
      </c>
      <c r="H667" s="2" t="s">
        <v>85</v>
      </c>
      <c r="I667" s="2" t="s">
        <v>80</v>
      </c>
      <c r="J667" s="6" t="s">
        <v>205</v>
      </c>
      <c r="K667" s="6" t="s">
        <v>117</v>
      </c>
      <c r="L667" s="6" t="s">
        <v>160</v>
      </c>
      <c r="M667" s="2" t="s">
        <v>97</v>
      </c>
      <c r="N667" s="3">
        <v>44994</v>
      </c>
      <c r="O667" s="3">
        <f t="shared" ref="O667:O671" si="287">N667</f>
        <v>44994</v>
      </c>
      <c r="P667" s="2" t="s">
        <v>97</v>
      </c>
      <c r="Q667" s="12" t="s">
        <v>206</v>
      </c>
      <c r="R667" s="7">
        <v>0</v>
      </c>
      <c r="S667" s="7">
        <f t="shared" si="286"/>
        <v>0</v>
      </c>
      <c r="T667" s="12" t="s">
        <v>207</v>
      </c>
      <c r="U667" s="12" t="s">
        <v>137</v>
      </c>
      <c r="V667" s="12" t="s">
        <v>139</v>
      </c>
      <c r="W667" s="2" t="s">
        <v>82</v>
      </c>
      <c r="X667" s="12" t="s">
        <v>139</v>
      </c>
      <c r="Y667" s="2" t="s">
        <v>86</v>
      </c>
      <c r="Z667" s="3">
        <v>45112</v>
      </c>
      <c r="AA667" s="3">
        <v>45112</v>
      </c>
      <c r="AB667" s="4" t="s">
        <v>97</v>
      </c>
    </row>
    <row r="668" spans="1:28" ht="45" customHeight="1" x14ac:dyDescent="0.25">
      <c r="A668" s="2">
        <v>2023</v>
      </c>
      <c r="B668" s="3">
        <v>45017</v>
      </c>
      <c r="C668" s="3">
        <v>45107</v>
      </c>
      <c r="D668" s="4" t="s">
        <v>74</v>
      </c>
      <c r="E668" s="5" t="s">
        <v>212</v>
      </c>
      <c r="F668" s="2" t="s">
        <v>111</v>
      </c>
      <c r="G668" s="2" t="s">
        <v>158</v>
      </c>
      <c r="H668" s="2" t="s">
        <v>85</v>
      </c>
      <c r="I668" s="2" t="s">
        <v>80</v>
      </c>
      <c r="J668" s="6" t="s">
        <v>200</v>
      </c>
      <c r="K668" s="6" t="s">
        <v>154</v>
      </c>
      <c r="L668" s="6" t="s">
        <v>174</v>
      </c>
      <c r="M668" s="2" t="s">
        <v>97</v>
      </c>
      <c r="N668" s="3">
        <v>45007</v>
      </c>
      <c r="O668" s="3">
        <f t="shared" si="287"/>
        <v>45007</v>
      </c>
      <c r="P668" s="2" t="s">
        <v>97</v>
      </c>
      <c r="Q668" s="12" t="s">
        <v>213</v>
      </c>
      <c r="R668" s="7">
        <v>0</v>
      </c>
      <c r="S668" s="7">
        <f t="shared" si="286"/>
        <v>0</v>
      </c>
      <c r="T668" s="12" t="s">
        <v>214</v>
      </c>
      <c r="U668" s="12" t="s">
        <v>137</v>
      </c>
      <c r="V668" s="12" t="s">
        <v>139</v>
      </c>
      <c r="W668" s="2" t="s">
        <v>82</v>
      </c>
      <c r="X668" s="12" t="s">
        <v>139</v>
      </c>
      <c r="Y668" s="2" t="s">
        <v>86</v>
      </c>
      <c r="Z668" s="3">
        <v>45112</v>
      </c>
      <c r="AA668" s="3">
        <v>45112</v>
      </c>
      <c r="AB668" s="4" t="s">
        <v>97</v>
      </c>
    </row>
    <row r="669" spans="1:28" ht="114.95" customHeight="1" x14ac:dyDescent="0.25">
      <c r="A669" s="2">
        <v>2023</v>
      </c>
      <c r="B669" s="3">
        <v>45017</v>
      </c>
      <c r="C669" s="3">
        <v>45107</v>
      </c>
      <c r="D669" s="4" t="s">
        <v>74</v>
      </c>
      <c r="E669" s="5" t="s">
        <v>715</v>
      </c>
      <c r="F669" s="2" t="s">
        <v>110</v>
      </c>
      <c r="G669" s="8" t="s">
        <v>106</v>
      </c>
      <c r="H669" s="2" t="s">
        <v>85</v>
      </c>
      <c r="I669" s="2" t="s">
        <v>80</v>
      </c>
      <c r="J669" s="6" t="s">
        <v>716</v>
      </c>
      <c r="K669" s="6" t="s">
        <v>120</v>
      </c>
      <c r="L669" s="6" t="s">
        <v>97</v>
      </c>
      <c r="M669" s="2" t="s">
        <v>97</v>
      </c>
      <c r="N669" s="3">
        <v>45033</v>
      </c>
      <c r="O669" s="3">
        <f t="shared" si="287"/>
        <v>45033</v>
      </c>
      <c r="P669" s="2" t="s">
        <v>97</v>
      </c>
      <c r="Q669" s="12" t="s">
        <v>717</v>
      </c>
      <c r="R669" s="7">
        <v>1250</v>
      </c>
      <c r="S669" s="7">
        <f t="shared" si="286"/>
        <v>1250</v>
      </c>
      <c r="T669" s="12" t="s">
        <v>718</v>
      </c>
      <c r="U669" s="12" t="s">
        <v>137</v>
      </c>
      <c r="V669" s="12" t="s">
        <v>139</v>
      </c>
      <c r="W669" s="2" t="s">
        <v>82</v>
      </c>
      <c r="X669" s="12" t="s">
        <v>139</v>
      </c>
      <c r="Y669" s="2" t="s">
        <v>86</v>
      </c>
      <c r="Z669" s="3">
        <v>45112</v>
      </c>
      <c r="AA669" s="3">
        <v>45112</v>
      </c>
      <c r="AB669" s="4" t="s">
        <v>97</v>
      </c>
    </row>
    <row r="670" spans="1:28" ht="114.95" customHeight="1" x14ac:dyDescent="0.25">
      <c r="A670" s="2">
        <v>2023</v>
      </c>
      <c r="B670" s="3">
        <v>45017</v>
      </c>
      <c r="C670" s="3">
        <v>45107</v>
      </c>
      <c r="D670" s="4" t="s">
        <v>74</v>
      </c>
      <c r="E670" s="5" t="s">
        <v>2151</v>
      </c>
      <c r="F670" s="2" t="s">
        <v>110</v>
      </c>
      <c r="G670" s="8" t="s">
        <v>106</v>
      </c>
      <c r="H670" s="2" t="s">
        <v>85</v>
      </c>
      <c r="I670" s="2" t="s">
        <v>80</v>
      </c>
      <c r="J670" s="6" t="s">
        <v>2152</v>
      </c>
      <c r="K670" s="6" t="s">
        <v>97</v>
      </c>
      <c r="L670" s="6" t="s">
        <v>97</v>
      </c>
      <c r="M670" s="2" t="s">
        <v>97</v>
      </c>
      <c r="N670" s="3">
        <v>44717</v>
      </c>
      <c r="O670" s="3">
        <f t="shared" si="287"/>
        <v>44717</v>
      </c>
      <c r="P670" s="2" t="s">
        <v>97</v>
      </c>
      <c r="Q670" s="12" t="s">
        <v>2153</v>
      </c>
      <c r="R670" s="7">
        <v>2300</v>
      </c>
      <c r="S670" s="7">
        <f t="shared" si="286"/>
        <v>2300</v>
      </c>
      <c r="T670" s="12" t="s">
        <v>2154</v>
      </c>
      <c r="U670" s="12" t="s">
        <v>137</v>
      </c>
      <c r="V670" s="12" t="s">
        <v>139</v>
      </c>
      <c r="W670" s="2" t="s">
        <v>82</v>
      </c>
      <c r="X670" s="12" t="s">
        <v>139</v>
      </c>
      <c r="Y670" s="2" t="s">
        <v>86</v>
      </c>
      <c r="Z670" s="3">
        <v>45112</v>
      </c>
      <c r="AA670" s="3">
        <v>45112</v>
      </c>
      <c r="AB670" s="4" t="s">
        <v>97</v>
      </c>
    </row>
    <row r="671" spans="1:28" ht="114.95" customHeight="1" x14ac:dyDescent="0.25">
      <c r="A671" s="2">
        <v>2023</v>
      </c>
      <c r="B671" s="3">
        <v>45017</v>
      </c>
      <c r="C671" s="3">
        <v>45107</v>
      </c>
      <c r="D671" s="4" t="s">
        <v>74</v>
      </c>
      <c r="E671" s="5" t="s">
        <v>2308</v>
      </c>
      <c r="F671" s="2" t="s">
        <v>110</v>
      </c>
      <c r="G671" s="8" t="s">
        <v>106</v>
      </c>
      <c r="H671" s="2" t="s">
        <v>85</v>
      </c>
      <c r="I671" s="2" t="s">
        <v>80</v>
      </c>
      <c r="J671" s="6" t="s">
        <v>2309</v>
      </c>
      <c r="K671" s="6" t="s">
        <v>97</v>
      </c>
      <c r="L671" s="6" t="s">
        <v>97</v>
      </c>
      <c r="M671" s="2" t="s">
        <v>97</v>
      </c>
      <c r="N671" s="3">
        <v>45089</v>
      </c>
      <c r="O671" s="3">
        <f t="shared" si="287"/>
        <v>45089</v>
      </c>
      <c r="P671" s="2" t="s">
        <v>97</v>
      </c>
      <c r="Q671" s="12" t="s">
        <v>2310</v>
      </c>
      <c r="R671" s="7">
        <v>2300</v>
      </c>
      <c r="S671" s="7">
        <f t="shared" si="286"/>
        <v>2300</v>
      </c>
      <c r="T671" s="12" t="s">
        <v>2311</v>
      </c>
      <c r="U671" s="12" t="s">
        <v>137</v>
      </c>
      <c r="V671" s="12" t="s">
        <v>139</v>
      </c>
      <c r="W671" s="2" t="s">
        <v>82</v>
      </c>
      <c r="X671" s="12" t="s">
        <v>139</v>
      </c>
      <c r="Y671" s="2" t="s">
        <v>86</v>
      </c>
      <c r="Z671" s="3">
        <v>45112</v>
      </c>
      <c r="AA671" s="3">
        <v>45112</v>
      </c>
      <c r="AB671" s="4" t="s">
        <v>97</v>
      </c>
    </row>
    <row r="672" spans="1:28" ht="105" customHeight="1" x14ac:dyDescent="0.25">
      <c r="A672" s="2">
        <v>2023</v>
      </c>
      <c r="B672" s="3">
        <v>45017</v>
      </c>
      <c r="C672" s="3">
        <v>45107</v>
      </c>
      <c r="D672" s="4" t="s">
        <v>74</v>
      </c>
      <c r="E672" s="5" t="s">
        <v>2360</v>
      </c>
      <c r="F672" s="2" t="s">
        <v>135</v>
      </c>
      <c r="G672" s="8" t="s">
        <v>155</v>
      </c>
      <c r="H672" s="2" t="s">
        <v>85</v>
      </c>
      <c r="I672" s="2" t="s">
        <v>80</v>
      </c>
      <c r="J672" s="6" t="s">
        <v>1363</v>
      </c>
      <c r="K672" s="6" t="s">
        <v>97</v>
      </c>
      <c r="L672" s="6" t="s">
        <v>97</v>
      </c>
      <c r="M672" s="2" t="s">
        <v>97</v>
      </c>
      <c r="N672" s="3">
        <v>44927</v>
      </c>
      <c r="O672" s="3">
        <f>N672+364</f>
        <v>45291</v>
      </c>
      <c r="P672" s="2" t="s">
        <v>97</v>
      </c>
      <c r="Q672" s="12" t="s">
        <v>2362</v>
      </c>
      <c r="R672" s="7">
        <v>4200</v>
      </c>
      <c r="S672" s="7">
        <f t="shared" si="286"/>
        <v>4200</v>
      </c>
      <c r="T672" s="12" t="s">
        <v>2363</v>
      </c>
      <c r="U672" s="12" t="s">
        <v>137</v>
      </c>
      <c r="V672" s="12" t="s">
        <v>139</v>
      </c>
      <c r="W672" s="2" t="s">
        <v>82</v>
      </c>
      <c r="X672" s="12" t="s">
        <v>139</v>
      </c>
      <c r="Y672" s="2" t="s">
        <v>86</v>
      </c>
      <c r="Z672" s="3">
        <v>45112</v>
      </c>
      <c r="AA672" s="3">
        <v>45112</v>
      </c>
      <c r="AB672" s="4" t="s">
        <v>97</v>
      </c>
    </row>
    <row r="673" spans="1:28" ht="105" customHeight="1" x14ac:dyDescent="0.25">
      <c r="A673" s="2">
        <v>2023</v>
      </c>
      <c r="B673" s="3">
        <v>45017</v>
      </c>
      <c r="C673" s="3">
        <v>45107</v>
      </c>
      <c r="D673" s="4" t="s">
        <v>74</v>
      </c>
      <c r="E673" s="5" t="s">
        <v>2721</v>
      </c>
      <c r="F673" s="2" t="s">
        <v>135</v>
      </c>
      <c r="G673" s="8" t="s">
        <v>136</v>
      </c>
      <c r="H673" s="2" t="s">
        <v>85</v>
      </c>
      <c r="I673" s="2" t="s">
        <v>80</v>
      </c>
      <c r="J673" s="6" t="s">
        <v>1363</v>
      </c>
      <c r="K673" s="6" t="s">
        <v>97</v>
      </c>
      <c r="L673" s="6" t="s">
        <v>97</v>
      </c>
      <c r="M673" s="2" t="s">
        <v>97</v>
      </c>
      <c r="N673" s="3">
        <v>44964</v>
      </c>
      <c r="O673" s="3">
        <f>N673+365</f>
        <v>45329</v>
      </c>
      <c r="P673" s="2" t="s">
        <v>97</v>
      </c>
      <c r="Q673" s="12" t="s">
        <v>2722</v>
      </c>
      <c r="R673" s="7">
        <v>31686.36</v>
      </c>
      <c r="S673" s="7">
        <f t="shared" si="286"/>
        <v>31686.36</v>
      </c>
      <c r="T673" s="12" t="s">
        <v>2364</v>
      </c>
      <c r="U673" s="12" t="s">
        <v>137</v>
      </c>
      <c r="V673" s="12" t="s">
        <v>139</v>
      </c>
      <c r="W673" s="2" t="s">
        <v>82</v>
      </c>
      <c r="X673" s="12" t="s">
        <v>139</v>
      </c>
      <c r="Y673" s="2" t="s">
        <v>86</v>
      </c>
      <c r="Z673" s="3">
        <v>45112</v>
      </c>
      <c r="AA673" s="3">
        <v>45112</v>
      </c>
      <c r="AB673" s="4" t="s">
        <v>97</v>
      </c>
    </row>
    <row r="674" spans="1:28" ht="135" customHeight="1" x14ac:dyDescent="0.25">
      <c r="A674" s="2">
        <v>2023</v>
      </c>
      <c r="B674" s="3">
        <v>45017</v>
      </c>
      <c r="C674" s="3">
        <v>45107</v>
      </c>
      <c r="D674" s="2" t="s">
        <v>75</v>
      </c>
      <c r="E674" s="5" t="s">
        <v>2365</v>
      </c>
      <c r="F674" s="2" t="s">
        <v>2366</v>
      </c>
      <c r="G674" s="8" t="s">
        <v>2367</v>
      </c>
      <c r="H674" s="2" t="s">
        <v>85</v>
      </c>
      <c r="I674" s="2" t="s">
        <v>80</v>
      </c>
      <c r="J674" s="6" t="s">
        <v>1363</v>
      </c>
      <c r="K674" s="6" t="s">
        <v>97</v>
      </c>
      <c r="L674" s="6" t="s">
        <v>97</v>
      </c>
      <c r="M674" s="2" t="s">
        <v>97</v>
      </c>
      <c r="N674" s="3">
        <v>44927</v>
      </c>
      <c r="O674" s="3">
        <f>N674+364</f>
        <v>45291</v>
      </c>
      <c r="P674" s="2" t="s">
        <v>97</v>
      </c>
      <c r="Q674" s="12" t="s">
        <v>2368</v>
      </c>
      <c r="R674" s="7">
        <v>3500</v>
      </c>
      <c r="S674" s="7">
        <f t="shared" si="286"/>
        <v>3500</v>
      </c>
      <c r="T674" s="12" t="s">
        <v>2369</v>
      </c>
      <c r="U674" s="12" t="s">
        <v>137</v>
      </c>
      <c r="V674" s="12" t="s">
        <v>139</v>
      </c>
      <c r="W674" s="2" t="s">
        <v>82</v>
      </c>
      <c r="X674" s="12" t="s">
        <v>139</v>
      </c>
      <c r="Y674" s="2" t="s">
        <v>86</v>
      </c>
      <c r="Z674" s="3">
        <v>45112</v>
      </c>
      <c r="AA674" s="3">
        <v>45112</v>
      </c>
      <c r="AB674" s="4" t="s">
        <v>97</v>
      </c>
    </row>
    <row r="675" spans="1:28" ht="154.5" customHeight="1" x14ac:dyDescent="0.25">
      <c r="A675" s="2">
        <v>2023</v>
      </c>
      <c r="B675" s="3">
        <v>45017</v>
      </c>
      <c r="C675" s="3">
        <v>45107</v>
      </c>
      <c r="D675" s="2" t="s">
        <v>75</v>
      </c>
      <c r="E675" s="5" t="s">
        <v>2715</v>
      </c>
      <c r="F675" s="2" t="s">
        <v>2716</v>
      </c>
      <c r="G675" s="8" t="s">
        <v>2717</v>
      </c>
      <c r="H675" s="2" t="s">
        <v>85</v>
      </c>
      <c r="I675" s="2" t="s">
        <v>80</v>
      </c>
      <c r="J675" s="6" t="s">
        <v>2718</v>
      </c>
      <c r="K675" s="6" t="s">
        <v>97</v>
      </c>
      <c r="L675" s="6" t="s">
        <v>97</v>
      </c>
      <c r="M675" s="2" t="s">
        <v>97</v>
      </c>
      <c r="N675" s="3">
        <v>45107</v>
      </c>
      <c r="O675" s="3">
        <f t="shared" ref="O675:O682" si="288">N675</f>
        <v>45107</v>
      </c>
      <c r="P675" s="2" t="s">
        <v>97</v>
      </c>
      <c r="Q675" s="12" t="s">
        <v>2719</v>
      </c>
      <c r="R675" s="7">
        <v>6000</v>
      </c>
      <c r="S675" s="7">
        <f t="shared" si="286"/>
        <v>6000</v>
      </c>
      <c r="T675" s="12" t="s">
        <v>2720</v>
      </c>
      <c r="U675" s="12" t="s">
        <v>137</v>
      </c>
      <c r="V675" s="12" t="s">
        <v>139</v>
      </c>
      <c r="W675" s="2" t="s">
        <v>82</v>
      </c>
      <c r="X675" s="12" t="s">
        <v>139</v>
      </c>
      <c r="Y675" s="2" t="s">
        <v>86</v>
      </c>
      <c r="Z675" s="3">
        <v>45112</v>
      </c>
      <c r="AA675" s="3">
        <v>45112</v>
      </c>
      <c r="AB675" s="4" t="s">
        <v>97</v>
      </c>
    </row>
    <row r="676" spans="1:28" ht="90" customHeight="1" x14ac:dyDescent="0.25">
      <c r="A676" s="2">
        <v>2023</v>
      </c>
      <c r="B676" s="3">
        <v>45017</v>
      </c>
      <c r="C676" s="3">
        <v>45107</v>
      </c>
      <c r="D676" s="2" t="s">
        <v>74</v>
      </c>
      <c r="E676" s="5" t="s">
        <v>175</v>
      </c>
      <c r="F676" s="2" t="s">
        <v>109</v>
      </c>
      <c r="G676" s="8" t="s">
        <v>108</v>
      </c>
      <c r="H676" s="2" t="s">
        <v>85</v>
      </c>
      <c r="I676" s="2" t="s">
        <v>80</v>
      </c>
      <c r="J676" s="6" t="s">
        <v>176</v>
      </c>
      <c r="K676" s="6" t="s">
        <v>177</v>
      </c>
      <c r="L676" s="6" t="s">
        <v>178</v>
      </c>
      <c r="M676" s="2" t="s">
        <v>97</v>
      </c>
      <c r="N676" s="3">
        <v>44943</v>
      </c>
      <c r="O676" s="3">
        <f t="shared" si="288"/>
        <v>44943</v>
      </c>
      <c r="P676" s="2" t="s">
        <v>97</v>
      </c>
      <c r="Q676" s="12" t="s">
        <v>179</v>
      </c>
      <c r="R676" s="7">
        <v>0</v>
      </c>
      <c r="S676" s="7">
        <f t="shared" si="286"/>
        <v>0</v>
      </c>
      <c r="T676" s="13" t="s">
        <v>180</v>
      </c>
      <c r="U676" s="12" t="s">
        <v>137</v>
      </c>
      <c r="V676" s="12" t="s">
        <v>139</v>
      </c>
      <c r="W676" s="2" t="s">
        <v>82</v>
      </c>
      <c r="X676" s="12" t="s">
        <v>139</v>
      </c>
      <c r="Y676" s="2" t="s">
        <v>86</v>
      </c>
      <c r="Z676" s="3">
        <v>45112</v>
      </c>
      <c r="AA676" s="3">
        <v>45112</v>
      </c>
      <c r="AB676" s="4" t="s">
        <v>97</v>
      </c>
    </row>
    <row r="677" spans="1:28" ht="90" customHeight="1" x14ac:dyDescent="0.25">
      <c r="A677" s="2">
        <v>2023</v>
      </c>
      <c r="B677" s="3">
        <v>45017</v>
      </c>
      <c r="C677" s="3">
        <v>45107</v>
      </c>
      <c r="D677" s="2" t="s">
        <v>74</v>
      </c>
      <c r="E677" s="5" t="s">
        <v>181</v>
      </c>
      <c r="F677" s="2" t="s">
        <v>109</v>
      </c>
      <c r="G677" s="8" t="s">
        <v>108</v>
      </c>
      <c r="H677" s="2" t="s">
        <v>85</v>
      </c>
      <c r="I677" s="2" t="s">
        <v>80</v>
      </c>
      <c r="J677" s="6" t="s">
        <v>182</v>
      </c>
      <c r="K677" s="6" t="s">
        <v>121</v>
      </c>
      <c r="L677" s="6" t="s">
        <v>112</v>
      </c>
      <c r="M677" s="2" t="s">
        <v>97</v>
      </c>
      <c r="N677" s="3">
        <v>44943</v>
      </c>
      <c r="O677" s="3">
        <f t="shared" si="288"/>
        <v>44943</v>
      </c>
      <c r="P677" s="2" t="s">
        <v>97</v>
      </c>
      <c r="Q677" s="12" t="s">
        <v>183</v>
      </c>
      <c r="R677" s="7">
        <v>0</v>
      </c>
      <c r="S677" s="7">
        <f t="shared" si="286"/>
        <v>0</v>
      </c>
      <c r="T677" s="12" t="s">
        <v>184</v>
      </c>
      <c r="U677" s="12" t="s">
        <v>137</v>
      </c>
      <c r="V677" s="12" t="s">
        <v>139</v>
      </c>
      <c r="W677" s="2" t="s">
        <v>82</v>
      </c>
      <c r="X677" s="12" t="s">
        <v>139</v>
      </c>
      <c r="Y677" s="2" t="s">
        <v>86</v>
      </c>
      <c r="Z677" s="3">
        <v>45112</v>
      </c>
      <c r="AA677" s="3">
        <v>45112</v>
      </c>
      <c r="AB677" s="4" t="s">
        <v>97</v>
      </c>
    </row>
    <row r="678" spans="1:28" ht="90" customHeight="1" x14ac:dyDescent="0.25">
      <c r="A678" s="2">
        <v>2023</v>
      </c>
      <c r="B678" s="3">
        <v>45017</v>
      </c>
      <c r="C678" s="3">
        <v>45107</v>
      </c>
      <c r="D678" s="2" t="s">
        <v>74</v>
      </c>
      <c r="E678" s="5" t="s">
        <v>186</v>
      </c>
      <c r="F678" s="2" t="s">
        <v>109</v>
      </c>
      <c r="G678" s="8" t="s">
        <v>108</v>
      </c>
      <c r="H678" s="2" t="s">
        <v>85</v>
      </c>
      <c r="I678" s="2" t="s">
        <v>80</v>
      </c>
      <c r="J678" s="6" t="s">
        <v>143</v>
      </c>
      <c r="K678" s="6" t="s">
        <v>144</v>
      </c>
      <c r="L678" s="6" t="s">
        <v>127</v>
      </c>
      <c r="M678" s="2" t="s">
        <v>97</v>
      </c>
      <c r="N678" s="3">
        <v>44950</v>
      </c>
      <c r="O678" s="3">
        <f t="shared" si="288"/>
        <v>44950</v>
      </c>
      <c r="P678" s="2" t="s">
        <v>97</v>
      </c>
      <c r="Q678" s="12" t="s">
        <v>187</v>
      </c>
      <c r="R678" s="7">
        <v>0</v>
      </c>
      <c r="S678" s="7">
        <f t="shared" si="286"/>
        <v>0</v>
      </c>
      <c r="T678" s="12" t="s">
        <v>188</v>
      </c>
      <c r="U678" s="12" t="s">
        <v>137</v>
      </c>
      <c r="V678" s="12" t="s">
        <v>139</v>
      </c>
      <c r="W678" s="2" t="s">
        <v>82</v>
      </c>
      <c r="X678" s="12" t="s">
        <v>139</v>
      </c>
      <c r="Y678" s="2" t="s">
        <v>86</v>
      </c>
      <c r="Z678" s="3">
        <v>45112</v>
      </c>
      <c r="AA678" s="3">
        <v>45112</v>
      </c>
      <c r="AB678" s="4" t="s">
        <v>97</v>
      </c>
    </row>
    <row r="679" spans="1:28" ht="90" customHeight="1" x14ac:dyDescent="0.25">
      <c r="A679" s="2">
        <v>2023</v>
      </c>
      <c r="B679" s="3">
        <v>45017</v>
      </c>
      <c r="C679" s="3">
        <v>45107</v>
      </c>
      <c r="D679" s="2" t="s">
        <v>74</v>
      </c>
      <c r="E679" s="5" t="s">
        <v>208</v>
      </c>
      <c r="F679" s="2" t="s">
        <v>109</v>
      </c>
      <c r="G679" s="8" t="s">
        <v>108</v>
      </c>
      <c r="H679" s="2" t="s">
        <v>85</v>
      </c>
      <c r="I679" s="2" t="s">
        <v>80</v>
      </c>
      <c r="J679" s="6" t="s">
        <v>209</v>
      </c>
      <c r="K679" s="6" t="s">
        <v>119</v>
      </c>
      <c r="L679" s="6" t="s">
        <v>124</v>
      </c>
      <c r="M679" s="2" t="s">
        <v>97</v>
      </c>
      <c r="N679" s="3">
        <v>44999</v>
      </c>
      <c r="O679" s="3">
        <f t="shared" si="288"/>
        <v>44999</v>
      </c>
      <c r="P679" s="2" t="s">
        <v>97</v>
      </c>
      <c r="Q679" s="12" t="s">
        <v>210</v>
      </c>
      <c r="R679" s="7">
        <v>0</v>
      </c>
      <c r="S679" s="7">
        <f t="shared" si="286"/>
        <v>0</v>
      </c>
      <c r="T679" s="12" t="s">
        <v>211</v>
      </c>
      <c r="U679" s="12" t="s">
        <v>137</v>
      </c>
      <c r="V679" s="12" t="s">
        <v>139</v>
      </c>
      <c r="W679" s="2" t="s">
        <v>82</v>
      </c>
      <c r="X679" s="12" t="s">
        <v>139</v>
      </c>
      <c r="Y679" s="2" t="s">
        <v>86</v>
      </c>
      <c r="Z679" s="3">
        <v>45112</v>
      </c>
      <c r="AA679" s="3">
        <v>45112</v>
      </c>
      <c r="AB679" s="4" t="s">
        <v>97</v>
      </c>
    </row>
    <row r="680" spans="1:28" ht="90" customHeight="1" x14ac:dyDescent="0.25">
      <c r="A680" s="2">
        <v>2023</v>
      </c>
      <c r="B680" s="3">
        <v>45017</v>
      </c>
      <c r="C680" s="3">
        <v>45107</v>
      </c>
      <c r="D680" s="2" t="s">
        <v>74</v>
      </c>
      <c r="E680" s="5" t="s">
        <v>215</v>
      </c>
      <c r="F680" s="2" t="s">
        <v>109</v>
      </c>
      <c r="G680" s="8" t="s">
        <v>108</v>
      </c>
      <c r="H680" s="2" t="s">
        <v>85</v>
      </c>
      <c r="I680" s="2" t="s">
        <v>80</v>
      </c>
      <c r="J680" s="6" t="s">
        <v>217</v>
      </c>
      <c r="K680" s="6" t="s">
        <v>114</v>
      </c>
      <c r="L680" s="6" t="s">
        <v>218</v>
      </c>
      <c r="M680" s="2" t="s">
        <v>97</v>
      </c>
      <c r="N680" s="3">
        <v>44970</v>
      </c>
      <c r="O680" s="3">
        <f t="shared" si="288"/>
        <v>44970</v>
      </c>
      <c r="P680" s="2" t="s">
        <v>97</v>
      </c>
      <c r="Q680" s="12" t="s">
        <v>219</v>
      </c>
      <c r="R680" s="7">
        <v>0</v>
      </c>
      <c r="S680" s="7">
        <f t="shared" si="286"/>
        <v>0</v>
      </c>
      <c r="T680" s="12" t="s">
        <v>221</v>
      </c>
      <c r="U680" s="12" t="s">
        <v>137</v>
      </c>
      <c r="V680" s="12" t="s">
        <v>139</v>
      </c>
      <c r="W680" s="2" t="s">
        <v>82</v>
      </c>
      <c r="X680" s="12" t="s">
        <v>139</v>
      </c>
      <c r="Y680" s="2" t="s">
        <v>86</v>
      </c>
      <c r="Z680" s="3">
        <v>45112</v>
      </c>
      <c r="AA680" s="3">
        <v>45112</v>
      </c>
      <c r="AB680" s="4" t="s">
        <v>97</v>
      </c>
    </row>
    <row r="681" spans="1:28" ht="90" customHeight="1" x14ac:dyDescent="0.25">
      <c r="A681" s="2">
        <v>2023</v>
      </c>
      <c r="B681" s="3">
        <v>45017</v>
      </c>
      <c r="C681" s="3">
        <v>45107</v>
      </c>
      <c r="D681" s="2" t="s">
        <v>74</v>
      </c>
      <c r="E681" s="5" t="s">
        <v>216</v>
      </c>
      <c r="F681" s="2" t="s">
        <v>109</v>
      </c>
      <c r="G681" s="8" t="s">
        <v>108</v>
      </c>
      <c r="H681" s="2" t="s">
        <v>85</v>
      </c>
      <c r="I681" s="2" t="s">
        <v>80</v>
      </c>
      <c r="J681" s="6" t="s">
        <v>217</v>
      </c>
      <c r="K681" s="6" t="s">
        <v>114</v>
      </c>
      <c r="L681" s="6" t="s">
        <v>218</v>
      </c>
      <c r="M681" s="2" t="s">
        <v>97</v>
      </c>
      <c r="N681" s="3">
        <v>44970</v>
      </c>
      <c r="O681" s="3">
        <f t="shared" si="288"/>
        <v>44970</v>
      </c>
      <c r="P681" s="2" t="s">
        <v>97</v>
      </c>
      <c r="Q681" s="12" t="s">
        <v>220</v>
      </c>
      <c r="R681" s="7">
        <v>0</v>
      </c>
      <c r="S681" s="7">
        <f t="shared" si="286"/>
        <v>0</v>
      </c>
      <c r="T681" s="12" t="s">
        <v>222</v>
      </c>
      <c r="U681" s="12" t="s">
        <v>137</v>
      </c>
      <c r="V681" s="12" t="s">
        <v>139</v>
      </c>
      <c r="W681" s="2" t="s">
        <v>82</v>
      </c>
      <c r="X681" s="12" t="s">
        <v>139</v>
      </c>
      <c r="Y681" s="2" t="s">
        <v>86</v>
      </c>
      <c r="Z681" s="3">
        <v>45112</v>
      </c>
      <c r="AA681" s="3">
        <v>45112</v>
      </c>
      <c r="AB681" s="4" t="s">
        <v>97</v>
      </c>
    </row>
    <row r="682" spans="1:28" ht="90" customHeight="1" x14ac:dyDescent="0.25">
      <c r="A682" s="2">
        <v>2023</v>
      </c>
      <c r="B682" s="3">
        <v>45017</v>
      </c>
      <c r="C682" s="3">
        <v>45107</v>
      </c>
      <c r="D682" s="2" t="s">
        <v>74</v>
      </c>
      <c r="E682" s="5" t="s">
        <v>981</v>
      </c>
      <c r="F682" s="2" t="s">
        <v>149</v>
      </c>
      <c r="G682" s="8" t="s">
        <v>148</v>
      </c>
      <c r="H682" s="2" t="s">
        <v>85</v>
      </c>
      <c r="I682" s="2" t="s">
        <v>80</v>
      </c>
      <c r="J682" s="6" t="s">
        <v>972</v>
      </c>
      <c r="K682" s="6" t="s">
        <v>973</v>
      </c>
      <c r="L682" s="6" t="s">
        <v>974</v>
      </c>
      <c r="M682" s="2" t="s">
        <v>97</v>
      </c>
      <c r="N682" s="3">
        <v>45016</v>
      </c>
      <c r="O682" s="3">
        <f t="shared" si="288"/>
        <v>45016</v>
      </c>
      <c r="P682" s="2" t="s">
        <v>97</v>
      </c>
      <c r="Q682" s="12" t="s">
        <v>982</v>
      </c>
      <c r="R682" s="7">
        <v>40</v>
      </c>
      <c r="S682" s="7">
        <f t="shared" si="286"/>
        <v>40</v>
      </c>
      <c r="T682" s="12" t="s">
        <v>976</v>
      </c>
      <c r="U682" s="12" t="s">
        <v>137</v>
      </c>
      <c r="V682" s="12" t="s">
        <v>139</v>
      </c>
      <c r="W682" s="2" t="s">
        <v>82</v>
      </c>
      <c r="X682" s="12" t="s">
        <v>139</v>
      </c>
      <c r="Y682" s="2" t="s">
        <v>86</v>
      </c>
      <c r="Z682" s="3">
        <v>45112</v>
      </c>
      <c r="AA682" s="3">
        <v>45112</v>
      </c>
      <c r="AB682" s="4" t="s">
        <v>97</v>
      </c>
    </row>
  </sheetData>
  <autoFilter ref="A7:AB682" xr:uid="{00000000-0009-0000-0000-000000000000}"/>
  <mergeCells count="7">
    <mergeCell ref="A6:AB6"/>
    <mergeCell ref="A2:C2"/>
    <mergeCell ref="D2:F2"/>
    <mergeCell ref="G2:I2"/>
    <mergeCell ref="A3:C3"/>
    <mergeCell ref="D3:F3"/>
    <mergeCell ref="G3:I3"/>
  </mergeCells>
  <phoneticPr fontId="8" type="noConversion"/>
  <dataValidations count="3">
    <dataValidation type="list" allowBlank="1" showErrorMessage="1" sqref="D672:D673 D8:D668" xr:uid="{00000000-0002-0000-0000-000000000000}">
      <formula1>Hidden_13</formula1>
    </dataValidation>
    <dataValidation type="list" allowBlank="1" showErrorMessage="1" sqref="I8:I682" xr:uid="{00000000-0002-0000-0000-000001000000}">
      <formula1>Hidden_28</formula1>
    </dataValidation>
    <dataValidation type="list" allowBlank="1" showErrorMessage="1" sqref="W8:W682" xr:uid="{00000000-0002-0000-0000-000002000000}">
      <formula1>Hidden_322</formula1>
    </dataValidation>
  </dataValidations>
  <hyperlinks>
    <hyperlink ref="T13" r:id="rId1" xr:uid="{00000000-0004-0000-0000-000000000000}"/>
    <hyperlink ref="T126" r:id="rId2" xr:uid="{00000000-0004-0000-0000-00000B000000}"/>
    <hyperlink ref="T135" r:id="rId3" xr:uid="{00000000-0004-0000-0000-000013000000}"/>
    <hyperlink ref="T506" r:id="rId4" xr:uid="{00000000-0004-0000-0000-000034000000}"/>
    <hyperlink ref="T504" r:id="rId5" xr:uid="{00000000-0004-0000-0000-000035000000}"/>
    <hyperlink ref="T392" r:id="rId6" xr:uid="{00000000-0004-0000-0000-00003E000000}"/>
    <hyperlink ref="T433" r:id="rId7" xr:uid="{00000000-0004-0000-0000-000040000000}"/>
    <hyperlink ref="T436" r:id="rId8" xr:uid="{00000000-0004-0000-0000-000042000000}"/>
    <hyperlink ref="T432" r:id="rId9" xr:uid="{00000000-0004-0000-0000-000048000000}"/>
    <hyperlink ref="T571" r:id="rId10" xr:uid="{00000000-0004-0000-0000-00004C000000}"/>
    <hyperlink ref="T526" r:id="rId11" xr:uid="{00000000-0004-0000-0000-00004D000000}"/>
    <hyperlink ref="T574" r:id="rId12" xr:uid="{00000000-0004-0000-0000-00004F000000}"/>
    <hyperlink ref="T520" r:id="rId13" xr:uid="{00000000-0004-0000-0000-000053000000}"/>
    <hyperlink ref="T590" r:id="rId14" xr:uid="{00000000-0004-0000-0000-000055000000}"/>
    <hyperlink ref="T518" r:id="rId15" xr:uid="{00000000-0004-0000-0000-000058000000}"/>
    <hyperlink ref="T173" r:id="rId16" xr:uid="{00000000-0004-0000-0000-00005F000000}"/>
    <hyperlink ref="T240" r:id="rId17" xr:uid="{00000000-0004-0000-0000-000060000000}"/>
    <hyperlink ref="T227" r:id="rId18" xr:uid="{00000000-0004-0000-0000-000062000000}"/>
    <hyperlink ref="T233" r:id="rId19" xr:uid="{00000000-0004-0000-0000-000063000000}"/>
    <hyperlink ref="T228" r:id="rId20" xr:uid="{00000000-0004-0000-0000-000064000000}"/>
    <hyperlink ref="T232" r:id="rId21" xr:uid="{00000000-0004-0000-0000-000067000000}"/>
    <hyperlink ref="T177" r:id="rId22" xr:uid="{00000000-0004-0000-0000-000069000000}"/>
    <hyperlink ref="T176" r:id="rId23" xr:uid="{00000000-0004-0000-0000-00006A000000}"/>
    <hyperlink ref="T316" r:id="rId24" xr:uid="{00000000-0004-0000-0000-000075000000}"/>
    <hyperlink ref="T310" r:id="rId25" xr:uid="{00000000-0004-0000-0000-000076000000}"/>
    <hyperlink ref="T323" r:id="rId26" xr:uid="{00000000-0004-0000-0000-000077000000}"/>
    <hyperlink ref="T190" r:id="rId27" xr:uid="{00000000-0004-0000-0000-00007A000000}"/>
    <hyperlink ref="T379" r:id="rId28" xr:uid="{00000000-0004-0000-0000-000090000000}"/>
    <hyperlink ref="Q667" r:id="rId29" xr:uid="{00000000-0004-0000-0000-000095000000}"/>
    <hyperlink ref="T667" r:id="rId30" xr:uid="{00000000-0004-0000-0000-000096000000}"/>
    <hyperlink ref="T60" r:id="rId31" xr:uid="{00000000-0004-0000-0000-000097000000}"/>
    <hyperlink ref="T124" r:id="rId32" xr:uid="{00000000-0004-0000-0000-000099000000}"/>
    <hyperlink ref="T314" r:id="rId33" xr:uid="{00000000-0004-0000-0000-00009D000000}"/>
    <hyperlink ref="T142" r:id="rId34" xr:uid="{00000000-0004-0000-0000-0000A2000000}"/>
    <hyperlink ref="T54" r:id="rId35" xr:uid="{00000000-0004-0000-0000-0000A5000000}"/>
    <hyperlink ref="T498" r:id="rId36" xr:uid="{00000000-0004-0000-0000-0000B6000000}"/>
    <hyperlink ref="T500" r:id="rId37" xr:uid="{00000000-0004-0000-0000-0000B8000000}"/>
    <hyperlink ref="T476" r:id="rId38" xr:uid="{00000000-0004-0000-0000-0000BA000000}"/>
    <hyperlink ref="T486" r:id="rId39" xr:uid="{00000000-0004-0000-0000-0000BC000000}"/>
    <hyperlink ref="T384" r:id="rId40" xr:uid="{00000000-0004-0000-0000-0000BE000000}"/>
    <hyperlink ref="T421" r:id="rId41" xr:uid="{00000000-0004-0000-0000-0000C0000000}"/>
    <hyperlink ref="T397" r:id="rId42" xr:uid="{00000000-0004-0000-0000-0000C2000000}"/>
    <hyperlink ref="T408" r:id="rId43" xr:uid="{00000000-0004-0000-0000-0000C3000000}"/>
    <hyperlink ref="T416" r:id="rId44" xr:uid="{00000000-0004-0000-0000-0000C4000000}"/>
    <hyperlink ref="T452" r:id="rId45" xr:uid="{00000000-0004-0000-0000-0000C8000000}"/>
    <hyperlink ref="T17" r:id="rId46" xr:uid="{00000000-0004-0000-0000-0000CA000000}"/>
    <hyperlink ref="T474" r:id="rId47" xr:uid="{00000000-0004-0000-0000-0000CC000000}"/>
    <hyperlink ref="T58" r:id="rId48" xr:uid="{00000000-0004-0000-0000-0000CD000000}"/>
    <hyperlink ref="T480" r:id="rId49" xr:uid="{00000000-0004-0000-0000-0000D1000000}"/>
    <hyperlink ref="T481" r:id="rId50" xr:uid="{00000000-0004-0000-0000-0000D3000000}"/>
    <hyperlink ref="T637" r:id="rId51" xr:uid="{00000000-0004-0000-0000-0000DB000000}"/>
    <hyperlink ref="Q627" r:id="rId52" xr:uid="{00000000-0004-0000-0000-0000DE000000}"/>
    <hyperlink ref="T130" r:id="rId53" xr:uid="{00000000-0004-0000-0000-0000EA000000}"/>
    <hyperlink ref="T33" r:id="rId54" xr:uid="{00000000-0004-0000-0000-0000EC000000}"/>
    <hyperlink ref="T473" r:id="rId55" xr:uid="{00000000-0004-0000-0000-0000EF000000}"/>
    <hyperlink ref="T543" r:id="rId56" xr:uid="{00000000-0004-0000-0000-0000F6000000}"/>
    <hyperlink ref="T456" r:id="rId57" xr:uid="{00000000-0004-0000-0000-0000F9000000}"/>
    <hyperlink ref="T385" r:id="rId58" xr:uid="{00000000-0004-0000-0000-0000FB000000}"/>
    <hyperlink ref="T395" r:id="rId59" xr:uid="{00000000-0004-0000-0000-0000FF000000}"/>
    <hyperlink ref="T448" r:id="rId60" xr:uid="{00000000-0004-0000-0000-00000D010000}"/>
    <hyperlink ref="T423" r:id="rId61" xr:uid="{00000000-0004-0000-0000-000013010000}"/>
    <hyperlink ref="T406" r:id="rId62" xr:uid="{00000000-0004-0000-0000-000017010000}"/>
    <hyperlink ref="T398" r:id="rId63" xr:uid="{00000000-0004-0000-0000-000020010000}"/>
    <hyperlink ref="T451" r:id="rId64" xr:uid="{00000000-0004-0000-0000-000022010000}"/>
    <hyperlink ref="T170" r:id="rId65" xr:uid="{00000000-0004-0000-0000-000028010000}"/>
    <hyperlink ref="T149" r:id="rId66" xr:uid="{00000000-0004-0000-0000-00002C010000}"/>
    <hyperlink ref="T35" r:id="rId67" xr:uid="{00000000-0004-0000-0000-00002E010000}"/>
    <hyperlink ref="T250" r:id="rId68" xr:uid="{00000000-0004-0000-0000-00002F010000}"/>
    <hyperlink ref="T577" r:id="rId69" xr:uid="{00000000-0004-0000-0000-00004C010000}"/>
    <hyperlink ref="T573" r:id="rId70" xr:uid="{00000000-0004-0000-0000-00004F010000}"/>
    <hyperlink ref="T32" r:id="rId71" xr:uid="{00000000-0004-0000-0000-000055010000}"/>
    <hyperlink ref="T122" r:id="rId72" xr:uid="{00000000-0004-0000-0000-000059010000}"/>
    <hyperlink ref="T79" r:id="rId73" xr:uid="{00000000-0004-0000-0000-00005A010000}"/>
    <hyperlink ref="T482" r:id="rId74" xr:uid="{00000000-0004-0000-0000-00006C010000}"/>
    <hyperlink ref="T509" r:id="rId75" xr:uid="{00000000-0004-0000-0000-000080010000}"/>
    <hyperlink ref="T530" r:id="rId76" xr:uid="{00000000-0004-0000-0000-000086010000}"/>
    <hyperlink ref="T554" r:id="rId77" xr:uid="{00000000-0004-0000-0000-000089010000}"/>
    <hyperlink ref="T552" r:id="rId78" xr:uid="{00000000-0004-0000-0000-00008D010000}"/>
    <hyperlink ref="T570" r:id="rId79" xr:uid="{00000000-0004-0000-0000-000091010000}"/>
    <hyperlink ref="T539" r:id="rId80" xr:uid="{00000000-0004-0000-0000-000095010000}"/>
    <hyperlink ref="T27" r:id="rId81" xr:uid="{00000000-0004-0000-0000-0000C0010000}"/>
    <hyperlink ref="T134" r:id="rId82" xr:uid="{00000000-0004-0000-0000-0000C4010000}"/>
    <hyperlink ref="T38" r:id="rId83" xr:uid="{00000000-0004-0000-0000-000005020000}"/>
    <hyperlink ref="T84" r:id="rId84" xr:uid="{00000000-0004-0000-0000-000007020000}"/>
    <hyperlink ref="T380" r:id="rId85" xr:uid="{00000000-0004-0000-0000-00008E020000}"/>
    <hyperlink ref="Q641" r:id="rId86" xr:uid="{00000000-0004-0000-0000-000003030000}"/>
    <hyperlink ref="T641" r:id="rId87" xr:uid="{00000000-0004-0000-0000-000004030000}"/>
    <hyperlink ref="T20" r:id="rId88" xr:uid="{00000000-0004-0000-0000-000014030000}"/>
    <hyperlink ref="T66" r:id="rId89" xr:uid="{00000000-0004-0000-0000-00001A030000}"/>
    <hyperlink ref="T502" r:id="rId90" xr:uid="{00000000-0004-0000-0000-000022030000}"/>
    <hyperlink ref="T468" r:id="rId91" xr:uid="{00000000-0004-0000-0000-00003B030000}"/>
    <hyperlink ref="T437" r:id="rId92" xr:uid="{00000000-0004-0000-0000-000051030000}"/>
    <hyperlink ref="T528" r:id="rId93" xr:uid="{00000000-0004-0000-0000-000052030000}"/>
    <hyperlink ref="T185" r:id="rId94" xr:uid="{00000000-0004-0000-0000-000072030000}"/>
    <hyperlink ref="T67" r:id="rId95" xr:uid="{00000000-0004-0000-0000-00008B030000}"/>
    <hyperlink ref="T572" r:id="rId96" xr:uid="{00000000-0004-0000-0000-0000EC030000}"/>
    <hyperlink ref="Q514" r:id="rId97" xr:uid="{00000000-0004-0000-0000-0000F0030000}"/>
    <hyperlink ref="T514" r:id="rId98" xr:uid="{00000000-0004-0000-0000-0000F1030000}"/>
    <hyperlink ref="T459" r:id="rId99" xr:uid="{00000000-0004-0000-0000-0000F9030000}"/>
    <hyperlink ref="T628" r:id="rId100" xr:uid="{00000000-0004-0000-0000-0000FE030000}"/>
    <hyperlink ref="T446" r:id="rId101" xr:uid="{00000000-0004-0000-0000-00000A040000}"/>
    <hyperlink ref="T426" r:id="rId102" xr:uid="{00000000-0004-0000-0000-00000C040000}"/>
    <hyperlink ref="T493" r:id="rId103" xr:uid="{00000000-0004-0000-0000-00002A040000}"/>
    <hyperlink ref="T404" r:id="rId104" xr:uid="{00000000-0004-0000-0000-00003B040000}"/>
    <hyperlink ref="T415" r:id="rId105" xr:uid="{00000000-0004-0000-0000-000045040000}"/>
    <hyperlink ref="T562" r:id="rId106" xr:uid="{00000000-0004-0000-0000-00004D040000}"/>
    <hyperlink ref="T50" r:id="rId107" xr:uid="{00000000-0004-0000-0000-000082040000}"/>
    <hyperlink ref="T44" r:id="rId108" xr:uid="{00000000-0004-0000-0000-0000A2040000}"/>
    <hyperlink ref="T430" r:id="rId109" xr:uid="{00000000-0004-0000-0000-0000AC040000}"/>
    <hyperlink ref="T29" r:id="rId110" xr:uid="{00000000-0004-0000-0000-0000BB040000}"/>
    <hyperlink ref="T212" r:id="rId111" xr:uid="{00000000-0004-0000-0000-0000D3040000}"/>
    <hyperlink ref="T210" r:id="rId112" xr:uid="{00000000-0004-0000-0000-0000D5040000}"/>
    <hyperlink ref="T213" r:id="rId113" xr:uid="{00000000-0004-0000-0000-0000D9040000}"/>
    <hyperlink ref="T214" r:id="rId114" xr:uid="{00000000-0004-0000-0000-0000E1040000}"/>
    <hyperlink ref="T188" r:id="rId115" xr:uid="{00000000-0004-0000-0000-0000E5040000}"/>
    <hyperlink ref="T235" r:id="rId116" xr:uid="{00000000-0004-0000-0000-0000EB040000}"/>
    <hyperlink ref="T226" r:id="rId117" xr:uid="{00000000-0004-0000-0000-0000EF040000}"/>
    <hyperlink ref="T198" r:id="rId118" xr:uid="{00000000-0004-0000-0000-0000F1040000}"/>
    <hyperlink ref="T225" r:id="rId119" xr:uid="{00000000-0004-0000-0000-0000F5040000}"/>
    <hyperlink ref="T265" r:id="rId120" xr:uid="{00000000-0004-0000-0000-0000FB040000}"/>
    <hyperlink ref="T209" r:id="rId121" xr:uid="{00000000-0004-0000-0000-0000FD040000}"/>
    <hyperlink ref="T192" r:id="rId122" xr:uid="{00000000-0004-0000-0000-0000FF040000}"/>
    <hyperlink ref="T191" r:id="rId123" xr:uid="{00000000-0004-0000-0000-000002050000}"/>
    <hyperlink ref="T215" r:id="rId124" xr:uid="{00000000-0004-0000-0000-000003050000}"/>
    <hyperlink ref="T161" r:id="rId125" xr:uid="{00000000-0004-0000-0000-000006050000}"/>
    <hyperlink ref="T211" r:id="rId126" xr:uid="{00000000-0004-0000-0000-00001F050000}"/>
    <hyperlink ref="T247" r:id="rId127" xr:uid="{00000000-0004-0000-0000-000025050000}"/>
    <hyperlink ref="T203" r:id="rId128" xr:uid="{00000000-0004-0000-0000-00002B050000}"/>
    <hyperlink ref="T81" r:id="rId129" xr:uid="{00000000-0004-0000-0000-000032050000}"/>
    <hyperlink ref="T133" r:id="rId130" xr:uid="{00000000-0004-0000-0000-000033050000}"/>
    <hyperlink ref="T14" r:id="rId131" xr:uid="{00000000-0004-0000-0000-000035050000}"/>
    <hyperlink ref="T533" r:id="rId132" xr:uid="{00000000-0004-0000-0000-00003E050000}"/>
    <hyperlink ref="T546" r:id="rId133" xr:uid="{00000000-0004-0000-0000-000047050000}"/>
    <hyperlink ref="T439" r:id="rId134" xr:uid="{00000000-0004-0000-0000-000054050000}"/>
    <hyperlink ref="Q673" r:id="rId135" xr:uid="{00000000-0004-0000-0000-000057050000}"/>
    <hyperlink ref="T678" r:id="rId136" xr:uid="{00000000-0004-0000-0000-000059050000}"/>
    <hyperlink ref="T671" r:id="rId137" xr:uid="{00000000-0004-0000-0000-00005C050000}"/>
    <hyperlink ref="T669" r:id="rId138" xr:uid="{00000000-0004-0000-0000-00005D050000}"/>
    <hyperlink ref="Q669" r:id="rId139" xr:uid="{00000000-0004-0000-0000-000060050000}"/>
    <hyperlink ref="T657" r:id="rId140" xr:uid="{00000000-0004-0000-0000-000072050000}"/>
    <hyperlink ref="T658" r:id="rId141" xr:uid="{00000000-0004-0000-0000-00008E050000}"/>
    <hyperlink ref="T589" r:id="rId142" xr:uid="{00000000-0004-0000-0000-0000A1050000}"/>
    <hyperlink ref="Q670" r:id="rId143" xr:uid="{00000000-0004-0000-0000-0000A9050000}"/>
    <hyperlink ref="T670" r:id="rId144" xr:uid="{00000000-0004-0000-0000-0000AA050000}"/>
    <hyperlink ref="T315" r:id="rId145" xr:uid="{00000000-0004-0000-0000-0000E5050000}"/>
    <hyperlink ref="T343" r:id="rId146" xr:uid="{00000000-0004-0000-0000-0000E7050000}"/>
    <hyperlink ref="T73" r:id="rId147" xr:uid="{00000000-0004-0000-0000-0000ED050000}"/>
    <hyperlink ref="T187" r:id="rId148" xr:uid="{00000000-0004-0000-0000-00001E060000}"/>
    <hyperlink ref="T136" r:id="rId149" xr:uid="{00000000-0004-0000-0000-000020060000}"/>
    <hyperlink ref="T77" r:id="rId150" xr:uid="{00000000-0004-0000-0000-000022060000}"/>
    <hyperlink ref="T166" r:id="rId151" xr:uid="{00000000-0004-0000-0000-000025060000}"/>
    <hyperlink ref="T244" r:id="rId152" xr:uid="{00000000-0004-0000-0000-00002B060000}"/>
    <hyperlink ref="T106" r:id="rId153" xr:uid="{00000000-0004-0000-0000-00002D060000}"/>
    <hyperlink ref="T90" r:id="rId154" xr:uid="{00000000-0004-0000-0000-00003D060000}"/>
    <hyperlink ref="T208" r:id="rId155" xr:uid="{00000000-0004-0000-0000-00003F060000}"/>
    <hyperlink ref="T346" r:id="rId156" xr:uid="{00000000-0004-0000-0000-00004B060000}"/>
    <hyperlink ref="T140" r:id="rId157" xr:uid="{00000000-0004-0000-0000-00004D060000}"/>
    <hyperlink ref="T319" r:id="rId158" xr:uid="{00000000-0004-0000-0000-00004F060000}"/>
    <hyperlink ref="T296" r:id="rId159" xr:uid="{00000000-0004-0000-0000-000055060000}"/>
    <hyperlink ref="T99" r:id="rId160" xr:uid="{00000000-0004-0000-0000-000060060000}"/>
    <hyperlink ref="T10" r:id="rId161" xr:uid="{00000000-0004-0000-0000-000062060000}"/>
    <hyperlink ref="T252" r:id="rId162" xr:uid="{00000000-0004-0000-0000-00006C060000}"/>
    <hyperlink ref="T254" r:id="rId163" xr:uid="{00000000-0004-0000-0000-00006E060000}"/>
    <hyperlink ref="T207" r:id="rId164" xr:uid="{00000000-0004-0000-0000-000078060000}"/>
    <hyperlink ref="T154" r:id="rId165" xr:uid="{00000000-0004-0000-0000-00007C060000}"/>
    <hyperlink ref="T260" r:id="rId166" xr:uid="{00000000-0004-0000-0000-00007E060000}"/>
    <hyperlink ref="T217" r:id="rId167" xr:uid="{00000000-0004-0000-0000-000080060000}"/>
    <hyperlink ref="T238" r:id="rId168" xr:uid="{00000000-0004-0000-0000-000082060000}"/>
    <hyperlink ref="T253" r:id="rId169" xr:uid="{00000000-0004-0000-0000-000086060000}"/>
    <hyperlink ref="T251" r:id="rId170" xr:uid="{00000000-0004-0000-0000-000088060000}"/>
    <hyperlink ref="T237" r:id="rId171" xr:uid="{00000000-0004-0000-0000-00008E060000}"/>
    <hyperlink ref="T243" r:id="rId172" xr:uid="{00000000-0004-0000-0000-000090060000}"/>
    <hyperlink ref="T246" r:id="rId173" xr:uid="{00000000-0004-0000-0000-000092060000}"/>
    <hyperlink ref="T496" r:id="rId174" xr:uid="{00000000-0004-0000-0000-000099060000}"/>
    <hyperlink ref="T405" r:id="rId175" xr:uid="{00000000-0004-0000-0000-0000A5060000}"/>
    <hyperlink ref="T443" r:id="rId176" xr:uid="{00000000-0004-0000-0000-0000A7060000}"/>
    <hyperlink ref="T513" r:id="rId177" xr:uid="{00000000-0004-0000-0000-0000B2060000}"/>
    <hyperlink ref="T442" r:id="rId178" xr:uid="{00000000-0004-0000-0000-0000BC060000}"/>
    <hyperlink ref="T333" r:id="rId179" xr:uid="{DFCC3AA9-CD48-4B8E-95B7-CC840885766F}"/>
    <hyperlink ref="T365" r:id="rId180" xr:uid="{12774C91-6593-4EE7-BCA4-A45C1C93FAAC}"/>
    <hyperlink ref="T358" r:id="rId181" xr:uid="{E6B615B4-8905-42C7-BB60-62A07C6A95E4}"/>
    <hyperlink ref="T368" r:id="rId182" xr:uid="{88247768-E721-4382-9F08-81915A417285}"/>
    <hyperlink ref="T311" r:id="rId183" xr:uid="{892DEAED-5783-41CB-9AF4-01509C879964}"/>
    <hyperlink ref="T399" r:id="rId184" xr:uid="{3D48F3D5-C159-4FB5-97DD-8ED9701693C4}"/>
    <hyperlink ref="T585" r:id="rId185" xr:uid="{33982378-79F6-4C66-A935-0341864A36FD}"/>
    <hyperlink ref="T563" r:id="rId186" xr:uid="{D6F9A43F-3C38-4909-8492-C51937CC707D}"/>
    <hyperlink ref="T549" r:id="rId187" xr:uid="{519EF7B7-134C-46E8-8A1C-0DB1EB817BC5}"/>
    <hyperlink ref="T462" r:id="rId188" xr:uid="{7E51D4B4-3206-4A27-AE37-CC50D0A36C7F}"/>
    <hyperlink ref="Q407" r:id="rId189" xr:uid="{2A8C9C9B-7BEC-4158-B249-F015B9FB0317}"/>
    <hyperlink ref="T407" r:id="rId190" xr:uid="{D2F28455-ADDC-4139-9DE8-7D3F31C1A4C5}"/>
    <hyperlink ref="T438" r:id="rId191" xr:uid="{0657A141-C9EC-43D2-B105-040CBA21C63A}"/>
    <hyperlink ref="T396" r:id="rId192" xr:uid="{F364A1C8-EBD0-47C3-8787-A6A1A0782833}"/>
    <hyperlink ref="T320" r:id="rId193" xr:uid="{55619D53-D5A7-4AAA-BD07-2D1332C75AF9}"/>
    <hyperlink ref="T197" r:id="rId194" xr:uid="{25C761AD-9C78-4464-800D-2F3F9F399349}"/>
    <hyperlink ref="T325" r:id="rId195" xr:uid="{07FE79EF-4FFC-4674-869D-13958C177EEA}"/>
    <hyperlink ref="T277" r:id="rId196" xr:uid="{DCD12925-0536-4766-AC91-5AE2A8D09AE7}"/>
    <hyperlink ref="T30" r:id="rId197" xr:uid="{8B5F5175-3B73-49FF-B53C-FEEDB09EB9FE}"/>
    <hyperlink ref="T345" r:id="rId198" xr:uid="{56323C53-1E36-44A8-9C1C-D6E6839B4792}"/>
    <hyperlink ref="T377" r:id="rId199" xr:uid="{0EEE286C-BF03-4BBA-95DD-30EE7C0E082D}"/>
    <hyperlink ref="T309" r:id="rId200" xr:uid="{52DF46D0-7A54-41FF-A936-BB7244A8102F}"/>
    <hyperlink ref="T340" r:id="rId201" xr:uid="{7F7CA8E6-9720-4090-B96B-8D1949C0CBE7}"/>
    <hyperlink ref="T138" r:id="rId202" xr:uid="{41BB6D22-C0F5-49BD-800E-007704E87F46}"/>
    <hyperlink ref="T355" r:id="rId203" xr:uid="{223D819A-8E71-43B3-A22B-C48A1FA53C34}"/>
    <hyperlink ref="T371" r:id="rId204" xr:uid="{521D6B4F-57DC-4561-B02C-D9C7AC3FEC83}"/>
    <hyperlink ref="T373" r:id="rId205" xr:uid="{6A3CB537-6C14-47CE-85DD-54C18D8EE3C8}"/>
    <hyperlink ref="T75" r:id="rId206" xr:uid="{BA5C7BCF-A643-415C-90BE-EE4725F44159}"/>
    <hyperlink ref="T328" r:id="rId207" xr:uid="{2A29C8DE-2CB7-4F53-A9C7-93A7D7DAB2D8}"/>
    <hyperlink ref="T475" r:id="rId208" xr:uid="{D85EFCD4-F5AE-46B5-BB20-576A4ED05220}"/>
    <hyperlink ref="T497" r:id="rId209" xr:uid="{B8D92102-2154-4161-82B0-423976827922}"/>
    <hyperlink ref="T676" r:id="rId210" xr:uid="{4EBFC222-2B27-4617-AC32-6B7E774B580E}"/>
    <hyperlink ref="Q676" r:id="rId211" xr:uid="{49CA3566-923A-418E-8CB3-BFAA2407C1EB}"/>
    <hyperlink ref="T376" r:id="rId212" xr:uid="{94812060-F1E1-4883-9E56-81BD5DDFD0FB}"/>
    <hyperlink ref="T91" r:id="rId213" xr:uid="{DDFF4479-3039-4F45-8541-C6F655E9E4CD}"/>
    <hyperlink ref="T359" r:id="rId214" xr:uid="{08B9125A-404F-46FC-9362-8EE6675A033C}"/>
    <hyperlink ref="T383" r:id="rId215" xr:uid="{945D9F8C-3396-4C59-94A2-EFFCBBDD1FBE}"/>
    <hyperlink ref="T94" r:id="rId216" xr:uid="{47681C3D-F3E9-43DC-9727-F6DD56220DC7}"/>
    <hyperlink ref="T505" r:id="rId217" xr:uid="{95F06406-1552-46CA-B837-85EF4424B338}"/>
    <hyperlink ref="T403" r:id="rId218" xr:uid="{D1F4E1A3-F9E9-4DDF-8308-D929E767157B}"/>
    <hyperlink ref="T414" r:id="rId219" xr:uid="{938A7585-51E7-489B-A6BA-7EAA4948E43D}"/>
    <hyperlink ref="T435" r:id="rId220" xr:uid="{1E904B7B-27A2-4243-88B4-885863166F3B}"/>
    <hyperlink ref="T440" r:id="rId221" xr:uid="{52DD7B3C-BA60-4E42-8487-615A833B52A7}"/>
    <hyperlink ref="T391" r:id="rId222" xr:uid="{2446EA7C-9758-4573-B6D2-30267E1D5B48}"/>
    <hyperlink ref="T22" r:id="rId223" xr:uid="{C4B5D8F6-FFCE-4AEE-AFCA-00008D23D23A}"/>
    <hyperlink ref="T313" r:id="rId224" xr:uid="{CF8F3E52-930B-4F6A-B787-177751B553E3}"/>
    <hyperlink ref="T47" r:id="rId225" xr:uid="{E1BBF693-BEAA-46B3-B18C-750EA430FF1A}"/>
    <hyperlink ref="T72" r:id="rId226" xr:uid="{855E8354-78A5-4A4B-98AB-A6B32B70FC78}"/>
    <hyperlink ref="T110" r:id="rId227" xr:uid="{8F8B0E93-C8AA-444E-A42F-2925F9EF0838}"/>
    <hyperlink ref="T120" r:id="rId228" xr:uid="{AE510830-F026-41D2-9CAB-9F3469F8682F}"/>
    <hyperlink ref="T39" r:id="rId229" xr:uid="{50886D50-D2FC-45D1-89D7-2ADCF84BC75A}"/>
    <hyperlink ref="T113" r:id="rId230" xr:uid="{44F89E0B-CA72-414F-95A2-582D14D002DF}"/>
    <hyperlink ref="T116" r:id="rId231" xr:uid="{67CA89B2-78D1-41CD-81C3-B16943429168}"/>
    <hyperlink ref="T69" r:id="rId232" xr:uid="{67254C00-6A46-406D-8EDA-95806A687D8D}"/>
    <hyperlink ref="T123" r:id="rId233" xr:uid="{A64310FE-7796-47A8-B6B8-AC5602A74953}"/>
    <hyperlink ref="T24" r:id="rId234" xr:uid="{677B7C23-C87F-47F3-8677-9C90D6B7F839}"/>
    <hyperlink ref="T86" r:id="rId235" xr:uid="{9099EDA7-A1D1-4E04-AE78-25B7A86B7FA3}"/>
    <hyperlink ref="T164" r:id="rId236" xr:uid="{DB9A77A1-FC35-4385-8977-9F9F35B3D8CB}"/>
    <hyperlink ref="T184" r:id="rId237" xr:uid="{398D5240-FF1F-4F3B-B247-71167FE8C758}"/>
    <hyperlink ref="T183" r:id="rId238" xr:uid="{3267FD74-B5BE-4FA5-BEF1-A9D4953B4101}"/>
    <hyperlink ref="T165" r:id="rId239" xr:uid="{9B22F837-A0FC-476A-AED4-BC1C1030F4D8}"/>
    <hyperlink ref="T179" r:id="rId240" xr:uid="{D1EB60BF-640F-43E6-9A36-4017DF8804AC}"/>
    <hyperlink ref="T168" r:id="rId241" xr:uid="{7764159C-6128-4EBA-97D3-340EAB399F5F}"/>
    <hyperlink ref="T220" r:id="rId242" xr:uid="{119EDCA8-E593-4522-9E40-1A019DB8DEB9}"/>
    <hyperlink ref="T206" r:id="rId243" xr:uid="{1D7D06C8-8407-4973-A248-7A369C70B043}"/>
    <hyperlink ref="T205" r:id="rId244" xr:uid="{09940CD8-B5B6-45AB-BB1A-A3E2BA64AD9D}"/>
    <hyperlink ref="T204" r:id="rId245" xr:uid="{7F9DB1FC-642E-440B-B96E-317DC5A8092F}"/>
    <hyperlink ref="T200" r:id="rId246" xr:uid="{9CE2B23C-DAFD-4E67-82ED-9E1534ED0C07}"/>
    <hyperlink ref="T194" r:id="rId247" xr:uid="{800B9CF1-077B-4A5D-9D4B-21757EFB885B}"/>
    <hyperlink ref="T195" r:id="rId248" xr:uid="{36C0A2D4-AA02-4E0D-A0AE-733C7A1F1CFA}"/>
    <hyperlink ref="T221" r:id="rId249" xr:uid="{1D0E98C5-1BF8-4C3B-BFA9-3BFEFD243727}"/>
    <hyperlink ref="T193" r:id="rId250" xr:uid="{9F31AEEB-CB13-45A7-AF5C-559BE5E7164A}"/>
    <hyperlink ref="T199" r:id="rId251" xr:uid="{3DE3ABDC-2E6C-4958-8EA6-4AB0AD6FFC08}"/>
    <hyperlink ref="T189" r:id="rId252" xr:uid="{2A650F20-8D27-4AD9-9479-D2A4970DA0CE}"/>
    <hyperlink ref="T167" r:id="rId253" xr:uid="{55302CB0-A0AF-4843-BEB9-6EE5C96E497E}"/>
    <hyperlink ref="T389" r:id="rId254" xr:uid="{D60DF4C8-B95C-478C-B0AB-C16E8647C6C9}"/>
    <hyperlink ref="T515" r:id="rId255" xr:uid="{64FCA9B4-389B-42C2-AD45-11E70ED6D59B}"/>
    <hyperlink ref="T51" r:id="rId256" xr:uid="{0619135E-B76B-42DB-A8BC-9510DCE21E69}"/>
    <hyperlink ref="T141" r:id="rId257" xr:uid="{6EA28FF6-75BB-478E-B316-9DD7C46FA66E}"/>
    <hyperlink ref="T424" r:id="rId258" xr:uid="{279877CF-9C04-4A18-9FC1-949D029AAF68}"/>
    <hyperlink ref="T551" r:id="rId259" xr:uid="{F501598B-5574-4447-881A-20508D04E9AC}"/>
    <hyperlink ref="T556" r:id="rId260" xr:uid="{02B35A57-2125-4226-AF02-CFB7CA12CE07}"/>
    <hyperlink ref="T532" r:id="rId261" xr:uid="{4ED5C43F-204C-418F-8C4E-D8BA56A199AD}"/>
    <hyperlink ref="T186" r:id="rId262" xr:uid="{DB2D168E-EE84-42E9-BC84-C9F74223B533}"/>
    <hyperlink ref="T155" r:id="rId263" xr:uid="{86F1C2F0-3A8E-426C-B88A-0D92165080D7}"/>
    <hyperlink ref="T231" r:id="rId264" xr:uid="{6C29C045-C597-4C9D-BE91-A1A770DE4374}"/>
    <hyperlink ref="T239" r:id="rId265" xr:uid="{33EF8B26-8F2B-4340-AEA6-1DBF81655747}"/>
    <hyperlink ref="T242" r:id="rId266" xr:uid="{F5EEE4D2-4097-49BA-8E5B-C432721163BC}"/>
    <hyperlink ref="T117" r:id="rId267" xr:uid="{2912E782-CFE8-45E1-B3A2-CC1E878D8CB3}"/>
    <hyperlink ref="T119" r:id="rId268" xr:uid="{86369A55-FD1F-4CB9-9BD9-C9330C30A683}"/>
    <hyperlink ref="T241" r:id="rId269" xr:uid="{8BA749F7-C63D-4F9F-82ED-74FE218BDFEB}"/>
    <hyperlink ref="T201" r:id="rId270" xr:uid="{845451A1-4429-4308-8777-2875D443A799}"/>
    <hyperlink ref="T547" r:id="rId271" xr:uid="{099CEB55-810E-4280-9712-14ACB8355F27}"/>
    <hyperlink ref="T386" r:id="rId272" xr:uid="{A574FB72-FCEB-4F0D-B82F-1E7FF33FFB66}"/>
    <hyperlink ref="T182" r:id="rId273" xr:uid="{B44D669B-C7D7-43D3-B112-3F380BA8A7A6}"/>
    <hyperlink ref="T159" r:id="rId274" xr:uid="{4446D618-DC8D-42D7-A4CC-25C7C198BB33}"/>
    <hyperlink ref="T248" r:id="rId275" xr:uid="{4F91D634-D033-45BF-BF77-160B23DCD42B}"/>
    <hyperlink ref="T249" r:id="rId276" xr:uid="{1E098B2C-96A1-4ADC-A6AA-437F512E626E}"/>
    <hyperlink ref="T257" r:id="rId277" xr:uid="{0987491A-0DAF-4ADB-996B-D026F98D783E}"/>
    <hyperlink ref="T268" r:id="rId278" xr:uid="{8F4924C9-5480-43D8-8536-3807467961C3}"/>
    <hyperlink ref="T255" r:id="rId279" xr:uid="{1B934801-E718-4CA2-B8E8-3B28D1627CA3}"/>
    <hyperlink ref="T256" r:id="rId280" xr:uid="{314DCB38-3975-4E47-B390-BAF63B4F1712}"/>
    <hyperlink ref="T266" r:id="rId281" xr:uid="{5A410C4A-160D-46DB-8C2D-B565D832ED8E}"/>
    <hyperlink ref="T261" r:id="rId282" xr:uid="{E4E44A11-BFBE-4612-9FC0-0E21C68A23DA}"/>
    <hyperlink ref="T276" r:id="rId283" xr:uid="{CDEFE511-558A-49FF-BDC9-CA8956D6C07C}"/>
    <hyperlink ref="T93" r:id="rId284" xr:uid="{82B6A7B6-1B24-4823-86B6-819A7E6D17D7}"/>
    <hyperlink ref="T178" r:id="rId285" xr:uid="{6719357E-E095-4B5F-8251-C088BE236C73}"/>
    <hyperlink ref="T263" r:id="rId286" xr:uid="{FBE57007-F463-4EBF-B7F8-4A3BA5E4FDDB}"/>
    <hyperlink ref="T180" r:id="rId287" xr:uid="{A54BFE0D-E6B3-4D4D-8B69-BAA8D17F1354}"/>
    <hyperlink ref="T267" r:id="rId288" xr:uid="{849B33FC-FDC0-4277-B4AA-DDE6B3EBF99B}"/>
    <hyperlink ref="T270" r:id="rId289" xr:uid="{DC043871-FB2B-4012-94AE-2B0AD04DB650}"/>
    <hyperlink ref="T88" r:id="rId290" xr:uid="{18BBA03F-E901-4AA8-B310-811863A1F43F}"/>
    <hyperlink ref="T278" r:id="rId291" xr:uid="{4D411843-07C7-4D18-919F-C29A1D21F667}"/>
    <hyperlink ref="T230" r:id="rId292" xr:uid="{5B29304C-B284-4A09-B807-8016DBEDCED9}"/>
    <hyperlink ref="T627" r:id="rId293" xr:uid="{5CC98B13-0108-4497-8089-2E355710FD7E}"/>
    <hyperlink ref="T427" r:id="rId294" xr:uid="{49FDC54F-7122-4ED5-9B0D-DC78754B26CA}"/>
    <hyperlink ref="T409" r:id="rId295" xr:uid="{2CF6EFE1-677A-489E-AD3C-C00E66FFC36A}"/>
    <hyperlink ref="T434" r:id="rId296" xr:uid="{7FE6F003-275F-4823-9E18-3D5F824C71EA}"/>
    <hyperlink ref="T420" r:id="rId297" xr:uid="{B4650136-84AA-4DC9-B892-BF0DF7442054}"/>
    <hyperlink ref="T23" r:id="rId298" xr:uid="{BA70AC25-A61A-4F08-A57A-6F891939DB21}"/>
    <hyperlink ref="T477" r:id="rId299" xr:uid="{EC77A0A4-58E9-4913-94DB-54D1880EADF4}"/>
    <hyperlink ref="T92" r:id="rId300" xr:uid="{71FA63E3-A7D3-4CD1-A65B-C07891EC366E}"/>
    <hyperlink ref="T444" r:id="rId301" xr:uid="{18612A62-6CAB-4CBB-9E8D-49DB74BB8005}"/>
    <hyperlink ref="T492" r:id="rId302" xr:uid="{8EB4E34A-3EE4-4E70-9DDA-2B1D5038F4DD}"/>
    <hyperlink ref="T524" r:id="rId303" xr:uid="{8387A969-E5DE-4019-8946-25CAD1392D2F}"/>
    <hyperlink ref="T479" r:id="rId304" xr:uid="{2D478196-D68A-41E5-9A59-A1B9DD09910D}"/>
    <hyperlink ref="T422" r:id="rId305" xr:uid="{4912D07F-94AF-4159-B0B5-323E678ECD7F}"/>
    <hyperlink ref="T455" r:id="rId306" xr:uid="{EDA5E0B8-5728-4C01-8BD1-1DB8609776CF}"/>
    <hyperlink ref="T466" r:id="rId307" xr:uid="{4191397E-F689-4C84-A78B-8CD99E2F3409}"/>
    <hyperlink ref="T144" r:id="rId308" xr:uid="{DDD77250-2532-4236-A3D3-78417FA1A012}"/>
    <hyperlink ref="Q383" r:id="rId309" xr:uid="{7295BF29-2AEE-45D7-B3E2-04195532A95F}"/>
    <hyperlink ref="T419" r:id="rId310" xr:uid="{99C4F5A5-4FD1-4CB7-ABA2-B4E35B1CE9EE}"/>
    <hyperlink ref="T447" r:id="rId311" xr:uid="{83C501D5-A58E-4975-92C8-028F6242CB24}"/>
    <hyperlink ref="T417" r:id="rId312" xr:uid="{9A7509B1-1E9C-4FAF-8591-F7A7FBABAB91}"/>
    <hyperlink ref="T576" r:id="rId313" xr:uid="{E5D035E2-8E41-43BB-A47F-177AA033C46C}"/>
    <hyperlink ref="T418" r:id="rId314" xr:uid="{30CC3959-2C3E-4C43-A959-56046FE5A5CE}"/>
    <hyperlink ref="T548" r:id="rId315" xr:uid="{C006F01B-1289-4FCC-9A45-827A70AA55BA}"/>
    <hyperlink ref="T538" r:id="rId316" xr:uid="{6ABB82A7-5B57-412A-A36E-6BD7C64EFB10}"/>
    <hyperlink ref="T583" r:id="rId317" xr:uid="{70A5BA5B-90AB-4945-BE1E-F32C984A2978}"/>
    <hyperlink ref="T545" r:id="rId318" xr:uid="{63F07700-6AF8-425D-8B21-1231ECCAD5FA}"/>
    <hyperlink ref="T594" r:id="rId319" xr:uid="{3C9F3E01-99AD-4272-91CF-23EE2FDCA4E8}"/>
    <hyperlink ref="T566" r:id="rId320" xr:uid="{0296CE1C-7686-4060-97D1-52F7F5CA41AF}"/>
    <hyperlink ref="T16" r:id="rId321" xr:uid="{5873E799-B8B8-4D13-AC27-443AC4ED2813}"/>
    <hyperlink ref="T89" r:id="rId322" xr:uid="{DEB195BB-1CAE-4222-BEB0-BDB65473AB8D}"/>
    <hyperlink ref="T285" r:id="rId323" xr:uid="{3729FACC-7FB5-4992-BA8E-59232354C50C}"/>
    <hyperlink ref="T341" r:id="rId324" xr:uid="{D8750C03-693F-4E97-9A93-2A594968B80D}"/>
    <hyperlink ref="T83" r:id="rId325" xr:uid="{F3042A36-D04B-4A9D-AD9C-C2928457D73D}"/>
    <hyperlink ref="T330" r:id="rId326" xr:uid="{8CCEA9C8-DA77-4A8B-81A4-9A59D2C57DDF}"/>
    <hyperlink ref="T288" r:id="rId327" xr:uid="{7DB120D6-3BA9-46AF-ABD8-F547CCD6F6DD}"/>
    <hyperlink ref="T294" r:id="rId328" xr:uid="{F6D1A93D-9783-4C44-B271-6244F77FB96E}"/>
    <hyperlink ref="T98" r:id="rId329" xr:uid="{63215209-E153-4D82-A326-FC1ACD5ADAEF}"/>
    <hyperlink ref="T55" r:id="rId330" xr:uid="{5441A476-0F5F-48D6-908A-A80CDA01A798}"/>
    <hyperlink ref="T299" r:id="rId331" xr:uid="{D83C06EF-BB2B-446B-A987-4E093B8CC4C1}"/>
    <hyperlink ref="T62" r:id="rId332" xr:uid="{8D1D8BDD-82B2-4BE4-9BCC-58DF4E90BB56}"/>
    <hyperlink ref="T332" r:id="rId333" xr:uid="{A9284F86-DE6D-4AB8-8990-59689FEB0429}"/>
    <hyperlink ref="T74" r:id="rId334" xr:uid="{4D385372-109D-4855-9CB1-087262FEF402}"/>
    <hyperlink ref="T293" r:id="rId335" xr:uid="{CC045872-A2CC-4CE2-9CD6-3C27088ABB1B}"/>
    <hyperlink ref="T286" r:id="rId336" xr:uid="{AF95797B-7025-4BCD-B7C1-6AA1202BA0B9}"/>
    <hyperlink ref="T21" r:id="rId337" xr:uid="{A330F426-6ED9-4DBD-AC74-B67B4247B635}"/>
    <hyperlink ref="T307" r:id="rId338" xr:uid="{D4781F76-563D-4AD3-B9E3-72538DAA5EFD}"/>
    <hyperlink ref="T287" r:id="rId339" xr:uid="{E5D4F7B1-D59B-4405-8A95-145C3117F015}"/>
    <hyperlink ref="T145" r:id="rId340" xr:uid="{D7D8FC47-C10A-4C0B-B8CD-D676A81FF6DA}"/>
    <hyperlink ref="T312" r:id="rId341" xr:uid="{0DE1903F-80A2-40F2-A142-53D77A2F9153}"/>
    <hyperlink ref="T327" r:id="rId342" xr:uid="{1107C16E-2001-4616-A02E-27C6649B8B24}"/>
    <hyperlink ref="T258" r:id="rId343" xr:uid="{1FA3C174-4636-435D-A85D-67E3B61E6AE5}"/>
    <hyperlink ref="T337" r:id="rId344" xr:uid="{8AB07D13-E45B-4FB7-AE83-F159123EA3FF}"/>
    <hyperlink ref="T318" r:id="rId345" xr:uid="{1440163E-2ADB-418F-8B41-DD1F2F6079F3}"/>
    <hyperlink ref="T322" r:id="rId346" xr:uid="{F437CF85-384A-4969-B589-BCC07550CB21}"/>
    <hyperlink ref="T245" r:id="rId347" xr:uid="{AC07DB04-4DD9-4B43-94A1-7BF2C1F7C752}"/>
    <hyperlink ref="T335" r:id="rId348" xr:uid="{1D2436E3-057A-4879-91DE-EEA79C025FA9}"/>
    <hyperlink ref="T338" r:id="rId349" xr:uid="{C2E3FC37-4151-49A9-BF67-48C17182F272}"/>
    <hyperlink ref="T301" r:id="rId350" xr:uid="{D887E449-63BE-4134-9AF3-DA9C810F2996}"/>
    <hyperlink ref="T171" r:id="rId351" xr:uid="{14C1E463-F432-4703-9774-D1408E890D7A}"/>
    <hyperlink ref="T342" r:id="rId352" xr:uid="{731E3F4F-C03B-456D-94A9-D002F0DD9B1B}"/>
    <hyperlink ref="T348" r:id="rId353" xr:uid="{95772252-EC2C-45E7-8425-AB8261738455}"/>
    <hyperlink ref="T282" r:id="rId354" xr:uid="{CCC6D6B8-ABD4-4A09-B01F-5BAEBD867897}"/>
    <hyperlink ref="T236" r:id="rId355" xr:uid="{EAF5B4B5-82DC-496D-AEB3-2DCCF0FB7F05}"/>
    <hyperlink ref="T172" r:id="rId356" xr:uid="{842A4759-11C3-4B29-9817-4DA32DC6FA5B}"/>
    <hyperlink ref="T234" r:id="rId357" xr:uid="{432BC790-D512-420D-9C98-08594D097FC8}"/>
    <hyperlink ref="T302" r:id="rId358" xr:uid="{9723EE09-3DB5-44D1-A327-978AB59D01EF}"/>
    <hyperlink ref="T360" r:id="rId359" xr:uid="{BE7AB226-6407-4696-889A-CB0E0020575F}"/>
    <hyperlink ref="T97" r:id="rId360" xr:uid="{F9235348-12DE-424A-99B8-37D99C5CFDD3}"/>
    <hyperlink ref="T298" r:id="rId361" xr:uid="{7D078CF0-2344-4E79-BD3E-78D82D857D57}"/>
    <hyperlink ref="T102" r:id="rId362" xr:uid="{756BA94A-CDAC-4637-A0C8-FB399636AC66}"/>
    <hyperlink ref="T157" r:id="rId363" xr:uid="{F0EC64F7-FC5D-4658-991A-DB576B93BD04}"/>
    <hyperlink ref="T128" r:id="rId364" xr:uid="{C50F413C-1BD5-4050-87F1-36266EB068C8}"/>
    <hyperlink ref="T274" r:id="rId365" xr:uid="{99E1298F-B6DE-49A4-AD7F-EC95D036EFDD}"/>
    <hyperlink ref="T275" r:id="rId366" xr:uid="{6E9E8012-0F04-4CA4-B3FF-04F4BFF7A9FC}"/>
    <hyperlink ref="T143" r:id="rId367" xr:uid="{C6CD186B-FF3E-4A0C-91E9-2AC55613421E}"/>
    <hyperlink ref="T26" r:id="rId368" xr:uid="{7D589E97-6633-4F65-B2EB-A6D5DC057434}"/>
    <hyperlink ref="T279" r:id="rId369" xr:uid="{58AC837B-6C6A-4892-8F47-4600CB3D2B89}"/>
    <hyperlink ref="T259" r:id="rId370" xr:uid="{11CEA6A8-D8A7-499C-9F0E-8817A3E15FB3}"/>
    <hyperlink ref="T82" r:id="rId371" xr:uid="{5DCB799D-1947-40E1-9100-D5AD4E2410BF}"/>
    <hyperlink ref="T284" r:id="rId372" xr:uid="{1F931569-F12B-438B-91C2-3F6025AA1BA3}"/>
    <hyperlink ref="T289" r:id="rId373" xr:uid="{70290F25-437D-4A9B-8F37-13C307FBC496}"/>
    <hyperlink ref="T64" r:id="rId374" xr:uid="{C4AAD65C-E3E4-47E2-8519-0925DEB3BD75}"/>
    <hyperlink ref="T303" r:id="rId375" xr:uid="{64AD8F5E-7396-4E2A-B31E-AA3189C75393}"/>
    <hyperlink ref="T114" r:id="rId376" xr:uid="{7CC93B92-42EB-4015-A3FD-03BC380025F1}"/>
    <hyperlink ref="T25" r:id="rId377" xr:uid="{A041D0DC-655D-4BAD-83EC-7FDC1B8CD2B8}"/>
    <hyperlink ref="T290" r:id="rId378" xr:uid="{D94BAFBB-E0FC-4561-BEC1-2BE6B7D0F71A}"/>
    <hyperlink ref="T272" r:id="rId379" xr:uid="{D723511D-B58B-448A-9BAB-BFE26C89241B}"/>
    <hyperlink ref="T9" r:id="rId380" xr:uid="{8824B5DE-58BF-4280-AE0C-848F6E08FD6F}"/>
    <hyperlink ref="T45" r:id="rId381" xr:uid="{82F7D90D-E469-4E9F-87FC-E066BEDC0FFD}"/>
    <hyperlink ref="T281" r:id="rId382" xr:uid="{5C73BD97-DC93-4CFA-8D09-85282CD18B71}"/>
    <hyperlink ref="T362" r:id="rId383" xr:uid="{871BEAA1-788A-4085-9B2B-681A431A8036}"/>
    <hyperlink ref="T344" r:id="rId384" xr:uid="{F9730ED2-7345-4506-BDB0-4759E93D2D11}"/>
    <hyperlink ref="T151" r:id="rId385" xr:uid="{C5028A05-85B4-4936-9707-2B2F1F5C1718}"/>
    <hyperlink ref="T156" r:id="rId386" xr:uid="{CF159FB9-441E-43C4-9403-F2B6463683DF}"/>
    <hyperlink ref="T264" r:id="rId387" xr:uid="{E5C476C4-A1E4-4962-B2AB-6726EE538C8D}"/>
    <hyperlink ref="T326" r:id="rId388" xr:uid="{185359CC-44DB-4EB1-8174-E5BBC2EBFE46}"/>
    <hyperlink ref="T324" r:id="rId389" xr:uid="{3AD48CD9-4515-4CFD-AB56-68709D5F1FE3}"/>
    <hyperlink ref="T224" r:id="rId390" xr:uid="{488584C2-0D92-4F03-9860-199ED4D754A0}"/>
    <hyperlink ref="T304" r:id="rId391" xr:uid="{64F6BE6F-15C4-4567-B231-C35A2FA7CE8A}"/>
    <hyperlink ref="T280" r:id="rId392" xr:uid="{E31BFEBC-FBD1-4E80-98B9-82A3C15AD19E}"/>
    <hyperlink ref="T291" r:id="rId393" xr:uid="{0B40A498-AEE2-420A-9A57-ADB87052ABFF}"/>
    <hyperlink ref="T269" r:id="rId394" xr:uid="{50BA48D2-9194-4C37-B778-8B077D54AA73}"/>
    <hyperlink ref="T336" r:id="rId395" xr:uid="{D7B7777A-E33D-459B-8BAF-3FA8F35B86A6}"/>
    <hyperlink ref="T321" r:id="rId396" xr:uid="{A2C89D74-37DB-4525-9F0E-D59EAF97F613}"/>
    <hyperlink ref="T317" r:id="rId397" xr:uid="{5A8A1701-1DC4-4EA2-9C64-244666C7BD5B}"/>
    <hyperlink ref="T292" r:id="rId398" xr:uid="{60633200-1D66-4BD8-AB89-6BD43B90EB36}"/>
    <hyperlink ref="T283" r:id="rId399" xr:uid="{D93593E0-F6A7-4724-BD8C-1872C43D5847}"/>
    <hyperlink ref="T347" r:id="rId400" xr:uid="{AFC9A231-3958-4182-A816-95DFFFC52BAF}"/>
    <hyperlink ref="T118" r:id="rId401" xr:uid="{92481F65-5502-4428-87E9-7FBBDCB416F3}"/>
    <hyperlink ref="T78" r:id="rId402" xr:uid="{85A9015D-DF26-4D62-B65A-DAF019998D1F}"/>
    <hyperlink ref="T400" r:id="rId403" xr:uid="{3F53BFB8-2290-499D-8779-E60013E61DC9}"/>
    <hyperlink ref="T411" r:id="rId404" xr:uid="{CBF0D183-E9F2-4635-8320-F1B45C301E81}"/>
    <hyperlink ref="T87" r:id="rId405" xr:uid="{B4BA05A7-3B73-4205-B9F0-216A454F8490}"/>
    <hyperlink ref="T131" r:id="rId406" xr:uid="{6B29F9EF-0EBE-49F5-9167-3F197D914F46}"/>
    <hyperlink ref="T387" r:id="rId407" xr:uid="{B656E82F-9470-4391-96D3-46FA651BD74E}"/>
    <hyperlink ref="T372" r:id="rId408" xr:uid="{4B24156B-1F4F-4E91-B4D8-989846CA5AE8}"/>
    <hyperlink ref="T382" r:id="rId409" xr:uid="{56F45D40-B972-416B-9903-7D35B390B24E}"/>
    <hyperlink ref="T381" r:id="rId410" xr:uid="{B5B8E37D-B503-4672-852B-C3918A7078B8}"/>
    <hyperlink ref="T354" r:id="rId411" xr:uid="{A48D1B28-3E0D-4CCF-8BAD-2C9144CE7A6C}"/>
    <hyperlink ref="T352" r:id="rId412" xr:uid="{B49E14DE-F84F-45DB-B337-942A286E040B}"/>
    <hyperlink ref="T351" r:id="rId413" xr:uid="{9DD2DF63-78F5-4120-ACCE-63CD5F6A9F47}"/>
    <hyperlink ref="T295" r:id="rId414" xr:uid="{4D082C76-E4BC-4D7F-B2A1-F29F9B7E558F}"/>
    <hyperlink ref="T331" r:id="rId415" xr:uid="{8631988F-11A6-43A3-9F7D-6FDB3A3358A7}"/>
    <hyperlink ref="T202" r:id="rId416" xr:uid="{BF5998B6-E303-47F8-B735-FB9D0C084106}"/>
    <hyperlink ref="T353" r:id="rId417" xr:uid="{0C012638-AFAB-4B6B-973B-83CCAE79B784}"/>
    <hyperlink ref="T306" r:id="rId418" xr:uid="{79455142-0F48-40F2-9EF4-BC311DF93D5D}"/>
    <hyperlink ref="T356" r:id="rId419" xr:uid="{F2D30083-A88D-40F2-922B-120E87DA3164}"/>
    <hyperlink ref="T367" r:id="rId420" xr:uid="{E1AA65D6-EC55-465C-B9F9-782EB4E4E296}"/>
    <hyperlink ref="T350" r:id="rId421" xr:uid="{B2600281-8A8D-4023-984D-2EF8A44EB042}"/>
    <hyperlink ref="T349" r:id="rId422" xr:uid="{B7314826-5FC2-4F49-A711-FEC6606215B0}"/>
    <hyperlink ref="T109" r:id="rId423" xr:uid="{C5E11B5A-4067-44C0-8847-46BFE6DC69F1}"/>
    <hyperlink ref="T48" r:id="rId424" xr:uid="{0B1C4B97-5E79-41FC-A9E8-B4004D12001F}"/>
    <hyperlink ref="T125" r:id="rId425" xr:uid="{236AB7CD-C716-4626-9207-4357A1DBFC58}"/>
    <hyperlink ref="T363" r:id="rId426" xr:uid="{E3801465-8706-4339-80FB-E17EE249827F}"/>
    <hyperlink ref="T374" r:id="rId427" xr:uid="{5542041B-BC47-434B-9B0A-8F87F9B1014C}"/>
    <hyperlink ref="T364" r:id="rId428" xr:uid="{CEDBBCB4-D9D8-4872-9752-B3E43CC7F78D}"/>
    <hyperlink ref="T366" r:id="rId429" xr:uid="{9DD96DC3-7376-4388-8D6B-9F7883362145}"/>
    <hyperlink ref="T378" r:id="rId430" xr:uid="{61804A56-06AD-40D6-8DB2-ABF79239F82D}"/>
    <hyperlink ref="T46" r:id="rId431" xr:uid="{D0B8677C-8630-4D15-B0DA-8B4A7B16340A}"/>
    <hyperlink ref="T146" r:id="rId432" xr:uid="{4E632DAC-C033-44E4-B109-4CC264EBD9EB}"/>
    <hyperlink ref="T95" r:id="rId433" xr:uid="{FCA35563-1DC9-4FE9-B6DE-F754A93E04FB}"/>
    <hyperlink ref="T153" r:id="rId434" xr:uid="{913D272A-CBF2-49FA-90AB-299B925BBBEA}"/>
    <hyperlink ref="T105" r:id="rId435" xr:uid="{980A3C42-0717-49AC-9E9A-10669C9B27F7}"/>
    <hyperlink ref="T96" r:id="rId436" xr:uid="{87F54A7C-0821-4F4D-9653-6A882FCEA32F}"/>
    <hyperlink ref="T361" r:id="rId437" xr:uid="{4A42FFA3-CA0A-4CA6-86B0-5727F1424D8E}"/>
    <hyperlink ref="Q671" r:id="rId438" xr:uid="{914D7755-7AC7-4476-8210-9EC7CB1E79C1}"/>
    <hyperlink ref="T107" r:id="rId439" xr:uid="{4A9485CA-9339-40ED-AF6E-B6AC3AF87B78}"/>
    <hyperlink ref="T34" r:id="rId440" xr:uid="{78BAB510-FA10-4B0E-AD02-818BBD618E0E}"/>
    <hyperlink ref="T621" r:id="rId441" xr:uid="{DE131FA9-4462-4063-A309-5E325728CEB2}"/>
    <hyperlink ref="T152" r:id="rId442" xr:uid="{3100CDE0-F3D7-4D10-B9B3-B230AF6F7A3D}"/>
    <hyperlink ref="T567" r:id="rId443" xr:uid="{8AA9C553-1DDC-4943-96C2-63839E22DE9B}"/>
    <hyperlink ref="T596" r:id="rId444" xr:uid="{849C4D33-C3A0-4AEB-94BD-94CAC986EF92}"/>
    <hyperlink ref="T42" r:id="rId445" xr:uid="{CB09C77A-178F-41D4-9EA5-52E4EC5BE805}"/>
    <hyperlink ref="T428" r:id="rId446" xr:uid="{F643C9CB-455D-4256-A3DB-E723EEC5F879}"/>
    <hyperlink ref="T569" r:id="rId447" xr:uid="{8CAFE0DE-6BE2-4611-8C0E-077A9201C5BE}"/>
    <hyperlink ref="T465" r:id="rId448" xr:uid="{267B5BBB-B76D-4F6A-9704-D29E7FE65369}"/>
    <hyperlink ref="T454" r:id="rId449" xr:uid="{9E813AAF-4C8E-4163-A805-B0248A22487C}"/>
    <hyperlink ref="T63" r:id="rId450" xr:uid="{23A3CAF0-6938-42F1-B01A-87EE346CED98}"/>
    <hyperlink ref="T43" r:id="rId451" xr:uid="{2CB4C134-682C-47F3-8380-E82ACDE882E1}"/>
    <hyperlink ref="T369" r:id="rId452" xr:uid="{CAF120D9-BD87-4C40-B810-2D2CC50F137F}"/>
    <hyperlink ref="T56" r:id="rId453" xr:uid="{99FB1CB9-CFC7-4D44-863F-07E7418D8BCB}"/>
    <hyperlink ref="Q20" r:id="rId454" xr:uid="{3783EE99-531A-44C3-805B-7A14ECFFF213}"/>
    <hyperlink ref="T305" r:id="rId455" xr:uid="{50B0679A-8F37-4A54-B84C-419A30E57392}"/>
    <hyperlink ref="T41" r:id="rId456" xr:uid="{106C4545-A474-491C-90E9-6DDB30D5E289}"/>
    <hyperlink ref="T508" r:id="rId457" xr:uid="{7A967E66-279F-4FE7-BDCD-65C28E70CCC0}"/>
    <hyperlink ref="T591" r:id="rId458" xr:uid="{B42DEEA4-E681-4D56-88B1-168A2505391E}"/>
    <hyperlink ref="T410" r:id="rId459" xr:uid="{338891C7-E4D2-4E05-BF7E-3849C177EF8C}"/>
    <hyperlink ref="T139" r:id="rId460" xr:uid="{48E435E0-0D7B-42B1-A2B7-E2A49C481EA9}"/>
    <hyperlink ref="T28" r:id="rId461" xr:uid="{D7F90CEC-8639-4357-96B9-3D49275CB23A}"/>
    <hyperlink ref="T68" r:id="rId462" xr:uid="{6469BB50-C7DD-483A-97D5-529A361A966D}"/>
    <hyperlink ref="Q619" r:id="rId463" xr:uid="{4AC5B3A6-D796-4D84-B1D6-BDF8760C5ADD}"/>
    <hyperlink ref="T52" r:id="rId464" xr:uid="{8D28B530-6590-4314-BFA0-3B0A58B3661B}"/>
    <hyperlink ref="T449" r:id="rId465" xr:uid="{118D86A5-C834-4D66-80E1-BE07CAE78A5E}"/>
    <hyperlink ref="T501" r:id="rId466" xr:uid="{A6BB68B9-42F5-4BFC-ACC5-85466904E713}"/>
    <hyperlink ref="T370" r:id="rId467" xr:uid="{89F020C9-3BD1-42D7-BB82-5CA86E2BB265}"/>
    <hyperlink ref="T460" r:id="rId468" xr:uid="{8620CCE5-D482-4D55-8E8D-F5D8F80BE552}"/>
    <hyperlink ref="T36" r:id="rId469" xr:uid="{44F09745-9E8B-4602-9708-4B8C675A509D}"/>
    <hyperlink ref="T537" r:id="rId470" xr:uid="{5439FF6E-A753-435C-8024-B71EE4E5CD04}"/>
    <hyperlink ref="T606" r:id="rId471" xr:uid="{54416A1C-2977-48AD-8382-EA007D6CC5E7}"/>
    <hyperlink ref="T375" r:id="rId472" xr:uid="{32098A95-8F53-4AED-BBD9-306B491DBFA1}"/>
    <hyperlink ref="U77" r:id="rId473" xr:uid="{0DACC041-50AD-4DF2-99AB-7F7DDB3DDF1C}"/>
    <hyperlink ref="U113:U678" r:id="rId474" display="http://transparencia.comitan.gob.mx/ART85/XXVII/DESARROLLO_URBANO/OFICIO_XXVII_2022.pdf" xr:uid="{BEB13F55-1D46-46CC-9DC1-124FAF00C435}"/>
    <hyperlink ref="V77" r:id="rId475" xr:uid="{EAC80AF3-101C-404A-B411-46EE585814FD}"/>
    <hyperlink ref="T160" r:id="rId476" xr:uid="{10DC053A-42B2-43F9-BBEC-DBBC1072E10C}"/>
    <hyperlink ref="X77" r:id="rId477" xr:uid="{A997DF82-A63B-4CED-9A43-50D5814CEF66}"/>
    <hyperlink ref="X113:X678" r:id="rId478" display="http://transparencia.comitan.gob.mx/ART85/XXVII/DESARROLLO_URBANO/OF.XXVII1_2021-2024.pdf" xr:uid="{201E6DCF-3ADA-4319-AC0D-DA825D024A0A}"/>
    <hyperlink ref="V113:V678" r:id="rId479" display="http://transparencia.comitan.gob.mx/ART85/XXVII/DESARROLLO_URBANO/OF.XXVII1_2021-2024.pdf" xr:uid="{7AB11FCF-C618-4AD8-806C-2953D337643A}"/>
    <hyperlink ref="T163" r:id="rId480" xr:uid="{F8BA4C75-DDBE-4883-A74E-0661035A0EA8}"/>
    <hyperlink ref="U163" r:id="rId481" xr:uid="{3F34841A-45F3-4485-8944-EA65249B837B}"/>
    <hyperlink ref="X163" r:id="rId482" xr:uid="{8EF39CF0-4AC6-4A5B-862A-D1B5BB381700}"/>
    <hyperlink ref="V163" r:id="rId483" xr:uid="{8E66A1EE-19E4-4713-9FB7-5F72FF935517}"/>
    <hyperlink ref="T181" r:id="rId484" xr:uid="{8B2F4A10-A76A-4A1F-B617-04A38CA96039}"/>
    <hyperlink ref="T174" r:id="rId485" xr:uid="{B7172540-6388-454B-A82D-2D95FFA79A95}"/>
    <hyperlink ref="T196" r:id="rId486" xr:uid="{8FB707C7-E629-43D4-A09A-697E596B420F}"/>
    <hyperlink ref="T219" r:id="rId487" xr:uid="{60995A49-9E06-405C-9CD5-6C58A965516D}"/>
    <hyperlink ref="T222" r:id="rId488" xr:uid="{D1934C87-3A65-4EA9-A493-0DAB465FAD6E}"/>
    <hyperlink ref="T223" r:id="rId489" xr:uid="{2A414914-FF15-481D-8D31-82BA9B2259F8}"/>
    <hyperlink ref="T229" r:id="rId490" xr:uid="{D9CEC672-02E9-4FEA-9C65-CA70A837BD84}"/>
    <hyperlink ref="T158" r:id="rId491" xr:uid="{E3CB4579-BCCE-444E-A94E-014918A58C56}"/>
    <hyperlink ref="T536" r:id="rId492" xr:uid="{5A99CEA7-59D7-4FE4-A333-CEC0CA998BF3}"/>
    <hyperlink ref="T527" r:id="rId493" xr:uid="{B632BBD2-B9AE-4FD3-854E-FAD0A1240FCC}"/>
    <hyperlink ref="T610" r:id="rId494" xr:uid="{BB4AA2FE-F5AE-4047-8346-DF5784A2A72E}"/>
    <hyperlink ref="T619" r:id="rId495" xr:uid="{5E0FACE5-7C85-4F58-A71F-D470A516211C}"/>
    <hyperlink ref="T615" r:id="rId496" xr:uid="{F66DD88D-AB89-43C9-A7DB-E0FFCA27CBDD}"/>
    <hyperlink ref="T616" r:id="rId497" xr:uid="{320F22B0-DC4E-4FE9-9E75-59BDB21B5E0D}"/>
    <hyperlink ref="T622" r:id="rId498" xr:uid="{9FF54485-B448-426F-ACFE-D86F6CFE86D5}"/>
    <hyperlink ref="T624" r:id="rId499" xr:uid="{002C3D9C-3AD4-4A1B-94F4-B9B0AB29813D}"/>
    <hyperlink ref="T529" r:id="rId500" xr:uid="{744C1354-226C-4AA4-B9A1-9CE7AD328617}"/>
    <hyperlink ref="U529" r:id="rId501" xr:uid="{C4ECFD61-9E96-436A-A122-FD111004258B}"/>
    <hyperlink ref="X529" r:id="rId502" xr:uid="{2E44EE99-4C1F-42A1-81FF-0DB5BBE3CF7E}"/>
    <hyperlink ref="V529" r:id="rId503" xr:uid="{2B96DA77-4679-4538-A2F2-3A2BBFAE4B0D}"/>
    <hyperlink ref="U541" r:id="rId504" xr:uid="{FAF2508F-B143-4C00-8A95-EC21FF3F1472}"/>
    <hyperlink ref="X541" r:id="rId505" xr:uid="{F9EA7BAD-41B1-45BF-B5FC-AB7703C4FDAF}"/>
    <hyperlink ref="V541" r:id="rId506" xr:uid="{9EE399EC-03B5-48F7-83CB-01B383420683}"/>
    <hyperlink ref="Q661" r:id="rId507" xr:uid="{086090A7-61CB-40F6-A2B6-3B1F693ECF97}"/>
    <hyperlink ref="T662" r:id="rId508" xr:uid="{973185CC-E1A9-4307-ACBC-8F6F9432671D}"/>
    <hyperlink ref="T661" r:id="rId509" xr:uid="{37229BD2-2A9A-4C27-B7CC-A065A94BC691}"/>
    <hyperlink ref="T665" r:id="rId510" xr:uid="{DD88BD70-71D9-43EE-A8FC-5F46399DC077}"/>
    <hyperlink ref="T663" r:id="rId511" xr:uid="{D80D4949-93D4-4418-9862-FA78B5333ADF}"/>
    <hyperlink ref="T655" r:id="rId512" xr:uid="{3FCA51CD-2BB9-4334-AA2B-0E9E5AD1B49F}"/>
    <hyperlink ref="Q672" r:id="rId513" xr:uid="{FAA4F1B4-D9BB-4EE3-8E4F-95DD5343E95A}"/>
    <hyperlink ref="T672" r:id="rId514" xr:uid="{E7491A35-310C-41F8-BBCA-8852B7D2DF93}"/>
    <hyperlink ref="U672" r:id="rId515" xr:uid="{806820ED-419D-49B1-8428-44AE99DCD157}"/>
    <hyperlink ref="X672" r:id="rId516" xr:uid="{5E5FC0F9-150B-4924-84A9-D1729452018B}"/>
    <hyperlink ref="V672" r:id="rId517" xr:uid="{58616273-C52E-4233-999C-CF125C7556AA}"/>
    <hyperlink ref="T673" r:id="rId518" xr:uid="{3A2B2838-1A62-494A-92F0-A2D6BF7A301D}"/>
    <hyperlink ref="T675" r:id="rId519" xr:uid="{94983A78-8E79-448D-8240-4EF556D8F8C6}"/>
    <hyperlink ref="U675" r:id="rId520" xr:uid="{3AB9F4A1-A1C7-43D5-81B6-17F9B0A3AE6C}"/>
    <hyperlink ref="X675" r:id="rId521" xr:uid="{61194FA4-FCFF-4743-A837-3E394C417071}"/>
    <hyperlink ref="V675" r:id="rId522" xr:uid="{35265070-BF23-4179-B80F-D1C46F92D67E}"/>
    <hyperlink ref="T674" r:id="rId523" xr:uid="{2C26942F-A3AC-4D09-8AFF-EC06AF5F0FFC}"/>
    <hyperlink ref="Q674" r:id="rId524" xr:uid="{5CA59EED-A53E-486E-B20B-50CE330CC9F3}"/>
    <hyperlink ref="Q675" r:id="rId525" xr:uid="{F73412C2-1DC1-462C-8F96-F8B7EE45F2AF}"/>
    <hyperlink ref="T273" r:id="rId526" xr:uid="{D1B1BBAB-9FEB-4AA6-AD75-857B58A86587}"/>
    <hyperlink ref="T308" r:id="rId527" xr:uid="{79F4EB13-92A7-48A7-9DA8-FD048666AF60}"/>
    <hyperlink ref="T329" r:id="rId528" xr:uid="{1562C398-806E-423B-A9AE-7DCFE8859879}"/>
    <hyperlink ref="T129" r:id="rId529" xr:uid="{0B995368-4BF6-48AC-ADB8-E624D048050B}"/>
    <hyperlink ref="U129" r:id="rId530" xr:uid="{55B3EE9F-2177-4BD8-88DE-4471F7D953C5}"/>
    <hyperlink ref="X129" r:id="rId531" xr:uid="{E34483D6-8BCD-4EC4-B3B7-A052B9CDD058}"/>
    <hyperlink ref="V129" r:id="rId532" xr:uid="{3BA82A2E-65E9-44F0-8A3D-A0A4AD1FE6E9}"/>
    <hyperlink ref="T31" r:id="rId533" xr:uid="{6A293DDD-1E23-4AEE-B97A-4D3E6A51BDAE}"/>
    <hyperlink ref="T649" r:id="rId534" xr:uid="{D307B9FB-3C9D-439C-9833-01025A15A1D5}"/>
    <hyperlink ref="U649" r:id="rId535" xr:uid="{B17B8337-8551-4C9B-8B31-07794E2E787C}"/>
    <hyperlink ref="X649" r:id="rId536" xr:uid="{B2BB5032-4211-4FA4-AA9C-0FBEBCE479F3}"/>
    <hyperlink ref="V649" r:id="rId537" xr:uid="{BC8177F5-7DA3-4C3F-B0D4-171E66380926}"/>
    <hyperlink ref="T651" r:id="rId538" xr:uid="{5FD1F0BA-3723-4CB1-9945-153FBEE51871}"/>
    <hyperlink ref="T677" r:id="rId539" xr:uid="{B841F644-B86A-4D8A-B817-1A70686424B4}"/>
    <hyperlink ref="U677" r:id="rId540" xr:uid="{D3FF6323-CA40-4C57-88D4-DCF52A6016AE}"/>
    <hyperlink ref="X677" r:id="rId541" xr:uid="{B0722518-D27B-47C8-A2C0-34A04D5BA976}"/>
    <hyperlink ref="V677" r:id="rId542" xr:uid="{3098B23D-A29D-43FE-8669-2C7031F1A59D}"/>
    <hyperlink ref="T544" r:id="rId543" xr:uid="{F65231A6-49B9-4897-BC5F-E6104ACED50E}"/>
    <hyperlink ref="U544" r:id="rId544" xr:uid="{D8CD4EE3-0517-4374-960D-990B92ECB64E}"/>
    <hyperlink ref="X544" r:id="rId545" xr:uid="{C78C6A35-4DC1-4E12-989A-3EE12683D806}"/>
    <hyperlink ref="V544" r:id="rId546" xr:uid="{46934FE5-881D-49A3-A137-4582187109C4}"/>
    <hyperlink ref="T550" r:id="rId547" xr:uid="{41FD1776-EC92-435D-9911-C2EAAF674DB3}"/>
    <hyperlink ref="U550" r:id="rId548" xr:uid="{1E64FBE7-96E9-432A-A426-EC40BC371396}"/>
    <hyperlink ref="X550" r:id="rId549" xr:uid="{D6748EC0-BBEF-4415-BA9D-4A7C5FFCAB68}"/>
    <hyperlink ref="V550" r:id="rId550" xr:uid="{EC960455-9E07-43DF-B95F-8CA837ABEFE9}"/>
    <hyperlink ref="U521" r:id="rId551" xr:uid="{545AD6A7-69D9-408C-8009-11BEF60189CD}"/>
    <hyperlink ref="X521" r:id="rId552" xr:uid="{235DF9A5-E68D-4863-A266-3A2BEE71A988}"/>
    <hyperlink ref="V521" r:id="rId553" xr:uid="{5BB7AD42-DE23-4032-A321-B661C21623AC}"/>
    <hyperlink ref="T521" r:id="rId554" xr:uid="{229152B3-ADE0-4EAA-A52C-A2E605731BAF}"/>
    <hyperlink ref="U555" r:id="rId555" xr:uid="{497837E4-98C1-49A3-A99E-0233D30CD6C9}"/>
    <hyperlink ref="X555" r:id="rId556" xr:uid="{4F1A371B-599A-4B2B-9501-2A705D12C7F6}"/>
    <hyperlink ref="V555" r:id="rId557" xr:uid="{4647581E-92A6-4178-A692-5D53D281D678}"/>
    <hyperlink ref="T555" r:id="rId558" xr:uid="{524F6D9A-4298-4D5D-8F98-D4C993DC628C}"/>
    <hyperlink ref="Q555" r:id="rId559" xr:uid="{D1A679E7-1EBD-466D-9CEC-F0A50A9E5F5C}"/>
    <hyperlink ref="T629" r:id="rId560" xr:uid="{68716CFE-FEAD-48F3-9986-EE9788E3286E}"/>
    <hyperlink ref="U629" r:id="rId561" xr:uid="{F3858005-DBED-4ED2-9422-8F79BD4F98A4}"/>
    <hyperlink ref="X629" r:id="rId562" xr:uid="{C7D60A91-EDFB-431D-B148-B42C3353145C}"/>
    <hyperlink ref="V629" r:id="rId563" xr:uid="{F1168F2C-1446-41AF-B904-1DDDC6952469}"/>
    <hyperlink ref="T59" r:id="rId564" xr:uid="{C162D276-245F-41AF-9446-31CADD440791}"/>
    <hyperlink ref="T464" r:id="rId565" xr:uid="{808A2F27-659B-4DC5-9DD4-AEC97D533BB9}"/>
    <hyperlink ref="T101" r:id="rId566" xr:uid="{40D8008A-44CB-4DCF-B2B0-D177EFF12776}"/>
    <hyperlink ref="T37" r:id="rId567" xr:uid="{71D128EF-AF01-4FF3-A91E-BDC4667A4375}"/>
    <hyperlink ref="U101:U152" r:id="rId568" display="http://transparencia.comitan.gob.mx/ART85/XXVII/DESARROLLO_URBANO/OFICIO_XXVII_2022.pdf" xr:uid="{FCFDD281-5382-4F6C-BF23-6BBAC8E9919C}"/>
    <hyperlink ref="X101:X152" r:id="rId569" display="http://transparencia.comitan.gob.mx/ART85/XXVII/DESARROLLO_URBANO/OF.XXVII1_2021-2024.pdf" xr:uid="{DCD2D790-C7F7-453B-80F5-7DB373E3A596}"/>
    <hyperlink ref="V101:V152" r:id="rId570" display="http://transparencia.comitan.gob.mx/ART85/XXVII/DESARROLLO_URBANO/OF.XXVII1_2021-2024.pdf" xr:uid="{27F339DC-8FE5-4AEF-B8CB-2E875FB9BDEC}"/>
    <hyperlink ref="T115" r:id="rId571" xr:uid="{C71E2A75-C7D6-4034-9CFB-4B7157A3CE21}"/>
    <hyperlink ref="T111" r:id="rId572" xr:uid="{654E1E48-1762-4B91-8137-4B98C7D6226D}"/>
    <hyperlink ref="T11" r:id="rId573" xr:uid="{604E850E-0E44-4C0C-891F-AB8F9ECC11B6}"/>
    <hyperlink ref="T150" r:id="rId574" xr:uid="{43E30A51-39B0-4D8F-9578-7119EF642B59}"/>
    <hyperlink ref="T65" r:id="rId575" xr:uid="{835B7941-EA97-4315-8EB7-0381238E44D5}"/>
    <hyperlink ref="T148" r:id="rId576" xr:uid="{4C22A6CB-9D50-4819-9ACC-91EDB731B5AD}"/>
    <hyperlink ref="T147" r:id="rId577" xr:uid="{023CCB03-C217-414E-BBC2-506130B9EDFF}"/>
    <hyperlink ref="T680" r:id="rId578" xr:uid="{F65CC510-1158-46F6-BC0A-1A66144B171D}"/>
    <hyperlink ref="Q680" r:id="rId579" xr:uid="{9D5FDB6F-4AA1-4223-A4C3-ADC3F5E658B2}"/>
    <hyperlink ref="U680" r:id="rId580" xr:uid="{5AF04315-01B0-4951-8EF9-DCBB7B7353DB}"/>
    <hyperlink ref="X680" r:id="rId581" xr:uid="{1948E8F2-415F-43A7-9F2D-D0F20A870B6E}"/>
    <hyperlink ref="V680" r:id="rId582" xr:uid="{DDB4AE7A-CD05-4C0C-9021-6CA11C4C02F3}"/>
    <hyperlink ref="T100" r:id="rId583" xr:uid="{07BE62FF-514D-4956-8F9E-4EA19108F16D}"/>
    <hyperlink ref="T271" r:id="rId584" xr:uid="{E01101BF-345F-449B-A02E-33C986F2823F}"/>
    <hyperlink ref="U271" r:id="rId585" xr:uid="{253E35D3-FE92-4225-9E42-C5765A76AD83}"/>
    <hyperlink ref="X271" r:id="rId586" xr:uid="{18664A7F-5269-4378-9C97-A781B7F99EF3}"/>
    <hyperlink ref="V271" r:id="rId587" xr:uid="{B03D50D0-3201-435A-90C8-8B5916834187}"/>
    <hyperlink ref="T656" r:id="rId588" xr:uid="{7D850270-BD66-4BA8-8B61-37E387953F63}"/>
    <hyperlink ref="U656" r:id="rId589" xr:uid="{52EF0434-5AD9-48D3-A928-A267B6BEC031}"/>
    <hyperlink ref="X656" r:id="rId590" xr:uid="{C059E6BD-8B00-4F68-A70C-303114EE999F}"/>
    <hyperlink ref="V656" r:id="rId591" xr:uid="{7C2B96D9-9446-4CC1-86A7-F4E0772B1477}"/>
    <hyperlink ref="T643" r:id="rId592" xr:uid="{5826C791-713E-405F-810A-C9094781C4C6}"/>
    <hyperlink ref="U643" r:id="rId593" xr:uid="{11A0A22A-DA07-4110-AB1A-C5C8F86E87AB}"/>
    <hyperlink ref="X643" r:id="rId594" xr:uid="{7D2AFAFD-5FD4-4B89-A286-621F668DC080}"/>
    <hyperlink ref="V643" r:id="rId595" xr:uid="{D9DD1445-B522-4755-9C4B-CECF1F8115FA}"/>
    <hyperlink ref="Q643" r:id="rId596" xr:uid="{F0BE991F-AF6D-40FF-A883-B86B2B5EB0D0}"/>
    <hyperlink ref="T679" r:id="rId597" xr:uid="{6F312A86-37F4-4948-A7A5-889E1D8D754C}"/>
    <hyperlink ref="Q679" r:id="rId598" xr:uid="{E6DFED33-2FAC-42A1-9450-90AEDCB461C1}"/>
    <hyperlink ref="U679" r:id="rId599" xr:uid="{B376279D-B0AD-4CE4-A821-8D7D27BD8862}"/>
    <hyperlink ref="X679" r:id="rId600" xr:uid="{06152640-9B5B-465E-845B-976EB7F7FC77}"/>
    <hyperlink ref="V679" r:id="rId601" xr:uid="{5EDF3C87-87A3-4872-817E-29413334E9FE}"/>
    <hyperlink ref="T71" r:id="rId602" xr:uid="{0E508028-B0C5-4340-AB79-ECF097F56094}"/>
    <hyperlink ref="T103" r:id="rId603" xr:uid="{ED9220A1-BB06-4D85-8044-1971D03ABCAF}"/>
    <hyperlink ref="T104" r:id="rId604" xr:uid="{3D80E678-AB5D-4630-BFC6-B51637A7517C}"/>
    <hyperlink ref="T85" r:id="rId605" xr:uid="{9B995476-3D88-4F66-8B80-2475861B30F5}"/>
    <hyperlink ref="T76" r:id="rId606" xr:uid="{1DCDA988-00C6-4B07-B81B-F3723319CE6E}"/>
    <hyperlink ref="T18" r:id="rId607" xr:uid="{927685B0-9E60-45EB-B32C-88701474AFE0}"/>
    <hyperlink ref="U681" r:id="rId608" xr:uid="{C35D900D-8DC6-42CB-A24E-CDC5F2B1C595}"/>
    <hyperlink ref="X681" r:id="rId609" xr:uid="{9366BB03-D3E6-491D-BBD8-3F7A34E5090F}"/>
    <hyperlink ref="V681" r:id="rId610" xr:uid="{41924DE6-ABA5-4F8B-9EFF-20D9368D3641}"/>
    <hyperlink ref="T40" r:id="rId611" xr:uid="{50628DC2-3FC5-4B9A-8701-987415C70865}"/>
    <hyperlink ref="T650" r:id="rId612" xr:uid="{9886FFFE-01E9-40CC-9268-DE655E7E3BB8}"/>
    <hyperlink ref="U650" r:id="rId613" xr:uid="{D9EF633A-7A06-4E26-A735-E04B5EF4AB0A}"/>
    <hyperlink ref="X650" r:id="rId614" xr:uid="{F8125B15-A1D3-428C-A9C3-0EF731B2DC07}"/>
    <hyperlink ref="V650" r:id="rId615" xr:uid="{8AC04F10-4084-4A7B-A698-9FD901A44A9E}"/>
    <hyperlink ref="T507" r:id="rId616" xr:uid="{5AFA3E4D-DE45-4920-90FE-4C3781B10235}"/>
    <hyperlink ref="U507" r:id="rId617" xr:uid="{3C4092A0-582A-432F-B066-66F27F4361B7}"/>
    <hyperlink ref="X507" r:id="rId618" xr:uid="{30F6DDA1-C8B4-4778-A2CA-406E59221453}"/>
    <hyperlink ref="V507" r:id="rId619" xr:uid="{1FC877A9-EBDE-4B50-B3F4-2F6327332A9B}"/>
    <hyperlink ref="T19" r:id="rId620" xr:uid="{00000000-0004-0000-0000-000010000000}"/>
    <hyperlink ref="U660" r:id="rId621" xr:uid="{CFB7FA9F-9E4B-4235-BC50-4557DC1DEF6E}"/>
    <hyperlink ref="X660" r:id="rId622" xr:uid="{31EF7641-475E-4236-B121-71A7BDDD8908}"/>
    <hyperlink ref="V660" r:id="rId623" xr:uid="{58438B5B-2229-4F16-9D79-8F364EAAE180}"/>
    <hyperlink ref="Q660" r:id="rId624" xr:uid="{EA356E90-7B85-4533-8FB5-437C296531C7}"/>
    <hyperlink ref="T660" r:id="rId625" xr:uid="{2DC2DAA8-7CE9-4B3B-9868-5920CA7FE627}"/>
    <hyperlink ref="T61" r:id="rId626" xr:uid="{ABAE9CC7-071F-49D0-839D-EA951FF0E3F9}"/>
    <hyperlink ref="Q500" r:id="rId627" xr:uid="{36ADE493-2194-45AA-BAA6-F10F9B95DB11}"/>
    <hyperlink ref="Q549" r:id="rId628" xr:uid="{6AEF78C6-0310-484F-92FD-761D640859C9}"/>
    <hyperlink ref="Q502" r:id="rId629" xr:uid="{FB6A0BB8-3DAB-4751-B4EC-8F4DCF37E8FC}"/>
    <hyperlink ref="Q384" r:id="rId630" xr:uid="{B5206D2C-17B8-4C71-8D57-BAE58C9841A1}"/>
    <hyperlink ref="T503" r:id="rId631" xr:uid="{7FC01FEC-9AF1-4FAF-9D91-9CD857D66DA3}"/>
    <hyperlink ref="U503" r:id="rId632" xr:uid="{0ED742A2-23D3-4544-989C-0F2A636CB576}"/>
    <hyperlink ref="X503" r:id="rId633" xr:uid="{E7266603-3BB6-4582-821B-F167A478A7EC}"/>
    <hyperlink ref="V503" r:id="rId634" xr:uid="{EBE53C9F-16CB-4280-8475-2712D4678DFE}"/>
    <hyperlink ref="Q503" r:id="rId635" xr:uid="{EBB6D26C-01DE-464E-BC10-27FC57156303}"/>
    <hyperlink ref="U664" r:id="rId636" xr:uid="{C59F553A-170A-4EA6-80C8-FC16B84530D5}"/>
    <hyperlink ref="X664" r:id="rId637" xr:uid="{00CE54C2-9C7D-4215-ACC8-AC7F99533781}"/>
    <hyperlink ref="V664" r:id="rId638" xr:uid="{56B034EA-BF14-43C0-B513-65E7C6BDCBE6}"/>
    <hyperlink ref="T664" r:id="rId639" xr:uid="{3353088F-02ED-4156-92B4-30EB5E0CDC2C}"/>
    <hyperlink ref="Q664" r:id="rId640" xr:uid="{D30F8449-1D53-436C-BB66-764C898F32CD}"/>
    <hyperlink ref="T121" r:id="rId641" xr:uid="{72BF64CA-A942-4757-B5E0-684487A7DDED}"/>
    <hyperlink ref="U121" r:id="rId642" xr:uid="{57A072AC-CF10-4E6F-A65A-BB1A4289B3A7}"/>
    <hyperlink ref="X121" r:id="rId643" xr:uid="{1B274549-6BF7-40F1-89AC-3483D2748392}"/>
    <hyperlink ref="V121" r:id="rId644" xr:uid="{68B6B0C2-2854-4ECD-BC6E-DCC6AE767E94}"/>
    <hyperlink ref="T127" r:id="rId645" xr:uid="{8C2ED81D-A9AE-44B7-AE66-110CE3DD04FE}"/>
    <hyperlink ref="T216" r:id="rId646" xr:uid="{C692C7BD-611E-4E68-A74D-F8725B6A8158}"/>
    <hyperlink ref="Q154" r:id="rId647" xr:uid="{75632F70-9D2C-44FB-9DAD-688DC5F5CEE9}"/>
    <hyperlink ref="Q677" r:id="rId648" xr:uid="{B13F606C-7AE3-423E-9D2B-614DEE0A7A60}"/>
    <hyperlink ref="T137" r:id="rId649" xr:uid="{3BBA75B4-903E-4A57-BE36-C3594F682304}"/>
    <hyperlink ref="T132" r:id="rId650" xr:uid="{995BD31D-ABB7-4765-8FFD-1C3865615EE0}"/>
    <hyperlink ref="U132:U137" r:id="rId651" display="http://transparencia.comitan.gob.mx/ART85/XXVII/DESARROLLO_URBANO/OFICIO_XXVII_2022.pdf" xr:uid="{8C4A13C9-3E2D-4B70-BCA6-7A079F330EE7}"/>
    <hyperlink ref="X132:X137" r:id="rId652" display="http://transparencia.comitan.gob.mx/ART85/XXVII/DESARROLLO_URBANO/OF.XXVII1_2021-2024.pdf" xr:uid="{CFA49C08-670F-40F7-BC04-A6AD2EA678D2}"/>
    <hyperlink ref="V132:V137" r:id="rId653" display="http://transparencia.comitan.gob.mx/ART85/XXVII/DESARROLLO_URBANO/OF.XXVII1_2021-2024.pdf" xr:uid="{E1CD9DA9-295D-4AE5-BAAB-3F2AFB949F17}"/>
    <hyperlink ref="Q678" r:id="rId654" xr:uid="{09B2DCBE-B477-4A69-ACFD-A2BFF654A8BB}"/>
    <hyperlink ref="T630" r:id="rId655" xr:uid="{31507753-DA57-4B31-8E53-363B836D84DB}"/>
    <hyperlink ref="U630" r:id="rId656" xr:uid="{81B86E64-3389-4B8B-9584-CD08E4FBD66C}"/>
    <hyperlink ref="X630" r:id="rId657" xr:uid="{57A47900-285B-471D-85ED-E74CC0D663C2}"/>
    <hyperlink ref="V630" r:id="rId658" xr:uid="{861B5910-AB05-43BF-98BE-1D9F95FE360B}"/>
    <hyperlink ref="Q385" r:id="rId659" xr:uid="{A7AEDCEA-A6BA-4D3D-B8EC-0DAFE2F979EF}"/>
    <hyperlink ref="U540" r:id="rId660" xr:uid="{FC0EF437-A02A-431C-BD35-5383C2F4EDDC}"/>
    <hyperlink ref="X540" r:id="rId661" xr:uid="{F603345E-7FA0-4D43-BC06-EECBD86921B8}"/>
    <hyperlink ref="V540" r:id="rId662" xr:uid="{05DC25D8-0A69-48B4-A6A0-E9217B2C07D5}"/>
    <hyperlink ref="T300" r:id="rId663" xr:uid="{866BA296-6198-4703-BE3E-F75736AC6F13}"/>
    <hyperlink ref="Q515" r:id="rId664" xr:uid="{44C910A6-9C3E-4E95-9A63-47639A54BE7A}"/>
    <hyperlink ref="T553" r:id="rId665" xr:uid="{A5F7F6F5-3C18-4015-B0E7-7C69E90C84EB}"/>
    <hyperlink ref="U553" r:id="rId666" xr:uid="{E86A5D0F-7C31-4756-93B6-FB84CCDA22D5}"/>
    <hyperlink ref="X553" r:id="rId667" xr:uid="{B0B09277-3AE3-474C-9589-FDC76AE1CFD1}"/>
    <hyperlink ref="V553" r:id="rId668" xr:uid="{E917DBCD-C8BB-491C-9C3A-202F9FBEF603}"/>
    <hyperlink ref="T175" r:id="rId669" xr:uid="{676EC6B5-A3C3-4D61-8AAE-628818836658}"/>
    <hyperlink ref="U175" r:id="rId670" xr:uid="{4BE4B373-ACCC-4EE3-8C03-5B4E24C42705}"/>
    <hyperlink ref="X175" r:id="rId671" xr:uid="{3F081CB0-BDBE-4C9D-8BBD-EEA65419F8C5}"/>
    <hyperlink ref="V175" r:id="rId672" xr:uid="{45BBBF28-D60C-49CE-A27E-92934AABD78A}"/>
    <hyperlink ref="U162" r:id="rId673" xr:uid="{BEF58E17-581C-48D7-9C3A-9D87F42009B4}"/>
    <hyperlink ref="X162" r:id="rId674" xr:uid="{F4AD1BA5-868D-43C0-9746-CF6E5F44F6EB}"/>
    <hyperlink ref="V162" r:id="rId675" xr:uid="{6DF1122F-9EF9-414C-8C04-973C29921ED0}"/>
    <hyperlink ref="T162" r:id="rId676" xr:uid="{D519C320-A3D9-4EE9-8B45-A1815A36F1F7}"/>
    <hyperlink ref="Q162" r:id="rId677" xr:uid="{7CFBBC30-522B-47D4-BC7B-1CDFDDF9E51A}"/>
    <hyperlink ref="T297" r:id="rId678" xr:uid="{1A585DF9-7FEF-4A07-934B-23DECEF92F9E}"/>
    <hyperlink ref="U297" r:id="rId679" xr:uid="{8A305C77-9735-4AAC-91B4-EE88E059E238}"/>
    <hyperlink ref="X297" r:id="rId680" xr:uid="{45D2A184-37F4-4CC3-B5D6-FA1AE698E80E}"/>
    <hyperlink ref="V297" r:id="rId681" xr:uid="{4F6521F5-B9CC-44BC-9F14-9BDBCF985645}"/>
    <hyperlink ref="Q501" r:id="rId682" xr:uid="{51A276A6-4A96-45EE-8E04-C6F46C729313}"/>
    <hyperlink ref="T510" r:id="rId683" xr:uid="{196493D0-A172-40EE-9898-A8135251374E}"/>
    <hyperlink ref="U510" r:id="rId684" xr:uid="{B7FC849C-A972-401A-A491-9671831E96B5}"/>
    <hyperlink ref="X510" r:id="rId685" xr:uid="{6CBDF874-50DA-4BFF-B0F2-9A0105F9C77A}"/>
    <hyperlink ref="V510" r:id="rId686" xr:uid="{C9842B08-4ACB-4079-A5F0-F02E65C0DA03}"/>
    <hyperlink ref="T393" r:id="rId687" xr:uid="{A8005258-4B0E-4460-9B90-83E665A71D26}"/>
    <hyperlink ref="Q284" r:id="rId688" xr:uid="{6B41291C-B50B-4EEB-8790-3E419236E79D}"/>
    <hyperlink ref="Q338" r:id="rId689" xr:uid="{A5B6F0ED-6866-4750-8EE2-BF5759ADECFD}"/>
    <hyperlink ref="T339" r:id="rId690" xr:uid="{7CDE9E8B-877A-4F92-8EF6-F8E0AD54BF07}"/>
    <hyperlink ref="Q153" r:id="rId691" xr:uid="{17DFA8AA-C035-42FE-804F-559E182D18C3}"/>
    <hyperlink ref="T478" r:id="rId692" xr:uid="{00000000-0004-0000-0000-00009B060000}"/>
    <hyperlink ref="T512" r:id="rId693" xr:uid="{17CB06DF-C780-4DA2-BD2C-97B84F50652E}"/>
    <hyperlink ref="U512" r:id="rId694" xr:uid="{40BF93AA-C201-40F7-A3CF-8609D19AEE20}"/>
    <hyperlink ref="X512" r:id="rId695" xr:uid="{10BBB315-AFC2-4631-AAAE-11CC973E8BD5}"/>
    <hyperlink ref="V512" r:id="rId696" xr:uid="{71FFBF1C-E711-4F6C-8368-7FFBA3BE8F3F}"/>
    <hyperlink ref="T535" r:id="rId697" xr:uid="{B443BF72-D081-4359-B4D1-EDD6ADCF17F7}"/>
    <hyperlink ref="U535" r:id="rId698" xr:uid="{C2D0AE25-F809-4414-ABA7-0E63421A6124}"/>
    <hyperlink ref="X535" r:id="rId699" xr:uid="{A115EA52-E5C9-40C8-B676-A725D6FA77EA}"/>
    <hyperlink ref="V535" r:id="rId700" xr:uid="{CED980DB-6E61-4378-B7C6-5E8E7FAB9DC0}"/>
    <hyperlink ref="U542" r:id="rId701" xr:uid="{ACAC62B9-C7AA-4EF4-96DA-E3E111899A24}"/>
    <hyperlink ref="X542" r:id="rId702" xr:uid="{BBB2E692-ADFD-4EFD-86D7-03D2F7962DFE}"/>
    <hyperlink ref="V542" r:id="rId703" xr:uid="{48CF1A3B-5197-48B3-A838-B077C56C0E06}"/>
    <hyperlink ref="T542" r:id="rId704" xr:uid="{C22E85CF-E213-4D24-AF9E-FD74F0A52214}"/>
    <hyperlink ref="U534" r:id="rId705" xr:uid="{83D9342A-16F3-4D25-9CFF-D5113394E10C}"/>
    <hyperlink ref="X534" r:id="rId706" xr:uid="{FEA493E4-4F1D-4D9F-B539-63F3BF38F213}"/>
    <hyperlink ref="V534" r:id="rId707" xr:uid="{106EFCBF-BB7E-423B-8A17-68D560F3B66A}"/>
    <hyperlink ref="T534" r:id="rId708" xr:uid="{69F1D247-6563-44AC-AEB5-BEDD12C080C6}"/>
    <hyperlink ref="Q329" r:id="rId709" xr:uid="{BF58E3BC-ADDE-47FF-BE73-5BF41D84F9D5}"/>
    <hyperlink ref="T636" r:id="rId710" xr:uid="{A064E969-8F9A-4791-9DCB-4FC88DF60637}"/>
    <hyperlink ref="U636" r:id="rId711" xr:uid="{DBE64464-0F90-4FDF-8747-6592B5D5DBFD}"/>
    <hyperlink ref="X636" r:id="rId712" xr:uid="{8745ED5C-AF01-4CE8-8B23-96490C0A4D43}"/>
    <hyperlink ref="V636" r:id="rId713" xr:uid="{01221B95-2BAA-44D5-BC19-3EC53895564D}"/>
    <hyperlink ref="T631" r:id="rId714" xr:uid="{D2AFF80F-D31C-43FC-9BA2-27737A9191E1}"/>
    <hyperlink ref="U631" r:id="rId715" xr:uid="{953454B2-984A-4D86-85DC-417CFB95CD58}"/>
    <hyperlink ref="X631" r:id="rId716" xr:uid="{2636FD2C-35A6-4001-865C-8D04DC854335}"/>
    <hyperlink ref="V631" r:id="rId717" xr:uid="{80DC5E61-CDDA-44F0-A4BD-37D7BC65672F}"/>
    <hyperlink ref="T483" r:id="rId718" xr:uid="{95EF50DA-4F26-4693-829B-71E8C7C9FF85}"/>
    <hyperlink ref="U483" r:id="rId719" xr:uid="{05A64B93-5E2F-4939-A340-89539DA22F45}"/>
    <hyperlink ref="X483" r:id="rId720" xr:uid="{1DEEC421-83C3-42C3-B225-149DAF68C4A5}"/>
    <hyperlink ref="V483" r:id="rId721" xr:uid="{461B244F-3355-4A3C-941C-F1AC186EFE6E}"/>
    <hyperlink ref="T484" r:id="rId722" xr:uid="{F6FE2FD3-8EC3-4B4A-88C4-F8F939EBCAE2}"/>
    <hyperlink ref="U484" r:id="rId723" xr:uid="{9D9D0029-E534-44BA-91D6-99B805669168}"/>
    <hyperlink ref="X484" r:id="rId724" xr:uid="{8A2B119B-3854-41F4-B3D9-2E4EA8264550}"/>
    <hyperlink ref="V484" r:id="rId725" xr:uid="{9BC97359-92DF-4C83-9DE9-DDAE505A31FB}"/>
    <hyperlink ref="T511" r:id="rId726" xr:uid="{CD974FBD-1609-4438-93DA-918A8E45A505}"/>
    <hyperlink ref="U511" r:id="rId727" xr:uid="{FBEA2257-4E51-4432-A4DB-FD0D6FEE641E}"/>
    <hyperlink ref="X511" r:id="rId728" xr:uid="{870B5BAA-F5B2-4D7B-BF52-83648E4DF1D9}"/>
    <hyperlink ref="V511" r:id="rId729" xr:uid="{730F19F6-FA28-498C-8E22-59184D3CBE00}"/>
    <hyperlink ref="T575" r:id="rId730" xr:uid="{7B6B176C-DD71-42D1-9579-E0E9663730D4}"/>
    <hyperlink ref="Q9" r:id="rId731" xr:uid="{5388AFC3-0EB0-4E20-99DA-DA20FE8EC934}"/>
    <hyperlink ref="Q513" r:id="rId732" xr:uid="{201CCABC-92B4-4FAC-966C-8EDA69C56516}"/>
    <hyperlink ref="T491" r:id="rId733" xr:uid="{12E48387-E350-45F8-BA9F-6AADFEF32A83}"/>
    <hyperlink ref="U491" r:id="rId734" xr:uid="{BDDFF48E-BD00-4932-93A7-55BF76AC410E}"/>
    <hyperlink ref="X491" r:id="rId735" xr:uid="{E8CEB093-F9ED-401B-AEBC-2D09AE6A86BA}"/>
    <hyperlink ref="V491" r:id="rId736" xr:uid="{9D6921E7-CDC6-49FF-9BB8-7903128DF132}"/>
    <hyperlink ref="T472" r:id="rId737" xr:uid="{6C4F3367-F184-4A70-9223-99F72DCB0F3C}"/>
    <hyperlink ref="U472" r:id="rId738" xr:uid="{B854504C-9687-418C-A364-27C8C8553284}"/>
    <hyperlink ref="X472" r:id="rId739" xr:uid="{B979E05E-931F-4C40-8A11-DE8C52C449B0}"/>
    <hyperlink ref="V472" r:id="rId740" xr:uid="{182A244F-BEC0-4EE3-9902-93CC07FB0CE1}"/>
    <hyperlink ref="Q472" r:id="rId741" xr:uid="{BAB63E62-32E3-497B-A877-4B0F7C64C15F}"/>
    <hyperlink ref="U666" r:id="rId742" xr:uid="{8D2B452C-1574-42BD-A8AF-F78185FBD4D4}"/>
    <hyperlink ref="X666" r:id="rId743" xr:uid="{21CB09C5-3B27-48F7-BDC6-60B8942E9F4F}"/>
    <hyperlink ref="V666" r:id="rId744" xr:uid="{EB2F1669-7AA9-46CA-853C-2E2D302F28FF}"/>
    <hyperlink ref="Q666" r:id="rId745" xr:uid="{E44B4429-B6EC-44E6-912B-B17251DE527A}"/>
    <hyperlink ref="T666" r:id="rId746" xr:uid="{8A46CC5E-4EB6-4BA3-9D67-FC27014DF25A}"/>
    <hyperlink ref="T495" r:id="rId747" xr:uid="{5EAFD84E-9185-4C5E-9757-24ACEDA6D57C}"/>
    <hyperlink ref="U495" r:id="rId748" xr:uid="{EC36D386-0EB8-44D6-AE43-A3841EC508CA}"/>
    <hyperlink ref="X495" r:id="rId749" xr:uid="{F01A5D95-9CAE-432D-A1E1-4D7D7CBE3AB7}"/>
    <hyperlink ref="V495" r:id="rId750" xr:uid="{7A1B68AD-2A6A-47AC-9F6B-588C35A7495D}"/>
    <hyperlink ref="Q615" r:id="rId751" xr:uid="{78E0D6E1-FD52-48EC-962D-A0479B981352}"/>
    <hyperlink ref="T682" r:id="rId752" xr:uid="{82A47F0F-B132-48CB-B03B-83296CC229B8}"/>
    <hyperlink ref="Q682" r:id="rId753" xr:uid="{4A136736-1BA0-4803-89C4-02AECD85636A}"/>
    <hyperlink ref="U682" r:id="rId754" xr:uid="{A2F6D1B7-80D3-4C14-A17B-9F95EA3B3E5E}"/>
    <hyperlink ref="X682" r:id="rId755" xr:uid="{D311BD9D-7D5F-41BB-93AB-46AFCDA20278}"/>
    <hyperlink ref="V682" r:id="rId756" xr:uid="{13FBF9F3-D316-453B-81AB-C1F1C19EAC80}"/>
    <hyperlink ref="T633" r:id="rId757" xr:uid="{1BF007FB-EB07-46A2-B126-E02DAC8066AF}"/>
    <hyperlink ref="U633" r:id="rId758" xr:uid="{68C2CC4D-1B80-41AC-90DC-D3CE8AC3C63F}"/>
    <hyperlink ref="X633" r:id="rId759" xr:uid="{3BDE2D4E-0484-4DC1-B0AD-2CEC17945806}"/>
    <hyperlink ref="V633" r:id="rId760" xr:uid="{B9E4D8C6-783A-4ABA-962E-78A1E26BC5E4}"/>
    <hyperlink ref="U634" r:id="rId761" xr:uid="{69D685D3-2CD8-4AD7-B212-3C2039E3EDF9}"/>
    <hyperlink ref="X634" r:id="rId762" xr:uid="{C3145899-7DF9-4F4D-8622-2B2CA62EBC79}"/>
    <hyperlink ref="V634" r:id="rId763" xr:uid="{5BC1BF0E-E37C-4C57-8A58-CA40B34D3210}"/>
    <hyperlink ref="T634" r:id="rId764" xr:uid="{E38ED9C6-9E54-4C89-85CD-59A7CD4B57DF}"/>
    <hyperlink ref="T635" r:id="rId765" xr:uid="{64E7C97B-496B-486B-936C-F89F43A371F9}"/>
    <hyperlink ref="U635" r:id="rId766" xr:uid="{6C04F954-B773-47C5-8FC3-68154ABCA218}"/>
    <hyperlink ref="X635" r:id="rId767" xr:uid="{39CC23B6-F4C2-4E39-9E0A-F6695DCCF59F}"/>
    <hyperlink ref="V635" r:id="rId768" xr:uid="{DF2BD8D5-A2F3-49EC-951C-F3EFB44F86E6}"/>
    <hyperlink ref="T490" r:id="rId769" xr:uid="{E0E4B699-CFF0-46F5-9341-0BEC11CDAF73}"/>
    <hyperlink ref="U490" r:id="rId770" xr:uid="{BD77B27E-E4C7-452A-86A6-6B5A7F50222B}"/>
    <hyperlink ref="X490" r:id="rId771" xr:uid="{646230B8-CDFB-4932-92C8-41EDE71BF538}"/>
    <hyperlink ref="V490" r:id="rId772" xr:uid="{0F24DE98-7414-4C7F-BB93-0ACECA961A3F}"/>
    <hyperlink ref="T488" r:id="rId773" xr:uid="{60C9B143-471E-4E40-94D0-AEBB23AEA6D3}"/>
    <hyperlink ref="U488" r:id="rId774" xr:uid="{92D790F1-857A-43D8-9499-787C849A7D8D}"/>
    <hyperlink ref="X488" r:id="rId775" xr:uid="{CB2B9D90-EA76-4EE9-971C-DD5D42D9E339}"/>
    <hyperlink ref="V488" r:id="rId776" xr:uid="{9BDB363C-F2DC-4450-A688-014C921A5376}"/>
    <hyperlink ref="T487" r:id="rId777" xr:uid="{842F4860-D61A-49F5-A8C8-0276EC8EDB64}"/>
    <hyperlink ref="U487" r:id="rId778" xr:uid="{A65D2CA4-8294-48F0-94D6-ED9677C55104}"/>
    <hyperlink ref="X487" r:id="rId779" xr:uid="{A862BA47-56D9-4407-8D56-8D374EE03FAE}"/>
    <hyperlink ref="V487" r:id="rId780" xr:uid="{9DFFD094-A454-4D52-886B-51D112EE54C5}"/>
    <hyperlink ref="Q518" r:id="rId781" xr:uid="{7CA34307-40D7-410C-96DB-44E06363A8D5}"/>
    <hyperlink ref="Q12" r:id="rId782" xr:uid="{F1335532-B861-4DA6-BDB2-6DE0D8E01A49}"/>
    <hyperlink ref="T49" r:id="rId783" xr:uid="{B0DAE488-757C-47D5-9DF0-4E03EC4CF15B}"/>
    <hyperlink ref="T53" r:id="rId784" xr:uid="{2975F01C-C6EB-4ABB-A96D-FEBB2875880D}"/>
    <hyperlink ref="T70" r:id="rId785" xr:uid="{611A7E29-D0B3-4A5D-AA4C-624470CEE4A6}"/>
    <hyperlink ref="T80" r:id="rId786" xr:uid="{823035B8-08D2-4CB1-B62F-DEB63E4E9659}"/>
    <hyperlink ref="T12" r:id="rId787" xr:uid="{9BADB7FB-3342-45B4-8138-D9B2CAB0A3AC}"/>
    <hyperlink ref="T494" r:id="rId788" xr:uid="{044D1F3A-B6B6-4426-9069-E69C72FF1A44}"/>
    <hyperlink ref="U494" r:id="rId789" xr:uid="{F72AA7C1-4031-44D7-B85C-4DBA05A6DC79}"/>
    <hyperlink ref="X494" r:id="rId790" xr:uid="{D67D7F6D-4D71-40DB-BDA3-6161B9FCDACC}"/>
    <hyperlink ref="V494" r:id="rId791" xr:uid="{5BAF2727-A607-48A8-AD00-EA207C66AB9D}"/>
    <hyperlink ref="T499" r:id="rId792" xr:uid="{DAB305A5-84C0-4232-BB20-EAEFB46C005C}"/>
    <hyperlink ref="U499" r:id="rId793" xr:uid="{D748C516-2367-4E17-8AFD-92E11F725A89}"/>
    <hyperlink ref="X499" r:id="rId794" xr:uid="{5BCF94E3-1EAB-4351-834D-94A03381C124}"/>
    <hyperlink ref="V499" r:id="rId795" xr:uid="{1C209E61-0328-411C-A6BA-5DE1A675E274}"/>
    <hyperlink ref="T516" r:id="rId796" xr:uid="{8A2B1AE0-279A-40DC-A09A-18FF660B1C9E}"/>
    <hyperlink ref="U516" r:id="rId797" xr:uid="{BA933C4A-518C-444A-B7D1-89B8D8CBDBBC}"/>
    <hyperlink ref="X516" r:id="rId798" xr:uid="{7E296694-5BA4-410D-A8CE-7C765A067163}"/>
    <hyperlink ref="V516" r:id="rId799" xr:uid="{26194068-C6D4-4A1C-8082-1B917D16403B}"/>
    <hyperlink ref="T334" r:id="rId800" xr:uid="{D63AFF17-42D0-4516-922F-DB7E49EE8CEE}"/>
    <hyperlink ref="Q668" r:id="rId801" xr:uid="{E7E0443F-9AE5-48CA-AAE1-C67BB331E575}"/>
    <hyperlink ref="T668" r:id="rId802" xr:uid="{6FE0DCC8-33AB-46E1-B926-76482EC31B86}"/>
    <hyperlink ref="U668" r:id="rId803" xr:uid="{8444F034-13DE-4E76-9716-D4E7020CC412}"/>
    <hyperlink ref="X668" r:id="rId804" xr:uid="{53BEF041-F1BB-434A-913D-5A57CF8A5189}"/>
    <hyperlink ref="V668" r:id="rId805" xr:uid="{132024A9-B36F-4A5C-8E0C-5FA5E36A31BE}"/>
    <hyperlink ref="Q567" r:id="rId806" xr:uid="{8D41EA9B-BDFF-4493-B997-06AF21776960}"/>
    <hyperlink ref="U517" r:id="rId807" xr:uid="{39D3A742-9E33-45FE-98C4-B7AC16A97389}"/>
    <hyperlink ref="X517" r:id="rId808" xr:uid="{077FC47E-5D2D-4127-9BA4-A9D3C25C33A9}"/>
    <hyperlink ref="V517" r:id="rId809" xr:uid="{9DB7789D-7703-4A76-A597-0947E4704D31}"/>
    <hyperlink ref="T517" r:id="rId810" xr:uid="{D36EC40D-63B9-434A-AA8D-E5F4E651AB9E}"/>
    <hyperlink ref="T489" r:id="rId811" xr:uid="{56CAA77A-8252-4794-8FCF-269CEAE6C006}"/>
    <hyperlink ref="U489" r:id="rId812" xr:uid="{C3DC679F-FAEE-4023-8D14-7C900C0048B5}"/>
    <hyperlink ref="X489" r:id="rId813" xr:uid="{68C232ED-D526-41C2-BFF7-6BAFF3F0858C}"/>
    <hyperlink ref="V489" r:id="rId814" xr:uid="{32096508-A62E-4548-A972-4C26F44CA58C}"/>
    <hyperlink ref="Q681" r:id="rId815" xr:uid="{502C81C9-7B01-4553-8FAD-FA7EBA6961D8}"/>
    <hyperlink ref="T681" r:id="rId816" xr:uid="{C279CA48-9CD2-4CEB-A0CC-AB6F82614BFB}"/>
    <hyperlink ref="U639" r:id="rId817" xr:uid="{5E9B9B8C-403B-4825-88AE-9317F665A311}"/>
    <hyperlink ref="X639" r:id="rId818" xr:uid="{A3DDFB00-8FBF-4A2B-9099-78284CCCF5C8}"/>
    <hyperlink ref="V639" r:id="rId819" xr:uid="{E0797C4D-E204-4868-A7A6-E13E5216CD23}"/>
    <hyperlink ref="T639" r:id="rId820" xr:uid="{D227E57F-3B87-41A3-81A7-3F1923314BE3}"/>
    <hyperlink ref="U638" r:id="rId821" xr:uid="{F47B2E64-0755-4C41-A0A8-C5BF4440271E}"/>
    <hyperlink ref="X638" r:id="rId822" xr:uid="{0D5344A3-CB71-48C7-809F-475AECB789FE}"/>
    <hyperlink ref="V638" r:id="rId823" xr:uid="{E2A406FA-80BC-4371-A134-B5E2E190116E}"/>
    <hyperlink ref="U632" r:id="rId824" xr:uid="{340BE84E-7EDF-4E30-BD99-B4CC95DBE31C}"/>
    <hyperlink ref="X632" r:id="rId825" xr:uid="{61B46330-252D-4651-BE46-30C46E707D60}"/>
    <hyperlink ref="V632" r:id="rId826" xr:uid="{38F79D2D-610A-4B3F-903B-A16886945848}"/>
    <hyperlink ref="T632" r:id="rId827" xr:uid="{F1966F06-3163-4351-B75C-F2E24684CFA6}"/>
    <hyperlink ref="T587" r:id="rId828" xr:uid="{8D0399D0-2D96-4DA3-8260-12E57359B911}"/>
    <hyperlink ref="U587" r:id="rId829" xr:uid="{DE85D84E-FDE5-4479-A45B-EC4247B64EAC}"/>
    <hyperlink ref="X587" r:id="rId830" xr:uid="{94E5B0E7-C937-49A8-A0F8-17B615180B04}"/>
    <hyperlink ref="V587" r:id="rId831" xr:uid="{0EA19464-F3D5-4CB1-97F3-9001BC1B81B8}"/>
    <hyperlink ref="T565" r:id="rId832" xr:uid="{D006B4FD-8600-48ED-BCA3-C88964212DE8}"/>
    <hyperlink ref="U565" r:id="rId833" xr:uid="{EE9EF414-9A8B-4CB2-B770-C084C3519EA2}"/>
    <hyperlink ref="X565" r:id="rId834" xr:uid="{3DAA09D6-B1ED-405F-850C-C67490228484}"/>
    <hyperlink ref="V565" r:id="rId835" xr:uid="{2F0C55C3-068A-4633-976D-35267B6571FD}"/>
    <hyperlink ref="U568" r:id="rId836" xr:uid="{89846D74-E0BD-4DB5-8BCF-870803570AF9}"/>
    <hyperlink ref="X568" r:id="rId837" xr:uid="{5F015504-642B-4146-B113-A4B224BF6D61}"/>
    <hyperlink ref="V568" r:id="rId838" xr:uid="{9DE02DB6-75E5-43D6-BD12-A08A83C63DBB}"/>
    <hyperlink ref="T522" r:id="rId839" xr:uid="{181DF478-56DF-486F-96CC-3A817429C8E1}"/>
    <hyperlink ref="U522" r:id="rId840" xr:uid="{CFF0F5C7-DF12-4C11-A06A-B3E2ECF17ABE}"/>
    <hyperlink ref="X522" r:id="rId841" xr:uid="{3A74F837-CBC0-4D5E-9AE0-4AC5B020C379}"/>
    <hyperlink ref="V522" r:id="rId842" xr:uid="{6229D06C-6886-4C69-885D-BAD54EAEB38C}"/>
    <hyperlink ref="T584" r:id="rId843" xr:uid="{ABD2E2D5-321D-4AF4-A98F-B42073ACFEEA}"/>
    <hyperlink ref="U584" r:id="rId844" xr:uid="{C77B4F39-A47E-4EFD-8C70-F24B7A3B88FA}"/>
    <hyperlink ref="X584" r:id="rId845" xr:uid="{75B090DA-AB3E-4D7A-83AD-79BD10097BEC}"/>
    <hyperlink ref="V584" r:id="rId846" xr:uid="{966C3206-5242-47CD-8A25-658A3C712385}"/>
    <hyperlink ref="T578" r:id="rId847" xr:uid="{C8D1A67D-44FB-4D37-88CD-8AED86F87768}"/>
    <hyperlink ref="U578" r:id="rId848" xr:uid="{C8E39C46-202F-400F-A087-69C2F8409F37}"/>
    <hyperlink ref="X578" r:id="rId849" xr:uid="{B42A9783-77D1-47B0-AFA6-E86FF462730B}"/>
    <hyperlink ref="V578" r:id="rId850" xr:uid="{967332B2-84D5-4F54-BC78-62AB5A088A3F}"/>
    <hyperlink ref="U653" r:id="rId851" xr:uid="{1957171A-0333-467B-A327-F1A31ACBD59C}"/>
    <hyperlink ref="X653" r:id="rId852" xr:uid="{1D92117F-0472-45D3-9814-E299AF2447BC}"/>
    <hyperlink ref="V653" r:id="rId853" xr:uid="{60AA3358-2A88-47ED-9A89-E05638D007E2}"/>
    <hyperlink ref="T653" r:id="rId854" xr:uid="{A04680B9-64D9-42AF-A93D-0932BEE34EC3}"/>
    <hyperlink ref="U646" r:id="rId855" xr:uid="{F9FA68E0-2A93-48C8-89EE-6EAE0D77354B}"/>
    <hyperlink ref="X646" r:id="rId856" xr:uid="{500E8FBE-EB6E-4B71-B1E0-476EE83A9AC1}"/>
    <hyperlink ref="V646" r:id="rId857" xr:uid="{FFC88080-C9ED-4F0A-9459-E076C1BF61B9}"/>
    <hyperlink ref="T646" r:id="rId858" xr:uid="{3FB2EF95-573D-4D01-A812-BCCB73EFA304}"/>
    <hyperlink ref="U652" r:id="rId859" xr:uid="{04CEA8FA-5472-4085-93DB-24126C152CF7}"/>
    <hyperlink ref="X652" r:id="rId860" xr:uid="{245F0739-CCC0-4AC2-82ED-F4768BB66241}"/>
    <hyperlink ref="V652" r:id="rId861" xr:uid="{FFD7FE0F-7CB6-42B1-A9A5-D6B7597A590C}"/>
    <hyperlink ref="T652" r:id="rId862" xr:uid="{5AD0540A-4C64-47AB-9507-9C5A734DA61B}"/>
    <hyperlink ref="U645" r:id="rId863" xr:uid="{5E71DDFA-B0CA-462C-8893-17E358B66E0D}"/>
    <hyperlink ref="X645" r:id="rId864" xr:uid="{D2DD9059-6930-4142-A31A-554F61F7FEC6}"/>
    <hyperlink ref="V645" r:id="rId865" xr:uid="{AB5ADD03-24F0-486B-AFD7-21F75B343201}"/>
    <hyperlink ref="T645" r:id="rId866" xr:uid="{798CEA9B-B0A5-4DAC-9707-D513125670FF}"/>
    <hyperlink ref="U654" r:id="rId867" xr:uid="{9FF09209-037D-41F3-A95E-C2ED2FB9E9C3}"/>
    <hyperlink ref="X654" r:id="rId868" xr:uid="{FC29FC9B-BF5D-464D-97BE-484907233BD1}"/>
    <hyperlink ref="V654" r:id="rId869" xr:uid="{13B59B97-0C94-4CF4-B012-8BE6A16DE4DD}"/>
    <hyperlink ref="T654" r:id="rId870" xr:uid="{03C5124D-E132-47C8-ADF1-5120ABA5AFD9}"/>
    <hyperlink ref="U644" r:id="rId871" xr:uid="{ABFD82E7-9719-4726-83BD-62682D71F24A}"/>
    <hyperlink ref="X644" r:id="rId872" xr:uid="{CC1A9E7D-CB67-468E-8745-3815F65F6A4E}"/>
    <hyperlink ref="V644" r:id="rId873" xr:uid="{AFE5DF42-FEC5-40A8-8333-6C282BDD7A0D}"/>
    <hyperlink ref="T644" r:id="rId874" xr:uid="{54072800-9F2D-4860-AF0B-8E74D460A0C0}"/>
    <hyperlink ref="U647" r:id="rId875" xr:uid="{50E1D772-5928-495B-9C89-01EB9A536806}"/>
    <hyperlink ref="X647" r:id="rId876" xr:uid="{DBB1359F-5D73-4984-8338-41B50EC06FD1}"/>
    <hyperlink ref="V647" r:id="rId877" xr:uid="{B02769CF-0BC8-4563-8001-C7BE2E1CE76F}"/>
    <hyperlink ref="T647" r:id="rId878" xr:uid="{86828C7D-0B01-464F-B023-81D11F5C3E2E}"/>
    <hyperlink ref="U648" r:id="rId879" xr:uid="{02963C45-9381-46A4-86D9-E24ADCE33809}"/>
    <hyperlink ref="X648" r:id="rId880" xr:uid="{BA989F7B-A9F5-4E71-9963-6EDCA530FC20}"/>
    <hyperlink ref="V648" r:id="rId881" xr:uid="{1EA8F42B-71E8-47AD-9700-0243C6363760}"/>
    <hyperlink ref="T648" r:id="rId882" xr:uid="{BF3E7FA3-1E7B-4EB8-8F71-3EA07DCE1430}"/>
    <hyperlink ref="T401" r:id="rId883" xr:uid="{456FF12A-BBF3-4C97-8A59-538E6D7F4DA2}"/>
    <hyperlink ref="U401" r:id="rId884" xr:uid="{4D7DF476-4CAE-40B0-BC9C-5958BF75CCF9}"/>
    <hyperlink ref="X401" r:id="rId885" xr:uid="{6D6EC5FA-1905-4DBC-8E27-608E022A3645}"/>
    <hyperlink ref="V401" r:id="rId886" xr:uid="{595042C6-F119-4ACA-BC70-BCADECEAB8C6}"/>
    <hyperlink ref="U659" r:id="rId887" xr:uid="{46D3F1AB-6CC3-4CA2-AD8B-C95BF257F815}"/>
    <hyperlink ref="X659" r:id="rId888" xr:uid="{8FF8C5A8-9C44-4301-A3D9-23EFF2B338F3}"/>
    <hyperlink ref="V659" r:id="rId889" xr:uid="{5AD7F6E4-37BB-4A18-A610-9BEC239E49C6}"/>
    <hyperlink ref="Q659" r:id="rId890" xr:uid="{633F5C57-6C03-4253-9248-E713416A521A}"/>
    <hyperlink ref="T659" r:id="rId891" xr:uid="{145FECC6-96CE-4394-8DF3-12345D83DFA1}"/>
    <hyperlink ref="Q175" r:id="rId892" xr:uid="{167EC033-F2CC-4EDE-93F4-68EA22D5CB0B}"/>
    <hyperlink ref="Q29" r:id="rId893" xr:uid="{9089675A-C465-4207-9A4A-C505268DD216}"/>
    <hyperlink ref="Q30" r:id="rId894" xr:uid="{2D599454-D8B5-4248-9391-84C758080F0F}"/>
    <hyperlink ref="Q176" r:id="rId895" xr:uid="{E8ACEDB3-1036-4CBC-BED7-1ABE3CB45AED}"/>
    <hyperlink ref="Q183" r:id="rId896" xr:uid="{FB8587A3-CF87-4611-9C26-16AFD3C7FAB3}"/>
    <hyperlink ref="Q184" r:id="rId897" xr:uid="{0631A0CE-CCC4-4243-9DE1-1AA4E42F3D34}"/>
    <hyperlink ref="Q185" r:id="rId898" xr:uid="{7286BE35-BB6B-4730-B7EB-4028CEB3F258}"/>
    <hyperlink ref="Q186" r:id="rId899" xr:uid="{0BC33962-EDE4-4600-93E0-25EE416BA5BF}"/>
    <hyperlink ref="Q187" r:id="rId900" xr:uid="{279BFA38-49D7-4851-BAAC-909BB2374C8B}"/>
    <hyperlink ref="Q188" r:id="rId901" xr:uid="{ABD1B979-ED76-4381-A436-E9A365A65FF3}"/>
    <hyperlink ref="Q189" r:id="rId902" xr:uid="{F2809C0F-6130-426B-A23F-FE2988A58F58}"/>
    <hyperlink ref="Q191" r:id="rId903" xr:uid="{F8110438-2B10-414A-8BFB-26B255FE858A}"/>
    <hyperlink ref="Q192" r:id="rId904" xr:uid="{11F4BD23-4085-4E1D-9179-0984CAFBDF25}"/>
    <hyperlink ref="Q34" r:id="rId905" xr:uid="{8DCA2685-5B90-4588-B143-18155820FD4A}"/>
    <hyperlink ref="Q201" r:id="rId906" xr:uid="{39BD81EF-0655-4928-A65E-65648CAC80FA}"/>
    <hyperlink ref="Q202" r:id="rId907" xr:uid="{A1AC150F-1A2F-4D34-A19C-C51242FC2510}"/>
    <hyperlink ref="Q203" r:id="rId908" xr:uid="{A1A38D66-3724-48D9-AD27-C7EC8A7FAE0A}"/>
    <hyperlink ref="Q209" r:id="rId909" xr:uid="{156C0EA5-E721-4BBC-B578-5F3E06161BED}"/>
    <hyperlink ref="Q182" r:id="rId910" xr:uid="{7C1A9B4C-EFDB-4D75-956E-B614563C2167}"/>
    <hyperlink ref="Q32" r:id="rId911" xr:uid="{0D907BB0-B414-4E82-91A9-6F5AC31CA4D2}"/>
    <hyperlink ref="Q26" r:id="rId912" xr:uid="{91D19913-A29B-4A80-AF4E-311C1516D03A}"/>
    <hyperlink ref="Q172" r:id="rId913" xr:uid="{9C53D7FF-3838-4015-9E91-F3A29D7E42D7}"/>
    <hyperlink ref="Q171" r:id="rId914" xr:uid="{0B11491A-03FF-4B81-BAF3-10DD2ACD123D}"/>
    <hyperlink ref="Q25" r:id="rId915" xr:uid="{09334ECA-8A60-4D73-8CDB-B3F1E271A5F7}"/>
    <hyperlink ref="Q24" r:id="rId916" xr:uid="{25341E03-55DC-467C-89EA-9DC1E2206281}"/>
    <hyperlink ref="Q170" r:id="rId917" xr:uid="{18DF38A6-3EEF-48B0-9C3E-706907D1E532}"/>
    <hyperlink ref="Q164" r:id="rId918" xr:uid="{DB5DAB84-68E0-4415-99C8-A08E494596DE}"/>
    <hyperlink ref="Q197" r:id="rId919" xr:uid="{39B6B63E-9378-4BDC-9A20-521B7D1F4516}"/>
    <hyperlink ref="Q169" r:id="rId920" xr:uid="{CFFFF630-1928-4BC8-B455-2B315DCC1106}"/>
    <hyperlink ref="T169" r:id="rId921" xr:uid="{F98D5222-CAFF-4524-8F19-50AC79F13DE2}"/>
    <hyperlink ref="Q177" r:id="rId922" xr:uid="{C25408AE-E584-4B96-BD03-05FA19CFCCC3}"/>
    <hyperlink ref="Q180" r:id="rId923" xr:uid="{7519D7A0-895E-4C92-8FD2-0AC73EE17027}"/>
    <hyperlink ref="Q160" r:id="rId924" xr:uid="{03792370-931C-438F-93E5-805511E45F25}"/>
    <hyperlink ref="Q161" r:id="rId925" xr:uid="{F2972DC0-A7F7-44E7-AEA2-560BA5B14C67}"/>
    <hyperlink ref="Q163" r:id="rId926" xr:uid="{699D869E-7D9C-4698-BC37-69DA821E5B79}"/>
    <hyperlink ref="Q21" r:id="rId927" xr:uid="{9999C091-E079-4590-810F-07559183B6F5}"/>
    <hyperlink ref="Q165" r:id="rId928" xr:uid="{26201B6A-34EE-40B6-AA25-EAC1C6253249}"/>
    <hyperlink ref="Q22" r:id="rId929" xr:uid="{77522744-4E14-425D-8ED0-4F74AC4A86DE}"/>
    <hyperlink ref="Q166" r:id="rId930" xr:uid="{EF6CC61D-842D-4CB8-B7D0-02BD3161B3D4}"/>
    <hyperlink ref="Q179" r:id="rId931" xr:uid="{7FB7519E-2773-4E67-AE81-C78E6BBF5F06}"/>
    <hyperlink ref="Q31" r:id="rId932" xr:uid="{560AAE69-99E8-4143-9FA6-2B6616065ABA}"/>
    <hyperlink ref="Q178" r:id="rId933" xr:uid="{43579C19-F7DC-430F-A400-831D11C9DE6E}"/>
    <hyperlink ref="Q168" r:id="rId934" xr:uid="{5D12F955-7155-4E0D-B78E-D9E2C1746E50}"/>
    <hyperlink ref="Q23" r:id="rId935" xr:uid="{43C28292-323F-41C6-83D4-ABDA73ED56BC}"/>
    <hyperlink ref="Q167" r:id="rId936" xr:uid="{6E52ECCF-D57F-455F-8DEE-317F8A2796FD}"/>
    <hyperlink ref="Q181" r:id="rId937" xr:uid="{CB248B3C-63AB-488F-B899-3B6B7B1E863C}"/>
    <hyperlink ref="Q628" r:id="rId938" xr:uid="{0C206556-1CCD-4147-BE59-381904169E0B}"/>
    <hyperlink ref="Q499" r:id="rId939" xr:uid="{D7CA807E-D075-4337-817E-46DF7107B390}"/>
    <hyperlink ref="T8" r:id="rId940" xr:uid="{33D6C2D6-10A6-4A11-8529-E59B969F8F31}"/>
    <hyperlink ref="Q8" r:id="rId941" xr:uid="{8A962213-898B-4306-B09F-E94622E31807}"/>
    <hyperlink ref="Q74" r:id="rId942" xr:uid="{DC2EBFB0-2FC0-4A84-BCFD-2EC6B17168DC}"/>
    <hyperlink ref="Q73" r:id="rId943" xr:uid="{0314A4E0-18C9-4F7F-99ED-D1064CC6E80C}"/>
    <hyperlink ref="Q68" r:id="rId944" xr:uid="{9A880784-7FBD-4CC4-9359-1233A4F77112}"/>
    <hyperlink ref="Q521" r:id="rId945" xr:uid="{91BF8D05-3CBD-44A4-B08E-AC45D0518605}"/>
    <hyperlink ref="Q551" r:id="rId946" xr:uid="{71A73BBC-2F7A-4D46-A7F2-26B714815427}"/>
    <hyperlink ref="Q550" r:id="rId947" xr:uid="{1290492B-071D-4ABA-8F87-44959CF5F79F}"/>
    <hyperlink ref="Q554" r:id="rId948" xr:uid="{B86DDA1B-73A5-4DF7-B9F9-27938063FA86}"/>
    <hyperlink ref="Q655" r:id="rId949" xr:uid="{CC7ABE00-016A-4A5F-BC58-7302DE27BDEE}"/>
    <hyperlink ref="Q544" r:id="rId950" xr:uid="{52A13BBB-53A9-458B-B2FB-9444DA134F6C}"/>
    <hyperlink ref="Q546" r:id="rId951" xr:uid="{0605F8A2-6303-438E-AE36-699A33CCA3F3}"/>
    <hyperlink ref="Q403" r:id="rId952" xr:uid="{D1217ADA-B2DF-41C4-B20A-E3CFE1823BEE}"/>
    <hyperlink ref="Q418" r:id="rId953" xr:uid="{C5C2CC23-69CD-4061-92AD-952EECDF1BEB}"/>
    <hyperlink ref="Q395" r:id="rId954" xr:uid="{C88A19EF-9D65-4296-A21B-3E76372D716A}"/>
    <hyperlink ref="T394" r:id="rId955" xr:uid="{63E7E2C7-68C5-4B9F-8B4A-372BF377A198}"/>
    <hyperlink ref="U394" r:id="rId956" xr:uid="{B5441A2A-4496-4AB1-9FE9-82223F7E28FA}"/>
    <hyperlink ref="X394" r:id="rId957" xr:uid="{89F78B0A-ABC6-4A34-A162-FE81079591AC}"/>
    <hyperlink ref="V394" r:id="rId958" xr:uid="{402CF91C-B712-4E47-9F74-5FF0BD043C6C}"/>
    <hyperlink ref="Q394" r:id="rId959" xr:uid="{BC3EEE38-BC4B-4008-A47B-0104F63FC792}"/>
    <hyperlink ref="Q402" r:id="rId960" xr:uid="{7E8798DD-A95C-4590-B66B-AD80BC9C7719}"/>
    <hyperlink ref="T402" r:id="rId961" xr:uid="{00000000-0004-0000-0000-0000A1040000}"/>
    <hyperlink ref="Q400" r:id="rId962" xr:uid="{8CAE93A5-A51D-475B-9882-D14A5F7FE116}"/>
    <hyperlink ref="Q396" r:id="rId963" xr:uid="{8137E74F-320C-4C56-816A-C491B6E87B59}"/>
    <hyperlink ref="Q556" r:id="rId964" xr:uid="{EA925A2A-621A-4D2C-B749-C50DBC7E3FFA}"/>
    <hyperlink ref="Q401" r:id="rId965" xr:uid="{A7CFEEC2-6C38-44A7-9E1A-AA049448EB0C}"/>
    <hyperlink ref="Q399" r:id="rId966" xr:uid="{7D348B15-9638-4EB3-8D29-1A8EF1ACA811}"/>
    <hyperlink ref="Q28" r:id="rId967" xr:uid="{EFF7FA2D-6266-4172-8464-197B99A2240E}"/>
    <hyperlink ref="Q174" r:id="rId968" xr:uid="{51024684-7B3E-43FF-804D-B1D7320A4FF8}"/>
    <hyperlink ref="Q159" r:id="rId969" xr:uid="{9E155403-F918-4C6A-985B-612F08D43052}"/>
    <hyperlink ref="Q190" r:id="rId970" xr:uid="{A7864AEC-F248-40AD-A201-7837171D57ED}"/>
    <hyperlink ref="Q33" r:id="rId971" xr:uid="{E66B4BC5-48FF-4E2E-86B0-F42CBB130FF3}"/>
    <hyperlink ref="Q194" r:id="rId972" xr:uid="{C7EC28D2-C0F6-4D65-AC50-E77ACCA26048}"/>
    <hyperlink ref="Q195" r:id="rId973" xr:uid="{DA80E103-6527-4359-B03E-4605191AAF4C}"/>
    <hyperlink ref="Q200" r:id="rId974" xr:uid="{3D195B78-35E3-45CF-AB79-75B2C15195AF}"/>
    <hyperlink ref="Q204" r:id="rId975" xr:uid="{B2CF9F90-C429-4B41-8452-A460088C76F7}"/>
    <hyperlink ref="Q37" r:id="rId976" xr:uid="{4D0777BD-B22E-4226-8ED5-ADF1DED06E8F}"/>
    <hyperlink ref="Q205" r:id="rId977" xr:uid="{D905C256-3725-4041-AE78-EEE3715C47AD}"/>
    <hyperlink ref="Q38" r:id="rId978" xr:uid="{316EF513-F02E-4F5E-B62F-CB71E4682050}"/>
    <hyperlink ref="Q206" r:id="rId979" xr:uid="{DA0A3780-F1CF-4EF9-93B2-02DCD0A46D1C}"/>
    <hyperlink ref="Q40" r:id="rId980" xr:uid="{0B42C898-B82F-49F4-800E-5D411B26832F}"/>
    <hyperlink ref="Q208" r:id="rId981" xr:uid="{7159FF38-9377-4FCE-B55B-6FE35D406B38}"/>
    <hyperlink ref="Q210" r:id="rId982" xr:uid="{2C438853-AC5A-43C5-9268-A3A88F56B544}"/>
    <hyperlink ref="Q211" r:id="rId983" xr:uid="{7456F703-0A67-44B0-82FD-1A5B17DE182A}"/>
    <hyperlink ref="Q212" r:id="rId984" xr:uid="{1D94305B-1CB4-47E6-B9FF-6F9FFEEF5273}"/>
    <hyperlink ref="Q44" r:id="rId985" xr:uid="{BD9158BB-D637-43D3-992E-E4CFD591BA7C}"/>
    <hyperlink ref="Q220" r:id="rId986" xr:uid="{A88E1676-4D53-4810-B5F4-EAD1178A4897}"/>
    <hyperlink ref="Q45" r:id="rId987" xr:uid="{63CA250D-6DE4-424E-A1C1-D7716D8E6626}"/>
    <hyperlink ref="Q221" r:id="rId988" xr:uid="{F503F3CF-A03B-4918-B131-EF8606424FF5}"/>
    <hyperlink ref="Q67" r:id="rId989" xr:uid="{848611B2-CC55-4CC4-A2EF-06D04D40329B}"/>
    <hyperlink ref="Q398" r:id="rId990" xr:uid="{6A852CE3-587F-4282-A707-7D51C56763AE}"/>
    <hyperlink ref="Q389" r:id="rId991" xr:uid="{36C1D05A-3A36-49EB-BDE2-D677CD7D00C4}"/>
    <hyperlink ref="Q410" r:id="rId992" xr:uid="{E9065EFF-91AC-4D91-99DF-C231D5024FBD}"/>
    <hyperlink ref="Q406" r:id="rId993" xr:uid="{6FF7BB20-CA33-4DE3-84A6-4FD114539436}"/>
    <hyperlink ref="Q75" r:id="rId994" xr:uid="{C98FF33B-6BA7-46F4-BAEE-39BDC65795C6}"/>
    <hyperlink ref="Q392" r:id="rId995" xr:uid="{96F59122-EB62-4B34-8AB0-9DFD2676D12E}"/>
    <hyperlink ref="Q393" r:id="rId996" xr:uid="{5D96C9FB-37CB-4C2B-8E95-A085B4E022BF}"/>
    <hyperlink ref="Q629" r:id="rId997" xr:uid="{1CF03622-17B6-4D46-9A60-64341E0FD039}"/>
    <hyperlink ref="Q630" r:id="rId998" xr:uid="{149B87A2-092B-4770-985C-8D1B2E4BCCB3}"/>
    <hyperlink ref="Q616" r:id="rId999" xr:uid="{E1AA9F12-8D44-4A72-B865-E907E5B16358}"/>
    <hyperlink ref="Q475" r:id="rId1000" xr:uid="{10943F3A-8040-4F1C-A2D1-9165D84F4251}"/>
    <hyperlink ref="Q72" r:id="rId1001" xr:uid="{AECE62E4-6729-4565-8C89-AF64526E118B}"/>
    <hyperlink ref="Q76" r:id="rId1002" xr:uid="{EFEC0455-D17E-42F3-91B8-D4B62E7634E1}"/>
    <hyperlink ref="Q504" r:id="rId1003" xr:uid="{4C38907F-CF39-49AF-82E1-CA1E274EFF85}"/>
    <hyperlink ref="Q507" r:id="rId1004" xr:uid="{DF5715C5-7D4F-487B-9211-1B1A4B364D2E}"/>
    <hyperlink ref="Q563" r:id="rId1005" xr:uid="{0115D57D-F3BD-4938-A43E-015A9BEF9F92}"/>
    <hyperlink ref="Q562" r:id="rId1006" xr:uid="{8EE92881-BC9D-42E7-BDFF-B40A2802D3D9}"/>
    <hyperlink ref="Q474" r:id="rId1007" xr:uid="{FA4FF81B-82DA-4FAA-8282-73BF6FD05BD6}"/>
    <hyperlink ref="Q476" r:id="rId1008" xr:uid="{B65FA13E-93BD-4F61-8277-79447176C626}"/>
    <hyperlink ref="Q473" r:id="rId1009" xr:uid="{79679EA2-D9A9-4B30-9E77-EE494EEFE64A}"/>
    <hyperlink ref="Q498" r:id="rId1010" xr:uid="{031E6E00-FF9B-4B98-8C4C-9232722EF733}"/>
    <hyperlink ref="Q497" r:id="rId1011" xr:uid="{56C3D183-117F-4252-B839-7A28821DDC14}"/>
    <hyperlink ref="Q27" r:id="rId1012" xr:uid="{E20C9CA8-6942-46A7-8391-30259509854A}"/>
    <hyperlink ref="Q173" r:id="rId1013" xr:uid="{3AC17658-AE74-4B9B-BFA2-D5FECEE22252}"/>
    <hyperlink ref="Q193" r:id="rId1014" xr:uid="{53AE3C3B-FE22-4A63-8C1B-674C3116E811}"/>
    <hyperlink ref="Q35" r:id="rId1015" xr:uid="{3E3DCE0E-E2F4-4ADD-8F96-6D142113E44F}"/>
    <hyperlink ref="Q36" r:id="rId1016" xr:uid="{714BE1F9-A3FF-4A01-88CC-50112FCE1238}"/>
    <hyperlink ref="Q196" r:id="rId1017" xr:uid="{D1C2D2C3-3017-499D-8B52-216268B16D9F}"/>
    <hyperlink ref="Q198" r:id="rId1018" xr:uid="{01B3BB68-0A05-42EA-965C-E7F1B0F1E8A9}"/>
    <hyperlink ref="Q199" r:id="rId1019" xr:uid="{D25583FE-06E5-49EC-A7C8-71F896A18C07}"/>
    <hyperlink ref="Q219" r:id="rId1020" xr:uid="{BBF921A1-1134-4832-8156-6F17447296E9}"/>
    <hyperlink ref="Q222" r:id="rId1021" xr:uid="{28E6727F-2357-410E-9C94-D8F2B50BD664}"/>
    <hyperlink ref="Q223" r:id="rId1022" xr:uid="{78182758-2AA2-41D3-9D29-360649F135CB}"/>
    <hyperlink ref="Q48" r:id="rId1023" xr:uid="{3D2264A1-1C55-4F50-A54C-44FCB6CE98B0}"/>
    <hyperlink ref="Q18" r:id="rId1024" xr:uid="{26EAFB2F-5F38-4646-AB89-386A76D4FDBB}"/>
    <hyperlink ref="Q155" r:id="rId1025" xr:uid="{AD482C14-126F-4B4D-977D-D243DB5916D7}"/>
    <hyperlink ref="Q224" r:id="rId1026" xr:uid="{900C2A7A-2812-4BB7-9D83-FC34A483F2EE}"/>
    <hyperlink ref="Q47" r:id="rId1027" xr:uid="{86CEFB12-EB7C-4DDF-A837-A9F17931A175}"/>
    <hyperlink ref="Q225" r:id="rId1028" xr:uid="{1EEDCD1C-1261-4CC0-B1AD-EA510680E240}"/>
    <hyperlink ref="Q226" r:id="rId1029" xr:uid="{18A3984A-6D85-41C4-A633-5EA8A3729176}"/>
    <hyperlink ref="Q46" r:id="rId1030" xr:uid="{F97F5E77-47BB-41BD-B8A6-C467E318A871}"/>
    <hyperlink ref="Q49" r:id="rId1031" xr:uid="{41DCA64A-A223-4B70-8A10-858B6AB5FD3F}"/>
    <hyperlink ref="Q227" r:id="rId1032" xr:uid="{8E90DB0E-1361-48A7-B81E-390D716087CD}"/>
    <hyperlink ref="Q53" r:id="rId1033" xr:uid="{CDD190A3-7C97-468F-830A-1746AB03A382}"/>
    <hyperlink ref="Q235" r:id="rId1034" xr:uid="{963C787A-5BF0-42E1-9F6C-A1ACD0963B68}"/>
    <hyperlink ref="Q247" r:id="rId1035" xr:uid="{90C9020C-B08A-49C9-8EDA-BFE4FAC58A62}"/>
    <hyperlink ref="Q248" r:id="rId1036" xr:uid="{85656AF7-00AF-4913-AFF6-3F86958246EF}"/>
    <hyperlink ref="Q249" r:id="rId1037" xr:uid="{743D86AB-187C-4F12-BA0E-43A967707518}"/>
    <hyperlink ref="Q251" r:id="rId1038" xr:uid="{3ADC281B-21B7-482D-8A8A-32D866A07DBD}"/>
    <hyperlink ref="Q257" r:id="rId1039" xr:uid="{522939CB-57D3-4B1E-B05C-6C3D36FF8A81}"/>
    <hyperlink ref="Q553" r:id="rId1040" xr:uid="{899C8490-4982-4939-9468-E458DD229427}"/>
    <hyperlink ref="Q508" r:id="rId1041" xr:uid="{999CB6A4-DDA9-49C3-8279-1DBE6A7B1444}"/>
    <hyperlink ref="Q543" r:id="rId1042" xr:uid="{7F7A3761-4AD3-43E4-99FE-7261C36D8888}"/>
    <hyperlink ref="Q577" r:id="rId1043" xr:uid="{B32A1CDB-8787-49F9-8CDA-EE91EEEF0D80}"/>
    <hyperlink ref="Q539" r:id="rId1044" xr:uid="{E4F6AB2B-DBE1-4D06-91F9-46C4901F05CD}"/>
    <hyperlink ref="Q540" r:id="rId1045" xr:uid="{38502F30-44AB-4693-BFDD-2BDC2327F69A}"/>
    <hyperlink ref="T540" r:id="rId1046" xr:uid="{A5A1253C-1AF9-4136-9743-13CFF452CCBB}"/>
    <hyperlink ref="Q533" r:id="rId1047" xr:uid="{8685B5F0-FB4D-44EA-A6FD-DB0AA6B9C79C}"/>
    <hyperlink ref="Q535" r:id="rId1048" xr:uid="{D6C5AD33-5632-4834-BD1E-E419BC882E5D}"/>
    <hyperlink ref="Q531" r:id="rId1049" xr:uid="{53AB8D71-983A-4B69-BACE-4A714C38CE54}"/>
    <hyperlink ref="T531" r:id="rId1050" xr:uid="{26201A8A-C2A1-42C8-A038-BE9409BD8C64}"/>
    <hyperlink ref="Q542" r:id="rId1051" xr:uid="{752FA800-A521-40B4-899C-DD8835F32457}"/>
    <hyperlink ref="Q534" r:id="rId1052" xr:uid="{DD94D8D9-1D9B-4297-934D-C9ABEA8F003F}"/>
    <hyperlink ref="Q527" r:id="rId1053" xr:uid="{5E46AB07-5F05-4871-B201-BD7AE1598F3A}"/>
    <hyperlink ref="Q536" r:id="rId1054" xr:uid="{A3E79B24-4998-4DE9-A06A-48B233AC091D}"/>
    <hyperlink ref="Q529" r:id="rId1055" xr:uid="{0FE7B7E6-2E87-444F-86FE-650AC323E7C9}"/>
    <hyperlink ref="Q532" r:id="rId1056" xr:uid="{BBBDE50D-DA51-4392-A2A3-B54CF15B658C}"/>
    <hyperlink ref="Q528" r:id="rId1057" xr:uid="{AC5D0B7D-E0C9-4EBB-902B-FDF0114EC6C2}"/>
    <hyperlink ref="Q526" r:id="rId1058" xr:uid="{FE89E29D-5E93-43F9-AE41-ADC796F64D62}"/>
    <hyperlink ref="Q537" r:id="rId1059" xr:uid="{349405A7-2183-4A64-B1D6-EAB7E714A113}"/>
    <hyperlink ref="Q541" r:id="rId1060" xr:uid="{03D7FF9C-AC12-4993-B1BE-4095B210F89A}"/>
    <hyperlink ref="T541" r:id="rId1061" xr:uid="{CA065B0B-0020-4C2C-AC30-36948F19CDAE}"/>
    <hyperlink ref="Q530" r:id="rId1062" xr:uid="{3F16CD1D-5D77-4E29-AFB1-6CEF80183F6E}"/>
    <hyperlink ref="Q538" r:id="rId1063" xr:uid="{D3EA9518-049F-45EE-851C-319B1A4C8D54}"/>
    <hyperlink ref="Q575" r:id="rId1064" xr:uid="{6047B033-AF3C-4BBC-A2A2-4C5679B71325}"/>
    <hyperlink ref="Q574" r:id="rId1065" xr:uid="{F354764C-62B5-43A2-BE8E-F6FCE92DD37E}"/>
    <hyperlink ref="Q646" r:id="rId1066" xr:uid="{4446996E-CB2C-42C4-AFD6-B0121F8094AD}"/>
    <hyperlink ref="Q547" r:id="rId1067" xr:uid="{2D6D5F22-7B6C-4042-8748-1E5F013FAB50}"/>
    <hyperlink ref="Q570" r:id="rId1068" xr:uid="{8F58CC77-95E4-4B66-96C2-98C7D01CEAE5}"/>
    <hyperlink ref="Q572" r:id="rId1069" xr:uid="{198B92BF-A152-4E2D-8CFF-7ADF48DF7364}"/>
    <hyperlink ref="Q548" r:id="rId1070" xr:uid="{513F3302-1AC0-41C6-A711-4CE0D52CFAEF}"/>
    <hyperlink ref="Q420" r:id="rId1071" xr:uid="{FCACA8D8-53A2-4042-A795-7A1D1E0E8999}"/>
    <hyperlink ref="Q70" r:id="rId1072" xr:uid="{C81D48B7-5856-4C30-A618-93D2ECF993F3}"/>
    <hyperlink ref="Q405" r:id="rId1073" xr:uid="{C7958F72-3E9F-414D-986E-DBEA698DF0BB}"/>
    <hyperlink ref="Q621" r:id="rId1074" xr:uid="{77132916-2B18-42F2-8808-4BD25BC83B10}"/>
    <hyperlink ref="Q423" r:id="rId1075" xr:uid="{82D6F86D-84E6-44F3-A7AC-6F098858B57B}"/>
    <hyperlink ref="Q415" r:id="rId1076" xr:uid="{2A3F677A-02F8-4698-82C0-3A874407F7BC}"/>
    <hyperlink ref="Q622" r:id="rId1077" xr:uid="{7CBC6BB0-A5BD-4EBB-8EB6-99D5F6AC9CAA}"/>
    <hyperlink ref="Q424" r:id="rId1078" xr:uid="{07C3AA73-D690-4438-B50F-00530752D3EC}"/>
    <hyperlink ref="Q416" r:id="rId1079" xr:uid="{9A2813CE-77A8-4A55-A3DE-F0320E388166}"/>
    <hyperlink ref="Q80" r:id="rId1080" xr:uid="{C7706AE9-A292-4FFF-A569-364C9573D28A}"/>
    <hyperlink ref="Q71" r:id="rId1081" xr:uid="{7022F6C5-1014-41F1-8988-7FB7A2942972}"/>
    <hyperlink ref="Q478" r:id="rId1082" xr:uid="{F78713AB-17F0-4493-BFDA-548AB5BA63AB}"/>
    <hyperlink ref="Q480" r:id="rId1083" xr:uid="{B24B09FF-50A1-48BE-B4F8-8C453554B461}"/>
    <hyperlink ref="Q417" r:id="rId1084" xr:uid="{1E1D5C28-BA0E-405F-A33D-F60F561BE7B4}"/>
    <hyperlink ref="Q419" r:id="rId1085" xr:uid="{85DBBD28-EDA3-4837-82BE-731D59312F79}"/>
    <hyperlink ref="Q158" r:id="rId1086" xr:uid="{4A6342F9-3381-4F0D-8954-B0BB4B43D19E}"/>
    <hyperlink ref="Q218" r:id="rId1087" xr:uid="{2802976E-FB11-416A-93B9-BB0B8EC94560}"/>
    <hyperlink ref="T218" r:id="rId1088" xr:uid="{00000000-0004-0000-0000-0000ED040000}"/>
    <hyperlink ref="Q214" r:id="rId1089" xr:uid="{6C54B779-772D-41B6-8421-31AC251EC1EA}"/>
    <hyperlink ref="Q41" r:id="rId1090" xr:uid="{57FBEFAA-E5B0-4CC8-9F75-2E42BBC1B3C4}"/>
    <hyperlink ref="Q213" r:id="rId1091" xr:uid="{C62AF9F3-ACD9-4DC1-B8BA-EEAE21F96788}"/>
    <hyperlink ref="Q215" r:id="rId1092" xr:uid="{88E14CD9-0341-4372-8AE7-E64E09D56E5C}"/>
    <hyperlink ref="Q42" r:id="rId1093" xr:uid="{81A9F8AC-59C2-4513-8E87-EF5B00B511D0}"/>
    <hyperlink ref="Q43" r:id="rId1094" xr:uid="{C284EAB2-1455-48FA-AA0A-EED46C11343B}"/>
    <hyperlink ref="Q216" r:id="rId1095" xr:uid="{EC466FF5-990B-4AF1-ABA6-05135E44E567}"/>
    <hyperlink ref="Q217" r:id="rId1096" xr:uid="{CAF149BA-A2C9-4FD4-A071-16D1BA43FDAD}"/>
    <hyperlink ref="Q228" r:id="rId1097" xr:uid="{3347594E-B6EF-41E2-BB79-5040AC2D89AC}"/>
    <hyperlink ref="Q229" r:id="rId1098" xr:uid="{C5C91AD0-F7DF-40B5-9874-A6F7D9CB9F28}"/>
    <hyperlink ref="Q50" r:id="rId1099" xr:uid="{BB254A83-EAE3-4EA9-8C60-1DD76224D0C4}"/>
    <hyperlink ref="Q52" r:id="rId1100" xr:uid="{B25655FD-F642-4B35-BB13-9C072DBBFECD}"/>
    <hyperlink ref="Q231" r:id="rId1101" xr:uid="{E0A27731-A1D9-4169-9C4D-3077E5A8C66B}"/>
    <hyperlink ref="Q232" r:id="rId1102" xr:uid="{5D474409-A443-4499-8FE2-FCEA1BA24E19}"/>
    <hyperlink ref="Q233" r:id="rId1103" xr:uid="{E0E5BA81-DBFC-4952-9944-781FEC1F4F81}"/>
    <hyperlink ref="Q234" r:id="rId1104" xr:uid="{9F10CB2C-C233-4C2A-BBB8-BBFAA0671D1E}"/>
    <hyperlink ref="Q236" r:id="rId1105" xr:uid="{75976056-5150-42FF-BCFB-0BDFD8ACADE8}"/>
    <hyperlink ref="Q237" r:id="rId1106" xr:uid="{C429DC3E-96C1-470F-B6D1-56CA7091C9F9}"/>
    <hyperlink ref="Q56" r:id="rId1107" xr:uid="{3463D9F0-A80F-4C2D-BDF6-3B2C95546726}"/>
    <hyperlink ref="Q238" r:id="rId1108" xr:uid="{8996D4F4-8C68-4896-BBC9-5AAB364C145D}"/>
    <hyperlink ref="Q55" r:id="rId1109" xr:uid="{D27BBF39-B78D-48D5-AF62-11136CBF55F9}"/>
    <hyperlink ref="Q239" r:id="rId1110" xr:uid="{33E48E70-D690-4406-9C5B-D9847E29B95A}"/>
    <hyperlink ref="Q240" r:id="rId1111" xr:uid="{EB0B8999-04E4-4EAF-B2C5-9A493832D4E0}"/>
    <hyperlink ref="Q241" r:id="rId1112" xr:uid="{7DB5EA3A-C880-46F9-8D2A-B74661232043}"/>
    <hyperlink ref="Q242" r:id="rId1113" xr:uid="{47DD8118-36DE-4715-88AF-E9C3B3691054}"/>
    <hyperlink ref="Q54" r:id="rId1114" xr:uid="{757BAB71-32C4-4C64-A4F6-EBEDF2F90E1D}"/>
    <hyperlink ref="Q243" r:id="rId1115" xr:uid="{37655D18-B348-45E1-AE05-F210CF8421A5}"/>
    <hyperlink ref="Q58" r:id="rId1116" xr:uid="{CBBD0AC5-B36F-4821-87C1-7D1AC8A87780}"/>
    <hyperlink ref="T57" r:id="rId1117" xr:uid="{24191954-A428-4D64-B41B-EC7970FBAA7F}"/>
    <hyperlink ref="Q57" r:id="rId1118" xr:uid="{CF477572-C9E5-4158-B2D8-58E0F464CF60}"/>
    <hyperlink ref="Q244" r:id="rId1119" xr:uid="{F11060BB-67D4-4FA4-B372-81C9AEAF9B35}"/>
    <hyperlink ref="Q246" r:id="rId1120" xr:uid="{CBCF29FF-0879-4360-82D1-3965434B22B6}"/>
    <hyperlink ref="Q250" r:id="rId1121" xr:uid="{8907285C-E9EA-4A3D-962B-4AA6FD86114F}"/>
    <hyperlink ref="Q253" r:id="rId1122" xr:uid="{FBE231E4-B45F-4237-84DA-34B32B585654}"/>
    <hyperlink ref="Q252" r:id="rId1123" xr:uid="{43FE09D6-05D1-409E-B63A-BDB62C8375A6}"/>
    <hyperlink ref="Q254" r:id="rId1124" xr:uid="{D519B44E-F2C4-4C06-99C5-F248035AF7EF}"/>
    <hyperlink ref="Q60" r:id="rId1125" xr:uid="{72A897A4-4E8E-4E2E-B94D-39609B4EC63F}"/>
    <hyperlink ref="Q255" r:id="rId1126" xr:uid="{753EBCB9-DC5C-4D85-A16F-372F669DB113}"/>
    <hyperlink ref="Q256" r:id="rId1127" xr:uid="{A044FD5C-4712-4762-81F9-F358AABEE3A1}"/>
    <hyperlink ref="Q258" r:id="rId1128" xr:uid="{497D5068-BC0E-495C-A296-16C51692EDB9}"/>
    <hyperlink ref="Q61" r:id="rId1129" xr:uid="{0A03BD85-2B40-4944-84C5-79DBE2D36D34}"/>
    <hyperlink ref="Q266" r:id="rId1130" xr:uid="{44747496-5403-4A7B-A1C7-A0FE57CD48DD}"/>
    <hyperlink ref="Q520" r:id="rId1131" xr:uid="{F8148C41-E355-4E75-9CBF-1B5EF854C958}"/>
    <hyperlink ref="Q581" r:id="rId1132" xr:uid="{0DC1F3F4-1C44-4913-87B5-5199A791CDD8}"/>
    <hyperlink ref="Q576" r:id="rId1133" xr:uid="{71255A72-1190-48B9-B7B0-DF7DD458708D}"/>
    <hyperlink ref="Q479" r:id="rId1134" xr:uid="{A55C31CF-2653-4A3B-84B8-CCC6B06A5D88}"/>
    <hyperlink ref="Q477" r:id="rId1135" xr:uid="{35BEADC2-B94F-450B-A800-2ECB414660AE}"/>
    <hyperlink ref="Q13" r:id="rId1136" xr:uid="{94298898-D309-4D40-88C0-0325C28C34C8}"/>
    <hyperlink ref="Q506" r:id="rId1137" xr:uid="{8AE85CC6-0550-4B19-AA5A-8F9337EFC4D4}"/>
    <hyperlink ref="Q414" r:id="rId1138" xr:uid="{DCCE048E-CD08-4B97-9607-0FA39AF44C57}"/>
    <hyperlink ref="Q397" r:id="rId1139" xr:uid="{0B49178E-23A7-4238-8DA7-E7BF95F38608}"/>
    <hyperlink ref="Q496" r:id="rId1140" xr:uid="{8BB1324D-9E4E-41D1-A42A-3887A6F1DB14}"/>
    <hyperlink ref="Q260" r:id="rId1141" xr:uid="{47DEE1F5-AE9E-4BD9-9F5D-5BD93F85B885}"/>
    <hyperlink ref="Q63" r:id="rId1142" xr:uid="{39762795-0C4D-4458-9FFE-E6D338C93E4E}"/>
    <hyperlink ref="Q64" r:id="rId1143" xr:uid="{93DE7D85-33DB-4D8B-B2B0-ECDABFF92D11}"/>
    <hyperlink ref="Q261" r:id="rId1144" xr:uid="{EA3D7D60-3285-4903-A2A2-B6F029CCF7FA}"/>
    <hyperlink ref="Q65" r:id="rId1145" xr:uid="{90AABD22-44E4-4BAE-AC09-728A20849CCB}"/>
    <hyperlink ref="Q262" r:id="rId1146" xr:uid="{159FD52D-4839-46E1-B5E9-AA30F8C20328}"/>
    <hyperlink ref="T262" r:id="rId1147" xr:uid="{52A2985C-FA8F-4ED6-9196-F94D6D3C8F39}"/>
    <hyperlink ref="Q66" r:id="rId1148" xr:uid="{9596A299-9A0A-42F8-BF1B-C2FFCF93E7B2}"/>
    <hyperlink ref="Q263" r:id="rId1149" xr:uid="{5B2C056F-63FE-4EE3-A754-C66B1952FFFF}"/>
    <hyperlink ref="Q264" r:id="rId1150" xr:uid="{DF76FF84-BFF9-4B71-9FF0-710B175053E0}"/>
    <hyperlink ref="Q111" r:id="rId1151" xr:uid="{ADB2D350-3510-40B2-8F72-4D9E171F825C}"/>
    <hyperlink ref="Q265" r:id="rId1152" xr:uid="{15F9FFF3-236F-4A86-98D2-7F795B6634F5}"/>
    <hyperlink ref="Q267" r:id="rId1153" xr:uid="{877ECA68-C561-4CE5-91F0-F8F8D3063D03}"/>
    <hyperlink ref="Q268" r:id="rId1154" xr:uid="{0602A728-4460-42D8-8089-5B766EED643B}"/>
    <hyperlink ref="Q269" r:id="rId1155" xr:uid="{EF42A5EF-EADB-4B62-842A-03B0D306FC55}"/>
    <hyperlink ref="Q270" r:id="rId1156" xr:uid="{72189178-E225-46AE-90AC-1737407828C5}"/>
    <hyperlink ref="Q271" r:id="rId1157" xr:uid="{95C1A25E-BEB4-4D83-9120-16482F3C8B85}"/>
    <hyperlink ref="Q274" r:id="rId1158" xr:uid="{066885B4-1FBE-4A77-BBC7-1949CBCB2D8E}"/>
    <hyperlink ref="Q115" r:id="rId1159" xr:uid="{FAADBCE7-26DA-4A48-A0B6-818C166CB3A4}"/>
    <hyperlink ref="Q272" r:id="rId1160" xr:uid="{6D224049-3074-4706-8470-CD8AE3297C54}"/>
    <hyperlink ref="Q275" r:id="rId1161" xr:uid="{C1320637-7526-42C0-B498-5F1FC6059834}"/>
    <hyperlink ref="Q114" r:id="rId1162" xr:uid="{1C18A8B4-AECC-474E-906B-BB5002781AAE}"/>
    <hyperlink ref="Q276" r:id="rId1163" xr:uid="{7CEE16FE-D3C7-47A8-B8FA-6B78A65600C7}"/>
    <hyperlink ref="Q277" r:id="rId1164" xr:uid="{39208E1A-D199-453E-BC7D-FB8E5AC80BE6}"/>
    <hyperlink ref="Q278" r:id="rId1165" xr:uid="{99C46AD7-B546-41FD-9736-35397224A0D6}"/>
    <hyperlink ref="Q113" r:id="rId1166" xr:uid="{9D2F03B0-7026-49A5-8B73-333A167C756A}"/>
    <hyperlink ref="Q112" r:id="rId1167" xr:uid="{335C102B-4F20-418E-AAF0-1F68BD1F1EB3}"/>
    <hyperlink ref="T112" r:id="rId1168" xr:uid="{299D7E3C-C56C-4591-A87A-AC2759AE7300}"/>
    <hyperlink ref="Q279" r:id="rId1169" xr:uid="{E8F40BE7-3635-4114-B920-6FF768DE017A}"/>
    <hyperlink ref="Q259" r:id="rId1170" xr:uid="{1B20E968-4D2B-4B5C-87AF-3A2B57B45813}"/>
    <hyperlink ref="Q62" r:id="rId1171" xr:uid="{2461F63E-3DAC-49CE-8EF4-4BC2575140D5}"/>
    <hyperlink ref="Q282" r:id="rId1172" xr:uid="{535533AF-03AC-492B-9700-8B43ABB98912}"/>
    <hyperlink ref="Q230" r:id="rId1173" xr:uid="{C7B77B02-6775-4AF0-AEE5-D4331FBADCA0}"/>
    <hyperlink ref="Q51" r:id="rId1174" xr:uid="{D27C1B8E-90E4-45CC-80FF-7E05625AC8B9}"/>
    <hyperlink ref="U612" r:id="rId1175" xr:uid="{B5DEA9EF-59DA-4BCB-B08F-1E42ADF39598}"/>
    <hyperlink ref="X612" r:id="rId1176" xr:uid="{D236CA79-EE0A-4F9A-9EF2-AFBD672FC2FA}"/>
    <hyperlink ref="V612" r:id="rId1177" xr:uid="{365DA40C-683A-4E58-847A-1FCD85D1B96D}"/>
    <hyperlink ref="Q613" r:id="rId1178" xr:uid="{BEE1BFBA-3EB1-4311-9671-B664EB669312}"/>
    <hyperlink ref="Q612" r:id="rId1179" xr:uid="{88B594EA-FF1B-4E52-A4A4-3273F6AB7F51}"/>
    <hyperlink ref="Q611" r:id="rId1180" xr:uid="{8D20BE0E-FB6A-48F0-9142-5C26617BA93A}"/>
    <hyperlink ref="Q610" r:id="rId1181" xr:uid="{A3768B27-CCD2-4932-A631-842B0002F776}"/>
    <hyperlink ref="T611" r:id="rId1182" xr:uid="{254FCA00-6029-4708-B466-676ACD1B7EA8}"/>
    <hyperlink ref="T612" r:id="rId1183" xr:uid="{A50BCEC1-F62B-4B82-80E4-3F42EDAA143D}"/>
    <hyperlink ref="T613" r:id="rId1184" xr:uid="{19744982-7C0F-41BC-ADD4-54EE1D7BED19}"/>
    <hyperlink ref="U614" r:id="rId1185" xr:uid="{723C18F0-DD94-47C0-AD67-D38ED3F528E2}"/>
    <hyperlink ref="X614" r:id="rId1186" xr:uid="{D98F1053-F298-4831-8036-76355848068A}"/>
    <hyperlink ref="V614" r:id="rId1187" xr:uid="{8A143818-0435-418B-BF62-AE55847C2789}"/>
    <hyperlink ref="T614" r:id="rId1188" xr:uid="{6696F406-B899-4060-9287-9A1F4930630E}"/>
    <hyperlink ref="Q614" r:id="rId1189" xr:uid="{C76E8B30-2E92-4EE9-BBE5-A46C2E34E5C5}"/>
    <hyperlink ref="Q632" r:id="rId1190" xr:uid="{47DA6836-318A-4D09-A160-BB467C72E428}"/>
    <hyperlink ref="Q552" r:id="rId1191" xr:uid="{0D46AC89-6E18-4694-966C-04CD729C77E5}"/>
    <hyperlink ref="Q578" r:id="rId1192" xr:uid="{CA7223F2-90AD-49E8-A8F5-4B84E8F68AFF}"/>
    <hyperlink ref="Q545" r:id="rId1193" xr:uid="{D96EE69C-0B27-461C-A577-6BA828030B60}"/>
    <hyperlink ref="Q648" r:id="rId1194" xr:uid="{D0EC9446-800A-401D-A64D-F92BAC770ED0}"/>
    <hyperlink ref="Q656" r:id="rId1195" xr:uid="{18850C5C-C1EB-4848-8889-1D78B3FB8ADF}"/>
    <hyperlink ref="U642" r:id="rId1196" xr:uid="{32858D53-411D-4C1D-9568-32A3AA9D49D2}"/>
    <hyperlink ref="X642" r:id="rId1197" xr:uid="{E4073EBC-76B0-46D4-8295-51EF9A018121}"/>
    <hyperlink ref="V642" r:id="rId1198" xr:uid="{EA55C4F2-38E8-4E36-865E-D1AD11E50127}"/>
    <hyperlink ref="T642" r:id="rId1199" xr:uid="{1A5EF1DA-55D8-4A03-B05B-73B1055339AA}"/>
    <hyperlink ref="Q642" r:id="rId1200" xr:uid="{6BF0175D-BD54-42B2-9909-DBF1C9437E5F}"/>
    <hyperlink ref="Q14" r:id="rId1201" xr:uid="{B7CCA4B8-4101-404E-A671-32863899F7E6}"/>
    <hyperlink ref="Q583" r:id="rId1202" xr:uid="{F9B86BD3-1824-4DDB-A805-BF4405D4504C}"/>
    <hyperlink ref="Q39" r:id="rId1203" xr:uid="{68CDEEB8-0DC6-4185-88C5-FA898ED5B5EC}"/>
    <hyperlink ref="Q207" r:id="rId1204" xr:uid="{B6E384A8-EB1B-48F0-9D12-65B465396C15}"/>
    <hyperlink ref="Q285" r:id="rId1205" xr:uid="{6B195EFD-395E-493B-B5EC-5D2B81C682F6}"/>
    <hyperlink ref="Q116" r:id="rId1206" xr:uid="{FA39800C-4670-4B73-9248-782A546FA272}"/>
    <hyperlink ref="Q281" r:id="rId1207" xr:uid="{9BEC8EC2-991E-4017-8F31-5464A22358BF}"/>
    <hyperlink ref="Q157" r:id="rId1208" xr:uid="{824AABBC-D8CD-419D-A608-727D6E629036}"/>
    <hyperlink ref="Q19" r:id="rId1209" xr:uid="{BA698B21-5E28-4DEA-A5EB-B7ED8EF87EB6}"/>
    <hyperlink ref="Q94" r:id="rId1210" xr:uid="{6EEF00AF-EAEA-4CC1-893A-8FEC3840513B}"/>
    <hyperlink ref="Q446" r:id="rId1211" xr:uid="{2810A24B-12CC-4A3C-840A-7A2AD66057A8}"/>
    <hyperlink ref="Q651" r:id="rId1212" xr:uid="{8D4AEC3F-AC31-4113-AC49-3D6A8B154CB7}"/>
    <hyperlink ref="Q650" r:id="rId1213" xr:uid="{81A5B144-0AE1-4E03-BFF5-1C351CCBA1EA}"/>
    <hyperlink ref="Q649" r:id="rId1214" xr:uid="{21B1F0C1-80E5-419F-A95C-21F295576589}"/>
    <hyperlink ref="Q647" r:id="rId1215" xr:uid="{A526D0C1-62D6-4746-BB1C-CE275353BBE6}"/>
    <hyperlink ref="Q636" r:id="rId1216" xr:uid="{885AF821-8DCF-416F-8C45-679513B0D0FB}"/>
    <hyperlink ref="Q631" r:id="rId1217" xr:uid="{282E3550-1B8C-47B9-BF5F-1676F0E72CED}"/>
    <hyperlink ref="Q633" r:id="rId1218" xr:uid="{CBA912B4-F6E4-4866-9CEB-A230CA7F68CE}"/>
    <hyperlink ref="Q634" r:id="rId1219" xr:uid="{7AD8F672-DD51-4914-8420-8629FFD60DE0}"/>
    <hyperlink ref="Q509" r:id="rId1220" xr:uid="{23203EF4-050E-4370-BFF5-F85AE345A392}"/>
    <hyperlink ref="Q505" r:id="rId1221" xr:uid="{154FA8DC-C95D-482C-B110-461B119A58D4}"/>
    <hyperlink ref="T15" r:id="rId1222" xr:uid="{46F5B3B4-369C-4A9F-A2A8-DF83AC1E2155}"/>
    <hyperlink ref="U15" r:id="rId1223" xr:uid="{D9EC8C99-62B3-4AFF-B9FC-4C9B2220A7C8}"/>
    <hyperlink ref="X15" r:id="rId1224" xr:uid="{7EF35501-F5DA-4966-B056-FCA6339BEF57}"/>
    <hyperlink ref="V15" r:id="rId1225" xr:uid="{7C5F2ACC-E22E-4588-AFBD-6A9E394929D6}"/>
    <hyperlink ref="Q15" r:id="rId1226" xr:uid="{8032B257-4A25-43C0-82D5-ED99B6DCEC94}"/>
    <hyperlink ref="Q86" r:id="rId1227" xr:uid="{E92B81D0-19AC-432E-977E-9D7A638162F5}"/>
    <hyperlink ref="U620" r:id="rId1228" xr:uid="{6815318B-6980-442D-B788-8104B0F5397A}"/>
    <hyperlink ref="X620" r:id="rId1229" xr:uid="{95F748F1-4574-4AE6-86F2-99267090B107}"/>
    <hyperlink ref="V620" r:id="rId1230" xr:uid="{46A728E8-310C-4E0F-AE83-54794EE55038}"/>
    <hyperlink ref="T620" r:id="rId1231" xr:uid="{B7665B24-6105-4D43-8B43-47A6D3D98A56}"/>
    <hyperlink ref="Q620" r:id="rId1232" xr:uid="{DC6E6BCC-632A-47EC-9BC9-EB7FE82128A0}"/>
    <hyperlink ref="Q492" r:id="rId1233" xr:uid="{4058BEBA-06E3-430B-9E35-B6F184F38138}"/>
    <hyperlink ref="T485" r:id="rId1234" xr:uid="{ED5FC991-A69F-49BB-A1EA-D42944933D69}"/>
    <hyperlink ref="U485" r:id="rId1235" xr:uid="{B8F085C4-F727-4A26-A719-70DD1B61D8CB}"/>
    <hyperlink ref="X485" r:id="rId1236" xr:uid="{D910A995-DA23-4674-B677-AAA096B029DB}"/>
    <hyperlink ref="V485" r:id="rId1237" xr:uid="{D5D67AE0-A881-4A08-B5B4-B28C6ED9D28A}"/>
    <hyperlink ref="Q485" r:id="rId1238" xr:uid="{327291C7-A096-4A45-B75A-9D45F13C9642}"/>
    <hyperlink ref="T582" r:id="rId1239" xr:uid="{5AD9B5A7-7A43-4D1A-84D2-F4148F165038}"/>
    <hyperlink ref="U582" r:id="rId1240" xr:uid="{DBAF07C0-F1BE-4325-A73A-2343A638DAFF}"/>
    <hyperlink ref="X582" r:id="rId1241" xr:uid="{5F5F94D3-1B93-44D3-9818-7BB96F5CEFBA}"/>
    <hyperlink ref="V582" r:id="rId1242" xr:uid="{6B1A1490-4F36-4BAF-AC16-83006D2C8B96}"/>
    <hyperlink ref="Q582" r:id="rId1243" xr:uid="{09E4AFE9-A02F-486B-9ABD-961CD1A7F2FD}"/>
    <hyperlink ref="Q566" r:id="rId1244" xr:uid="{CA47C8A0-5144-4A9C-A497-3C684BC0A620}"/>
    <hyperlink ref="Q571" r:id="rId1245" xr:uid="{DD7AE8C4-17E1-47A3-A683-703EB4A4EFD6}"/>
    <hyperlink ref="Q569" r:id="rId1246" xr:uid="{53C483A3-0883-4D8C-A773-BD3D31052BEF}"/>
    <hyperlink ref="Q565" r:id="rId1247" xr:uid="{97D204C3-2106-4158-A4EA-39C90C9FD2E0}"/>
    <hyperlink ref="Q411" r:id="rId1248" xr:uid="{EF5F0003-43FD-4C10-83AB-92B608E367B5}"/>
    <hyperlink ref="Q391" r:id="rId1249" xr:uid="{B79B4FDB-DC27-49EA-8F15-7758A003DF4D}"/>
    <hyperlink ref="Q421" r:id="rId1250" xr:uid="{F9927D2D-E35D-418C-B7BB-63A61C58A525}"/>
    <hyperlink ref="Q428" r:id="rId1251" xr:uid="{444F59E7-4A99-4DE0-8BA1-F9696DEC9C88}"/>
    <hyperlink ref="Q440" r:id="rId1252" xr:uid="{5973529C-8D65-4314-81BC-4F2CAB1FCF34}"/>
    <hyperlink ref="Q587" r:id="rId1253" xr:uid="{7C1419B0-01D4-4878-8442-BFDF19818AEC}"/>
    <hyperlink ref="Q84" r:id="rId1254" xr:uid="{AE8DD209-D8FA-4D5A-8F1A-AA8A29AF6533}"/>
    <hyperlink ref="Q77" r:id="rId1255" xr:uid="{321B33BC-E7D3-4DD6-AD46-C55A20FB3BD9}"/>
    <hyperlink ref="T413" r:id="rId1256" xr:uid="{0C57D3D1-93C5-4BE1-9675-0B513FFC099F}"/>
    <hyperlink ref="U413" r:id="rId1257" xr:uid="{DD5D6D41-D9CE-48CE-9E99-8ACE352B7E8E}"/>
    <hyperlink ref="X413" r:id="rId1258" xr:uid="{48F37F31-0320-4138-869F-6DFCD267AE01}"/>
    <hyperlink ref="V413" r:id="rId1259" xr:uid="{78ED2DAD-2816-4ED3-9D4B-2498F85DA73E}"/>
    <hyperlink ref="Q413" r:id="rId1260" xr:uid="{2E87BD4E-740D-4FCF-9F56-49C6779665CD}"/>
    <hyperlink ref="Q427" r:id="rId1261" xr:uid="{C35557C2-DAAA-4CD2-91FD-1A6A7B9F1DAE}"/>
    <hyperlink ref="Q435" r:id="rId1262" xr:uid="{C7BD6533-C767-4B92-A44B-8F096CFE3ACE}"/>
    <hyperlink ref="Q482" r:id="rId1263" xr:uid="{749370CC-4109-4269-BD61-79A34A4AEF36}"/>
    <hyperlink ref="T425" r:id="rId1264" xr:uid="{5FD2FE8D-EC85-4F41-B994-7D1C85D1865E}"/>
    <hyperlink ref="U425" r:id="rId1265" xr:uid="{0BD6B0B4-9A91-404C-9C12-61D857A4960C}"/>
    <hyperlink ref="X425" r:id="rId1266" xr:uid="{694E0A05-3025-48F8-831C-B94997957186}"/>
    <hyperlink ref="V425" r:id="rId1267" xr:uid="{B0A06781-7FB0-44C1-9539-9282117510F2}"/>
    <hyperlink ref="Q425" r:id="rId1268" xr:uid="{08484175-428D-47A5-A113-F5EBFAEA6608}"/>
    <hyperlink ref="Q69" r:id="rId1269" xr:uid="{07FDAAF7-AD4C-4C75-90BA-6EC38E6B4805}"/>
    <hyperlink ref="Q404" r:id="rId1270" xr:uid="{9DE88943-E475-4CD5-B201-5D08933DF94E}"/>
    <hyperlink ref="Q573" r:id="rId1271" xr:uid="{F484D0ED-8D28-42F2-80D7-072DF1EB7A79}"/>
    <hyperlink ref="Q426" r:id="rId1272" xr:uid="{9843C49E-55CB-4591-9AD9-35D54E3DB418}"/>
    <hyperlink ref="Q79" r:id="rId1273" xr:uid="{4733E281-CDD3-462D-AB9B-6327E6D3A9B5}"/>
    <hyperlink ref="U623" r:id="rId1274" xr:uid="{F0DF6616-5AFB-4B0A-B142-B9F6B7C719D3}"/>
    <hyperlink ref="X623" r:id="rId1275" xr:uid="{A626CF60-B7AF-4319-85D1-DFE026CA8F0D}"/>
    <hyperlink ref="V623" r:id="rId1276" xr:uid="{5E5E901E-E3B0-42D4-98B9-1A21C62D73DC}"/>
    <hyperlink ref="T623" r:id="rId1277" xr:uid="{9E5169EC-8FA9-4120-93EB-479B738432FB}"/>
    <hyperlink ref="Q623" r:id="rId1278" xr:uid="{BCC8C763-D572-40EC-85BF-6B6F626D96FE}"/>
    <hyperlink ref="Q439" r:id="rId1279" xr:uid="{BEBAB5B2-7DEA-4914-933A-358E8E44E7FC}"/>
    <hyperlink ref="Q408" r:id="rId1280" xr:uid="{3BCB08F9-1E81-46D1-BACE-F936A5345F23}"/>
    <hyperlink ref="Q409" r:id="rId1281" xr:uid="{2A547790-48D2-44A9-89A5-30B3D47D2F89}"/>
    <hyperlink ref="Q120" r:id="rId1282" xr:uid="{D56A76FD-6808-4EEA-87CB-4C68B5BD4F40}"/>
    <hyperlink ref="Q280" r:id="rId1283" xr:uid="{591CDB88-7B7F-4BE8-BF0F-29B83628EC1A}"/>
    <hyperlink ref="Q283" r:id="rId1284" xr:uid="{23E69C3E-7934-40B9-82A3-BBEBDAFBEF7E}"/>
    <hyperlink ref="Q286" r:id="rId1285" xr:uid="{3F075305-EABB-44FC-B868-76BDF42C8057}"/>
    <hyperlink ref="Q287" r:id="rId1286" xr:uid="{AF3B7ABC-9CF1-455A-AAE3-7B66054CB00B}"/>
    <hyperlink ref="Q288" r:id="rId1287" xr:uid="{CE2FB6F3-1C34-4A38-9C90-557ADAB4DF13}"/>
    <hyperlink ref="Q289" r:id="rId1288" xr:uid="{6161F964-AFC2-4B38-9993-A1E938DF529C}"/>
    <hyperlink ref="Q117" r:id="rId1289" xr:uid="{09C5F4E8-B0BD-45C7-A507-77E57A1F7D8C}"/>
    <hyperlink ref="Q119" r:id="rId1290" xr:uid="{5A818D68-55A7-4583-A5FA-7DE159FED339}"/>
    <hyperlink ref="Q290" r:id="rId1291" xr:uid="{5734786E-C4D2-4D6C-9388-D5C54155B629}"/>
    <hyperlink ref="Q291" r:id="rId1292" xr:uid="{EFF3BB0E-6720-47D3-8CF7-BCC7978E1ED1}"/>
    <hyperlink ref="Q121" r:id="rId1293" xr:uid="{50CAE551-62CA-4BBF-90DA-4A541368EE52}"/>
    <hyperlink ref="Q122" r:id="rId1294" xr:uid="{10CDD7DD-83E3-44BC-B6FF-EDCB7748D51A}"/>
    <hyperlink ref="Q297" r:id="rId1295" xr:uid="{5EA1B978-E30A-411C-A20E-72D01B1D02EA}"/>
    <hyperlink ref="Q300" r:id="rId1296" xr:uid="{685246A1-2540-4BD3-93F8-6BF866A2A12F}"/>
    <hyperlink ref="Q301" r:id="rId1297" xr:uid="{9CF66A2C-D9A8-44BA-933C-7A7F8129B4E2}"/>
    <hyperlink ref="Q302" r:id="rId1298" xr:uid="{87CC4799-9C7B-4A48-96C0-4C71F0F7707A}"/>
    <hyperlink ref="Q123" r:id="rId1299" xr:uid="{59D0F847-D89C-43D5-A82B-AF2FC2480021}"/>
    <hyperlink ref="Q303" r:id="rId1300" xr:uid="{1474190E-5F2E-4D2C-A762-1C68156153D8}"/>
    <hyperlink ref="Q124" r:id="rId1301" xr:uid="{E4FA2D81-3EE2-423D-B676-5B16A2BB41F9}"/>
    <hyperlink ref="Q125" r:id="rId1302" xr:uid="{D023704C-2E79-4AF0-9F8B-DF1E78F3BDF1}"/>
    <hyperlink ref="Q304" r:id="rId1303" xr:uid="{1DC9F72C-C105-40D8-9250-63FACF041658}"/>
    <hyperlink ref="Q305" r:id="rId1304" xr:uid="{7B98E96E-5116-4E6F-A564-8E53BFC7A550}"/>
    <hyperlink ref="Q306" r:id="rId1305" xr:uid="{170EDD0D-5F81-47F5-9588-E597919D1939}"/>
    <hyperlink ref="Q307" r:id="rId1306" xr:uid="{3ACCD19E-218B-4DAD-B9A6-6C4F9FC358AC}"/>
    <hyperlink ref="Q126" r:id="rId1307" xr:uid="{4B3F28F8-196F-4A49-AC85-6C27BC68508B}"/>
    <hyperlink ref="Q127" r:id="rId1308" xr:uid="{7CBE1E45-8A5F-4ECE-AE03-B2C6B1A6E163}"/>
    <hyperlink ref="Q308" r:id="rId1309" xr:uid="{EDAFB51C-F469-4D39-9BF5-FF702E9A354F}"/>
    <hyperlink ref="Q309" r:id="rId1310" xr:uid="{8CEAB6E3-B724-4637-AC33-5FDADC81EA86}"/>
    <hyperlink ref="Q310" r:id="rId1311" xr:uid="{2648DD85-BE34-44FC-B321-B4E6142005FC}"/>
    <hyperlink ref="Q311" r:id="rId1312" xr:uid="{87E80C8B-DE82-4319-B71C-00EDBA2BA681}"/>
    <hyperlink ref="Q312" r:id="rId1313" xr:uid="{C4C3E0E9-1854-47EA-A1F8-8D73C5EE2C43}"/>
    <hyperlink ref="Q313" r:id="rId1314" xr:uid="{C7D94C81-D5CF-4156-95EC-C5BD855E7C45}"/>
    <hyperlink ref="Q128" r:id="rId1315" xr:uid="{BB1F5F3E-7645-40CB-9C32-6F3E3422D518}"/>
    <hyperlink ref="Q129" r:id="rId1316" xr:uid="{B13F9EC6-B5CD-485D-AFE2-26F6CF12D5E6}"/>
    <hyperlink ref="Q314" r:id="rId1317" xr:uid="{5C794C89-08D7-4000-98F0-CF6A0EC9FC31}"/>
    <hyperlink ref="Q87" r:id="rId1318" xr:uid="{26D34AF3-2429-46F5-AA5D-C8B823E71B29}"/>
    <hyperlink ref="Q88" r:id="rId1319" xr:uid="{5BDCB5B3-79A7-4174-9EB2-754235BD6212}"/>
    <hyperlink ref="Q89" r:id="rId1320" xr:uid="{4F7C5D0D-CF36-499B-89C3-F55A8D9229EF}"/>
    <hyperlink ref="Q486" r:id="rId1321" xr:uid="{8CA9FB82-7BF4-49BF-BD8A-4B6D061C31DB}"/>
    <hyperlink ref="Q483" r:id="rId1322" xr:uid="{A41D5BE9-072B-48B4-8A7C-69412BA8DF71}"/>
    <hyperlink ref="Q481" r:id="rId1323" xr:uid="{1DD75B57-57DE-44C6-9AF6-0C856DC25C1F}"/>
    <hyperlink ref="Q653" r:id="rId1324" xr:uid="{F6C71AB8-0126-4389-A400-CC86A21BA85C}"/>
    <hyperlink ref="Q652" r:id="rId1325" xr:uid="{E7A483D3-B3C7-4A9D-AD2B-1AB91C126522}"/>
    <hyperlink ref="Q590" r:id="rId1326" xr:uid="{58169532-0F80-4F2B-A30B-DF2D7E8FF98E}"/>
    <hyperlink ref="Q591" r:id="rId1327" xr:uid="{F3F7B0FA-8BB7-499C-A3BF-F9425F9355E8}"/>
    <hyperlink ref="Q437" r:id="rId1328" xr:uid="{C4FC098C-B073-41B6-B462-305179694A31}"/>
    <hyperlink ref="Q447" r:id="rId1329" xr:uid="{2ED0D684-1264-4718-9421-206B933AA7EC}"/>
    <hyperlink ref="Q93" r:id="rId1330" xr:uid="{40088BD4-F4AF-4147-850D-B4B6F383FAEC}"/>
    <hyperlink ref="Q81" r:id="rId1331" xr:uid="{21956292-29C2-4322-90B5-826EB0EB652F}"/>
    <hyperlink ref="T429" r:id="rId1332" xr:uid="{25DCF06E-74D8-4127-B11B-C7E76CABBCBB}"/>
    <hyperlink ref="U429" r:id="rId1333" xr:uid="{9A8B8986-9CB3-4932-9EBF-E4BC13732EAF}"/>
    <hyperlink ref="X429" r:id="rId1334" xr:uid="{3C3BFAB0-4B0C-40DA-A4F6-06619BC5A917}"/>
    <hyperlink ref="V429" r:id="rId1335" xr:uid="{3312338B-0FB2-4F98-BC56-46428912ED12}"/>
    <hyperlink ref="Q429" r:id="rId1336" xr:uid="{D80720D5-1E97-43C4-864D-5384ACD316D8}"/>
    <hyperlink ref="Q433" r:id="rId1337" xr:uid="{5A137273-A910-44CF-BD31-CB09BCDC2AC8}"/>
    <hyperlink ref="Q449" r:id="rId1338" xr:uid="{1553537B-1D19-4362-AD7D-FA1AAA4A63A4}"/>
    <hyperlink ref="Q422" r:id="rId1339" xr:uid="{683F0388-2A53-4754-A15A-0BE9EAC30EA0}"/>
    <hyperlink ref="Q78" r:id="rId1340" xr:uid="{FF49E497-F9D6-4A6F-B059-E8F17F74427E}"/>
    <hyperlink ref="Q436" r:id="rId1341" xr:uid="{A79D2237-C3BB-43D3-98BD-7B0786DCABD1}"/>
    <hyperlink ref="Q448" r:id="rId1342" xr:uid="{BFDE2536-4E3E-416E-B339-03AB02999AC4}"/>
    <hyperlink ref="Q292" r:id="rId1343" xr:uid="{853B68C7-4E58-4585-8C9E-7F672F004075}"/>
    <hyperlink ref="Q294" r:id="rId1344" xr:uid="{A75DB7C1-2E35-44AC-B577-02A81F299985}"/>
    <hyperlink ref="Q317" r:id="rId1345" xr:uid="{CBF8672A-6249-4893-B550-8407D8A37255}"/>
    <hyperlink ref="Q318" r:id="rId1346" xr:uid="{F49929BF-23C3-4F45-ACF5-86B70B267DCD}"/>
    <hyperlink ref="Q319" r:id="rId1347" xr:uid="{D1A3D486-8EDC-4C12-B462-EC50CE0AF91F}"/>
    <hyperlink ref="Q320" r:id="rId1348" xr:uid="{1FAFDD22-82D2-4933-9C76-C58A51E90C92}"/>
    <hyperlink ref="Q133" r:id="rId1349" xr:uid="{7BC5C54F-A4C0-4DFC-B9C1-7ACE0BC5358D}"/>
    <hyperlink ref="Q321" r:id="rId1350" xr:uid="{BB9E46D8-E875-4DFB-A621-B4A23ED6D9E6}"/>
    <hyperlink ref="Q322" r:id="rId1351" xr:uid="{D5651487-1777-44AD-A717-0AB39491F3EF}"/>
    <hyperlink ref="Q323" r:id="rId1352" xr:uid="{49316992-E192-4834-8862-794D1EE7A52B}"/>
    <hyperlink ref="Q324" r:id="rId1353" xr:uid="{DA59D3F6-E2C6-43C9-885C-C8D4D17726CE}"/>
    <hyperlink ref="Q325" r:id="rId1354" xr:uid="{A3F5DB47-7C72-4BD4-87CF-A396002C3053}"/>
    <hyperlink ref="Q326" r:id="rId1355" xr:uid="{6FA6736E-24DF-4943-8B8E-BA23A7C83338}"/>
    <hyperlink ref="Q118" r:id="rId1356" xr:uid="{7ED36CA6-2779-494D-8D12-98A0CA741991}"/>
    <hyperlink ref="Q130" r:id="rId1357" xr:uid="{44658164-D313-4C46-A9A3-45688D7DEACF}"/>
    <hyperlink ref="Q327" r:id="rId1358" xr:uid="{AF461F65-FBE6-44F6-959B-D2BD42A63E34}"/>
    <hyperlink ref="Q339" r:id="rId1359" xr:uid="{C63BB3DE-D7BD-4CA9-A1BA-FDE318CC94ED}"/>
    <hyperlink ref="Q156" r:id="rId1360" xr:uid="{2B92B4CE-AA54-4E46-9025-152A8FE0F97E}"/>
    <hyperlink ref="Q273" r:id="rId1361" xr:uid="{0DCE6D80-D078-460B-BD98-B854003EC388}"/>
    <hyperlink ref="Q298" r:id="rId1362" xr:uid="{62D52245-99FF-4CD3-832B-196B8DDBB77E}"/>
    <hyperlink ref="Q299" r:id="rId1363" xr:uid="{AA474859-B6CD-45CB-9891-F7AEB504179E}"/>
    <hyperlink ref="Q315" r:id="rId1364" xr:uid="{00751170-099B-4339-96B7-DEA0C32EAC43}"/>
    <hyperlink ref="Q316" r:id="rId1365" xr:uid="{2393BA09-E446-457F-89DA-6E841B68D52B}"/>
    <hyperlink ref="Q131" r:id="rId1366" xr:uid="{329E5AC8-E116-44AB-9501-FEB25B7F22CF}"/>
    <hyperlink ref="Q328" r:id="rId1367" xr:uid="{67BE8314-1EE9-4CAA-9623-A4865EF098F0}"/>
    <hyperlink ref="Q330" r:id="rId1368" xr:uid="{2712FED6-4421-4E1B-A416-A64FD3EECB0A}"/>
    <hyperlink ref="Q331" r:id="rId1369" xr:uid="{30D49595-22F2-4477-B940-C0F23E9C312E}"/>
    <hyperlink ref="Q332" r:id="rId1370" xr:uid="{DEBEA02C-76F3-433B-8240-84BE4B9986F0}"/>
    <hyperlink ref="Q132" r:id="rId1371" xr:uid="{08D97222-B0ED-42C3-B521-476813FE3561}"/>
    <hyperlink ref="Q293" r:id="rId1372" xr:uid="{FEC98805-D182-4235-A3D9-3F5D2B9AC04E}"/>
    <hyperlink ref="Q295" r:id="rId1373" xr:uid="{1E406957-53FD-4B48-ADC8-1BF16B125975}"/>
    <hyperlink ref="Q342" r:id="rId1374" xr:uid="{334CC712-E0C9-4E2F-A596-AA0EFB2AE0C4}"/>
    <hyperlink ref="Q296" r:id="rId1375" xr:uid="{5B3D68C7-C5C2-4431-BAC3-F8324B712E63}"/>
    <hyperlink ref="Q347" r:id="rId1376" xr:uid="{B254F641-D3CE-4B8A-8DF5-A767EB9FA25F}"/>
    <hyperlink ref="Q137" r:id="rId1377" xr:uid="{E13A0E6E-48C7-465F-92E0-2C8CADA7C6E9}"/>
    <hyperlink ref="Q333" r:id="rId1378" xr:uid="{A85FB373-010E-4955-B8C7-C0DCEA694688}"/>
    <hyperlink ref="Q348" r:id="rId1379" xr:uid="{138663DB-C149-4A53-A24F-D16D687E50A0}"/>
    <hyperlink ref="Q138" r:id="rId1380" xr:uid="{C44BC381-3959-4CC7-9FA4-530A930DB52A}"/>
    <hyperlink ref="Q524" r:id="rId1381" xr:uid="{D7DD7B19-99C2-403D-891B-41B7679BB20F}"/>
    <hyperlink ref="Q525" r:id="rId1382" xr:uid="{01E61394-E143-4473-BD53-4291F58019F4}"/>
    <hyperlink ref="T525" r:id="rId1383" xr:uid="{E803CE61-78E8-49BA-B9BD-89BAB41FE387}"/>
    <hyperlink ref="Q589" r:id="rId1384" xr:uid="{5DD07A91-CCE8-45BF-8A5D-A3D90D3F084F}"/>
    <hyperlink ref="Q585" r:id="rId1385" xr:uid="{6738FE78-5754-4459-A33C-51C2547777F1}"/>
    <hyperlink ref="Q586" r:id="rId1386" xr:uid="{19C526C7-3100-491F-85AD-85485A6659B2}"/>
    <hyperlink ref="T586" r:id="rId1387" xr:uid="{9801380C-B0F8-4106-8D5F-489716520045}"/>
    <hyperlink ref="Q594" r:id="rId1388" xr:uid="{28129C18-B098-4EC1-86C0-1C466EDE393C}"/>
    <hyperlink ref="Q445" r:id="rId1389" xr:uid="{C7D7A85D-2708-4D40-831D-02056EAFE052}"/>
    <hyperlink ref="T445" r:id="rId1390" xr:uid="{56DE1FA1-FC28-4820-A7B4-7557844849C3}"/>
    <hyperlink ref="Q444" r:id="rId1391" xr:uid="{82247803-CAD9-43D3-AC19-35240067BD02}"/>
    <hyperlink ref="Q92" r:id="rId1392" xr:uid="{86C93F6F-C671-4859-93A7-5CBA5B10A580}"/>
    <hyperlink ref="Q432" r:id="rId1393" xr:uid="{F6E02C0D-3B26-4A63-9DDE-1FF58DE4E475}"/>
    <hyperlink ref="Q434" r:id="rId1394" xr:uid="{26130CD4-A873-4A1F-A524-768957AC5243}"/>
    <hyperlink ref="Q663" r:id="rId1395" xr:uid="{01C96D89-CE00-4551-9672-EBEE29E495F1}"/>
    <hyperlink ref="Q17" r:id="rId1396" xr:uid="{3E2A41CA-2E42-4990-9D3E-82079BB61C58}"/>
    <hyperlink ref="Q665" r:id="rId1397" xr:uid="{5B98A844-AE36-4ABE-9C44-4FE025D23B62}"/>
    <hyperlink ref="Q484" r:id="rId1398" xr:uid="{996C7C9A-22FC-483E-B85C-FCC6D0FAB836}"/>
    <hyperlink ref="Q493" r:id="rId1399" xr:uid="{2D55969B-9B28-4DAC-BDC3-889B036C6C99}"/>
    <hyperlink ref="U618" r:id="rId1400" xr:uid="{770527F1-2ECC-4836-BE72-4C0CD269B86B}"/>
    <hyperlink ref="X618" r:id="rId1401" xr:uid="{B5797547-FCAA-4A9E-A2A2-F1BA0EE75B22}"/>
    <hyperlink ref="V618" r:id="rId1402" xr:uid="{4EF3CE2B-03C5-4C36-B68F-C584D1C63753}"/>
    <hyperlink ref="T618" r:id="rId1403" xr:uid="{11BFDE2A-5613-4434-8D66-837C0A980896}"/>
    <hyperlink ref="Q618" r:id="rId1404" xr:uid="{E58AEBFD-A694-49CB-AF97-21A09DC2BFE3}"/>
    <hyperlink ref="U617" r:id="rId1405" xr:uid="{7DA04D62-1A3F-49AC-936A-A379983DAA57}"/>
    <hyperlink ref="X617" r:id="rId1406" xr:uid="{6B74890F-98FB-4C0B-A913-A2857123E74F}"/>
    <hyperlink ref="V617" r:id="rId1407" xr:uid="{F0EC1A34-CCAA-4DA6-849F-1D248939E49A}"/>
    <hyperlink ref="T617" r:id="rId1408" xr:uid="{3B8B4D05-A730-48AB-918F-4C12B70006A4}"/>
    <hyperlink ref="Q617" r:id="rId1409" xr:uid="{D95F7561-3B08-4A7F-9967-20B3599E96FB}"/>
    <hyperlink ref="Q624" r:id="rId1410" xr:uid="{543920C1-58F6-4B18-BA52-19473A47E36A}"/>
    <hyperlink ref="Q658" r:id="rId1411" xr:uid="{AB3DEE66-0588-409B-A784-E6BD729A42F2}"/>
    <hyperlink ref="Q584" r:id="rId1412" xr:uid="{22C43F08-9A0C-4F92-ADFC-0490DB66578A}"/>
    <hyperlink ref="Q452" r:id="rId1413" xr:uid="{990FCEF5-2DD4-4822-BE26-F0CFE40F011A}"/>
    <hyperlink ref="Q16" r:id="rId1414" xr:uid="{3C6CC1E1-2D75-4A62-9B43-6546A977CC99}"/>
    <hyperlink ref="Q456" r:id="rId1415" xr:uid="{54DB54F7-9F91-4B0C-B87F-7E959C46B1BA}"/>
    <hyperlink ref="Q438" r:id="rId1416" xr:uid="{4C6A221A-76C3-48F3-99FC-29BA7030A658}"/>
    <hyperlink ref="Q430" r:id="rId1417" xr:uid="{821892F6-3FDC-44B3-BF20-F589E86D5B85}"/>
    <hyperlink ref="Q82" r:id="rId1418" xr:uid="{D39B362A-7558-4CAD-A6E1-F5E4CDB9B489}"/>
    <hyperlink ref="Q455" r:id="rId1419" xr:uid="{69F4E615-BEB1-4DC7-B991-E9CA0B0AC092}"/>
    <hyperlink ref="Q454" r:id="rId1420" xr:uid="{A510FBCF-1DE2-47B9-8170-F9B068ABE52B}"/>
    <hyperlink ref="Q341" r:id="rId1421" xr:uid="{04FA8733-15EF-4EB8-A8A8-6F9C605112DA}"/>
    <hyperlink ref="Q334" r:id="rId1422" xr:uid="{64F8516A-3376-4C47-837B-6F0AEDC32425}"/>
    <hyperlink ref="Q134" r:id="rId1423" xr:uid="{2264ED1D-3DB8-4DA6-A1A0-6F78743D78CC}"/>
    <hyperlink ref="Q335" r:id="rId1424" xr:uid="{4E274B93-6141-478C-9DFD-282786804F78}"/>
    <hyperlink ref="Q337" r:id="rId1425" xr:uid="{9D433BD8-75BC-4AF2-B56B-BB2AA7FF23B7}"/>
    <hyperlink ref="Q343" r:id="rId1426" xr:uid="{7D1FB80C-7988-431F-B6BE-35F61BF1871B}"/>
    <hyperlink ref="Q136" r:id="rId1427" xr:uid="{901E2946-E739-4FC5-9160-ED12521E6871}"/>
    <hyperlink ref="Q635" r:id="rId1428" xr:uid="{6D161CAA-8BF1-47EB-908F-9C9E628A1598}"/>
    <hyperlink ref="Q637" r:id="rId1429" xr:uid="{D47149A9-620A-43E1-BF6F-8AB5041BE082}"/>
    <hyperlink ref="Q638" r:id="rId1430" xr:uid="{A6AF7B7C-C395-43B7-97DD-A7EA8B2F8AC7}"/>
    <hyperlink ref="T638" r:id="rId1431" xr:uid="{85918249-C438-41DC-A9E7-DFBFC06AAF5E}"/>
    <hyperlink ref="Q487" r:id="rId1432" xr:uid="{0E713056-E7D4-43F3-8CB9-789F177D4CCB}"/>
    <hyperlink ref="Q510" r:id="rId1433" xr:uid="{DBBADA3B-DF66-426D-B472-109581DA0457}"/>
    <hyperlink ref="Q488" r:id="rId1434" xr:uid="{A02A1E31-0FF6-41C2-8DB9-A03F79D386C4}"/>
    <hyperlink ref="Q489" r:id="rId1435" xr:uid="{3CE87E2E-0F5A-44CA-8250-CB509E4AAC6F}"/>
    <hyperlink ref="Q516" r:id="rId1436" xr:uid="{D9276D88-61D5-4096-A99C-49AC2433DCE4}"/>
    <hyperlink ref="Q657" r:id="rId1437" xr:uid="{F96FC801-D7E1-4EB5-8516-1AD8C6B334BF}"/>
    <hyperlink ref="U625" r:id="rId1438" xr:uid="{6CAB4DB8-3EDF-4415-BC83-B80D9B53B325}"/>
    <hyperlink ref="X625" r:id="rId1439" xr:uid="{17230510-B3BF-4974-9292-6B7B73584135}"/>
    <hyperlink ref="V625" r:id="rId1440" xr:uid="{98C74CA4-F953-4C4D-B8CD-13F9FE28B70F}"/>
    <hyperlink ref="T625" r:id="rId1441" xr:uid="{74C56537-2AFC-426D-8872-1B2FF370C590}"/>
    <hyperlink ref="Q625" r:id="rId1442" xr:uid="{65EFFCE8-12A1-4958-B9D4-7E3CF23A779D}"/>
    <hyperlink ref="Q97" r:id="rId1443" xr:uid="{D9DFF2F8-D48B-46D2-9213-CF2F20B7718E}"/>
    <hyperlink ref="Q99" r:id="rId1444" xr:uid="{F403E0F5-B021-49D0-8449-49B1AFFAFB76}"/>
    <hyperlink ref="Q451" r:id="rId1445" xr:uid="{2E8D1735-7EB7-426A-A600-1ABC4A94AD32}"/>
    <hyperlink ref="Q442" r:id="rId1446" xr:uid="{24E0071E-F8B5-44D1-803B-31D356B8B474}"/>
    <hyperlink ref="Q59" r:id="rId1447" xr:uid="{54D0148C-5664-4B8F-9D60-839A477C71AE}"/>
    <hyperlink ref="Q245" r:id="rId1448" xr:uid="{250D8C28-715F-43F5-ADAC-9930F51B7FC7}"/>
    <hyperlink ref="Q340" r:id="rId1449" xr:uid="{C73DC5C6-63F2-4A6B-A5F6-44E451F10D87}"/>
    <hyperlink ref="Q135" r:id="rId1450" xr:uid="{E713C191-793F-4E11-BD06-D483DF97FCA8}"/>
    <hyperlink ref="Q336" r:id="rId1451" xr:uid="{AB725911-B355-4DDB-BB95-6C58DDDF83C0}"/>
    <hyperlink ref="Q349" r:id="rId1452" xr:uid="{8DF0E193-E839-41C7-8066-C074853AFA37}"/>
    <hyperlink ref="Q350" r:id="rId1453" xr:uid="{B6107DC9-C7FA-4C76-AD12-BA2CA8A7F97A}"/>
    <hyperlink ref="Q351" r:id="rId1454" xr:uid="{3987E2A7-153F-4C40-A651-6B882481A94C}"/>
    <hyperlink ref="Q352" r:id="rId1455" xr:uid="{01558057-D0F5-4506-AE75-41D4E4A116AA}"/>
    <hyperlink ref="Q353" r:id="rId1456" xr:uid="{22C329F3-7D55-43BB-9D31-D3CBBA70BBF3}"/>
    <hyperlink ref="Q354" r:id="rId1457" xr:uid="{C6FAB5DF-2853-4FF6-B31B-F7AA31B10033}"/>
    <hyperlink ref="Q355" r:id="rId1458" xr:uid="{36E304B2-6099-4088-A3EF-81C69C4936CB}"/>
    <hyperlink ref="Q356" r:id="rId1459" xr:uid="{31A62559-5515-4157-BE56-6B177AF2D12D}"/>
    <hyperlink ref="Q139" r:id="rId1460" xr:uid="{AAFCB1B4-252F-4C49-A5F7-532476C98950}"/>
    <hyperlink ref="Q357" r:id="rId1461" xr:uid="{EE532051-A223-4705-872E-998B80964F0A}"/>
    <hyperlink ref="T357" r:id="rId1462" xr:uid="{09F8B7D0-CB8D-450F-83C3-C35A352E580D}"/>
    <hyperlink ref="Q358" r:id="rId1463" xr:uid="{6F758586-81FC-4433-8293-31E2E5A4C7F4}"/>
    <hyperlink ref="Q140" r:id="rId1464" xr:uid="{85CBF7B5-877B-41B2-A6F7-A95C89496305}"/>
    <hyperlink ref="Q359" r:id="rId1465" xr:uid="{A6CFF4CF-4E13-4AD1-9E06-FB34CA5946DC}"/>
    <hyperlink ref="Q141" r:id="rId1466" xr:uid="{9E87E4E7-EF5C-46EF-84E7-993CB578E65B}"/>
    <hyperlink ref="Q360" r:id="rId1467" xr:uid="{212FCC41-5FE1-4931-85BF-C33B88933DB5}"/>
    <hyperlink ref="Q142" r:id="rId1468" xr:uid="{E28AE1E9-4399-4D89-A26B-31A15DA60B3E}"/>
    <hyperlink ref="Q361" r:id="rId1469" xr:uid="{CA6F11D2-19A6-4F6A-BDEC-84BBBBD86897}"/>
    <hyperlink ref="Q362" r:id="rId1470" xr:uid="{BBBBB0B9-03FC-4DAB-99AC-0FD04116DCAD}"/>
    <hyperlink ref="Q143" r:id="rId1471" xr:uid="{747CABBB-B914-4939-9A8A-1616932F9F2F}"/>
    <hyperlink ref="Q491" r:id="rId1472" xr:uid="{D465792B-0DC2-4BA6-BADE-C9B11DC21EB1}"/>
    <hyperlink ref="Q465" r:id="rId1473" xr:uid="{EFDA87AC-E55F-4CB0-9E02-DD276FFF28E6}"/>
    <hyperlink ref="Q459" r:id="rId1474" xr:uid="{2A9D82FE-187F-4AE6-B325-99060F8EE9A8}"/>
    <hyperlink ref="Q90" r:id="rId1475" xr:uid="{7514974F-2DD6-48F8-AE13-D93975F4A9A7}"/>
    <hyperlink ref="Q98" r:id="rId1476" xr:uid="{B1888BE1-0245-4B61-B9CF-3E8E46F24BAD}"/>
    <hyperlink ref="Q100" r:id="rId1477" xr:uid="{74DBFED2-B78C-4702-B6C8-9192D4D99D85}"/>
    <hyperlink ref="Q83" r:id="rId1478" xr:uid="{2291B482-DCD0-432E-BBF3-6D4CB9A15EB7}"/>
    <hyperlink ref="Q568" r:id="rId1479" xr:uid="{DEC83CC1-0375-4301-BB86-508098ABA663}"/>
    <hyperlink ref="T568" r:id="rId1480" xr:uid="{F02BA81E-82FC-46B6-A19A-71E7DFBA13C2}"/>
    <hyperlink ref="Q102" r:id="rId1481" xr:uid="{128B2177-07C3-4BAC-8D8A-2E34514156D8}"/>
    <hyperlink ref="Q466" r:id="rId1482" xr:uid="{DB9B1AFB-781A-4D0A-BB65-810910B4ED3B}"/>
    <hyperlink ref="Q443" r:id="rId1483" xr:uid="{DB683C47-6FEA-4194-9FEB-6FEF5270FC8F}"/>
    <hyperlink ref="Q596" r:id="rId1484" xr:uid="{A4030C57-5493-4FAF-A05A-EA829CF5A50D}"/>
    <hyperlink ref="U557:U561" r:id="rId1485" display="http://transparencia.comitan.gob.mx/ART85/XXVII/DESARROLLO_URBANO/OFICIO_XXVII_2022.pdf" xr:uid="{1FC5DE4C-2C9C-47E5-98BA-3A745F84396B}"/>
    <hyperlink ref="X557:X561" r:id="rId1486" display="http://transparencia.comitan.gob.mx/ART85/XXVII/DESARROLLO_URBANO/OF.XXVII1_2021-2024.pdf" xr:uid="{545225A2-7611-4502-A4BC-7CF9CF8089B1}"/>
    <hyperlink ref="V557:V561" r:id="rId1487" display="http://transparencia.comitan.gob.mx/ART85/XXVII/DESARROLLO_URBANO/OF.XXVII1_2021-2024.pdf" xr:uid="{7AD45B02-7ACF-459C-AA98-58273D1A372C}"/>
    <hyperlink ref="T557" r:id="rId1488" xr:uid="{7D792390-634E-4373-8672-C851F040F0B9}"/>
    <hyperlink ref="U557" r:id="rId1489" xr:uid="{48D83F74-5A66-41BB-BD1A-63ADEC2F4CFC}"/>
    <hyperlink ref="X557" r:id="rId1490" xr:uid="{F494E5E7-F3D3-4467-8BE2-089FEBDB0D30}"/>
    <hyperlink ref="V557" r:id="rId1491" xr:uid="{A2CB1170-39EC-4C8F-9FFF-5EA3157E655F}"/>
    <hyperlink ref="U558:U559" r:id="rId1492" display="http://transparencia.comitan.gob.mx/ART85/XXVII/DESARROLLO_URBANO/OFICIO_XXVII_2022.pdf" xr:uid="{532CA9E3-F655-4F59-8D37-42E6F02F1A7F}"/>
    <hyperlink ref="X558:X559" r:id="rId1493" display="http://transparencia.comitan.gob.mx/ART85/XXVII/DESARROLLO_URBANO/OF.XXVII1_2021-2024.pdf" xr:uid="{7B5AADF2-D991-4C38-A0E7-176129AFF037}"/>
    <hyperlink ref="V558:V559" r:id="rId1494" display="http://transparencia.comitan.gob.mx/ART85/XXVII/DESARROLLO_URBANO/OF.XXVII1_2021-2024.pdf" xr:uid="{BEFEAECA-927F-4DAE-BC66-1CF4E7062477}"/>
    <hyperlink ref="Q557" r:id="rId1495" xr:uid="{4BCD7660-7D37-47DA-AF45-A216B3378A51}"/>
    <hyperlink ref="Q558" r:id="rId1496" xr:uid="{41F3AF57-40AA-4941-AC9E-EF0C7EDE9BF6}"/>
    <hyperlink ref="Q559" r:id="rId1497" xr:uid="{DA1DCC79-C499-41B9-9169-6B3E01CF3A65}"/>
    <hyperlink ref="Q560" r:id="rId1498" xr:uid="{B147ABE2-5FFC-4718-80E1-AE1AD7FD5189}"/>
    <hyperlink ref="Q561" r:id="rId1499" xr:uid="{A460B994-076C-4369-AD44-04EDD5E3BAD7}"/>
    <hyperlink ref="T558" r:id="rId1500" xr:uid="{07F895C8-3192-4A61-97E8-B379EB337E9C}"/>
    <hyperlink ref="T559" r:id="rId1501" xr:uid="{B3740B42-A2CD-4D8C-9CE5-2B3A243EE10B}"/>
    <hyperlink ref="T560" r:id="rId1502" xr:uid="{EF4571E4-B655-44B9-A991-D784E2ECF09C}"/>
    <hyperlink ref="T561" r:id="rId1503" xr:uid="{581F116F-A35A-4AB3-90B9-19B15A169D06}"/>
    <hyperlink ref="Q468" r:id="rId1504" xr:uid="{C733D825-BF15-480D-BECE-E577ACF5262C}"/>
    <hyperlink ref="Q462" r:id="rId1505" xr:uid="{87AB5AA5-79E2-408E-B305-34C547DA1556}"/>
    <hyperlink ref="Q460" r:id="rId1506" xr:uid="{0B2DF005-89C1-40EC-A8F3-3074A0AF6628}"/>
    <hyperlink ref="Q10" r:id="rId1507" xr:uid="{C94F2065-6FC1-48C8-86B5-9808244B2F02}"/>
    <hyperlink ref="Q386" r:id="rId1508" xr:uid="{15261E16-0763-4775-9252-2FFFCB6F3982}"/>
    <hyperlink ref="Q387" r:id="rId1509" xr:uid="{BF87BAF0-4BE4-41C7-8F10-DAE1BE2C4F31}"/>
    <hyperlink ref="U388" r:id="rId1510" xr:uid="{E3FF58E0-28BA-451F-9255-E04C93BD7CE2}"/>
    <hyperlink ref="X388" r:id="rId1511" xr:uid="{0ED9359B-2FB7-4E19-AE2A-904A09A02DD0}"/>
    <hyperlink ref="V388" r:id="rId1512" xr:uid="{426820B5-C6F7-4A78-91DA-7F825A82C88D}"/>
    <hyperlink ref="T388" r:id="rId1513" xr:uid="{A4343734-6290-47CA-8753-B1AF8E91DA5B}"/>
    <hyperlink ref="Q388" r:id="rId1514" xr:uid="{587FAC37-837F-43CC-A48B-752AD85DBB06}"/>
    <hyperlink ref="Q495" r:id="rId1515" xr:uid="{F00F114B-5D62-455A-BBE4-47AF9F9A323E}"/>
    <hyperlink ref="Q494" r:id="rId1516" xr:uid="{A62E24B6-009D-4BEB-9187-9909786176E7}"/>
    <hyperlink ref="Q640" r:id="rId1517" xr:uid="{0F9FDA5A-88FE-435A-8299-1E8BE2DC087B}"/>
    <hyperlink ref="T640" r:id="rId1518" xr:uid="{23D9CF93-DD49-461C-99A6-57E00EF79F1E}"/>
    <hyperlink ref="U640" r:id="rId1519" xr:uid="{A5B7DDD1-3735-4C56-9ECC-12F5F681F52E}"/>
    <hyperlink ref="X640" r:id="rId1520" xr:uid="{3EE82259-C012-419B-9CA4-89F2B085D29C}"/>
    <hyperlink ref="V640" r:id="rId1521" xr:uid="{A395F06A-D6B8-47CB-B2C2-2A3B0FF57756}"/>
    <hyperlink ref="Q101" r:id="rId1522" xr:uid="{11FDBB39-1678-4FF2-A7AE-C01B9860B8E3}"/>
    <hyperlink ref="Q91" r:id="rId1523" xr:uid="{2C797A68-11AF-4C90-B2CC-424A14D8C910}"/>
    <hyperlink ref="Q106" r:id="rId1524" xr:uid="{986CF132-7F26-41EB-863C-CF044A5A1D0D}"/>
    <hyperlink ref="Q662" r:id="rId1525" xr:uid="{4B79264B-A55F-4211-92F6-872BE391D5C0}"/>
    <hyperlink ref="U431" r:id="rId1526" xr:uid="{A9DB7B9C-AE97-4D11-A9B2-21542721476F}"/>
    <hyperlink ref="X431" r:id="rId1527" xr:uid="{4F67F447-8DCD-4A5B-AD07-7CF510D8E053}"/>
    <hyperlink ref="V431" r:id="rId1528" xr:uid="{5185193B-E997-4B54-9AD1-F24EF6E871AA}"/>
    <hyperlink ref="T431" r:id="rId1529" xr:uid="{972CAF10-F36D-4D3A-AD9C-8E61CB1C90D8}"/>
    <hyperlink ref="Q431" r:id="rId1530" xr:uid="{081D0879-750C-4508-9042-B9AAED104F7D}"/>
    <hyperlink ref="U453" r:id="rId1531" xr:uid="{BA09C690-E414-4662-B3DB-6C2F1B3BD7AA}"/>
    <hyperlink ref="X453" r:id="rId1532" xr:uid="{99067EB1-D1F1-4F75-A6AF-A415EC4FF858}"/>
    <hyperlink ref="V453" r:id="rId1533" xr:uid="{CABF7E26-2B5E-40FC-8B13-E16E466B9AF4}"/>
    <hyperlink ref="T453" r:id="rId1534" xr:uid="{94F614F6-E00A-4DEB-9F3D-4712B9AC8591}"/>
    <hyperlink ref="Q453" r:id="rId1535" xr:uid="{EBAA680A-792B-4DE0-BFE1-2A6CC0F271BC}"/>
    <hyperlink ref="Q522" r:id="rId1536" xr:uid="{41586F04-1033-4571-B34A-9A5EF29CA3EA}"/>
    <hyperlink ref="Q645" r:id="rId1537" xr:uid="{96E52C8F-389B-4600-B983-18D886712C9D}"/>
    <hyperlink ref="Q644" r:id="rId1538" xr:uid="{D23387F5-F26C-468C-842E-C8649797B58E}"/>
    <hyperlink ref="T523" r:id="rId1539" xr:uid="{79D6A427-9FD3-4BD7-9452-6913BE154828}"/>
    <hyperlink ref="U523" r:id="rId1540" xr:uid="{7AA1EB5F-5A8A-457C-B797-FDB6B029D8A6}"/>
    <hyperlink ref="X523" r:id="rId1541" xr:uid="{FC1EF097-F2B3-4779-86C0-014932790190}"/>
    <hyperlink ref="V523" r:id="rId1542" xr:uid="{C4484BBD-062C-4D65-9B11-AC62EB18F724}"/>
    <hyperlink ref="Q523" r:id="rId1543" xr:uid="{3F77BA4F-249C-46CE-AF9F-A7B2FA213BE6}"/>
    <hyperlink ref="T605" r:id="rId1544" xr:uid="{FC318C2C-392F-44EC-AD29-1AA8BDCB559E}"/>
    <hyperlink ref="U605" r:id="rId1545" xr:uid="{E88CAFC4-B721-4464-82E8-B1CB25746FEE}"/>
    <hyperlink ref="X605" r:id="rId1546" xr:uid="{BF9FC0EF-F291-419C-9600-9D5C25462811}"/>
    <hyperlink ref="V605" r:id="rId1547" xr:uid="{3C644E75-2359-419F-8C7C-97764589C05C}"/>
    <hyperlink ref="Q605" r:id="rId1548" xr:uid="{6AF2A672-2C8E-4734-B60C-C33842854DE9}"/>
    <hyperlink ref="Q512" r:id="rId1549" xr:uid="{80BDE16F-6A21-4744-87E7-0B5ADFCFFC17}"/>
    <hyperlink ref="Q606" r:id="rId1550" xr:uid="{19663810-02F3-4465-A88C-3251A850008B}"/>
    <hyperlink ref="T598" r:id="rId1551" xr:uid="{BC16C0B7-F090-415A-BD9D-8B4E49C29A85}"/>
    <hyperlink ref="U598" r:id="rId1552" xr:uid="{71AC02C9-61FB-44ED-A102-0F93B4AE6403}"/>
    <hyperlink ref="X598" r:id="rId1553" xr:uid="{2EF982B6-1145-459C-B708-99C92E0B402A}"/>
    <hyperlink ref="V598" r:id="rId1554" xr:uid="{79F142F8-CC76-4319-A362-57CB484114E2}"/>
    <hyperlink ref="Q598" r:id="rId1555" xr:uid="{5A95433A-F493-4862-A3C4-1C7BA11F55F0}"/>
    <hyperlink ref="T607" r:id="rId1556" xr:uid="{FC8DB96A-45AA-45EF-800D-EE0991A228CA}"/>
    <hyperlink ref="U607" r:id="rId1557" xr:uid="{855FEA30-5C66-4A4F-8E74-6DA937C4AC80}"/>
    <hyperlink ref="X607" r:id="rId1558" xr:uid="{23373CBF-CB16-4B77-AF65-0D5D3CBF39C9}"/>
    <hyperlink ref="V607" r:id="rId1559" xr:uid="{FF007A87-190B-45F4-854A-B203135197B9}"/>
    <hyperlink ref="Q607" r:id="rId1560" xr:uid="{AA5A9A75-051C-45C5-A7F0-7C019ED99572}"/>
    <hyperlink ref="Q464" r:id="rId1561" xr:uid="{55C02BF0-AD1F-426F-9129-4149A00D4B75}"/>
    <hyperlink ref="Q344" r:id="rId1562" xr:uid="{95CC0396-BE96-41CA-B0EB-C32AC53C3423}"/>
    <hyperlink ref="Q345" r:id="rId1563" xr:uid="{C7DB6064-F718-44C4-A6E2-D9A71BFFD9FD}"/>
    <hyperlink ref="Q346" r:id="rId1564" xr:uid="{EC97A821-0C18-41AA-8D2C-576A292BFF51}"/>
    <hyperlink ref="Q365" r:id="rId1565" xr:uid="{9D53690C-CC1A-4226-B1F5-40BE2ADAC057}"/>
    <hyperlink ref="Q145" r:id="rId1566" xr:uid="{F7252D61-CBD0-46B2-8F8E-84D76E98F5E4}"/>
    <hyperlink ref="Q368" r:id="rId1567" xr:uid="{7D4235B6-5A34-4925-89B0-D7FDC929EA63}"/>
    <hyperlink ref="Q369" r:id="rId1568" xr:uid="{5A67F415-7BFA-43CC-AEF1-FD195ADB754C}"/>
    <hyperlink ref="Q370" r:id="rId1569" xr:uid="{8BB33E75-31B7-4E85-8AB6-6B6F933F501E}"/>
    <hyperlink ref="Q147" r:id="rId1570" xr:uid="{09129361-0E12-4D10-9C93-FE88712F0E3D}"/>
    <hyperlink ref="Q149" r:id="rId1571" xr:uid="{711A05D1-724D-4865-A3F5-426C700ACA39}"/>
    <hyperlink ref="Q371" r:id="rId1572" xr:uid="{746F9086-5309-4559-9ADB-77EFB882655B}"/>
    <hyperlink ref="Q372" r:id="rId1573" xr:uid="{BE62E73F-7DCA-4275-A89A-394A6F9B1716}"/>
    <hyperlink ref="Q148" r:id="rId1574" xr:uid="{6410E384-7196-474F-9D8E-DDE10F4545F2}"/>
    <hyperlink ref="Q150" r:id="rId1575" xr:uid="{A9C9BD30-11C1-4F0B-8F4E-AE4F6CFC94C7}"/>
    <hyperlink ref="Q373" r:id="rId1576" xr:uid="{D848621C-759E-4B04-88DB-2C78766453B8}"/>
    <hyperlink ref="Q374" r:id="rId1577" xr:uid="{2D2CB9E0-752A-4191-9D02-EE7DC822A07F}"/>
    <hyperlink ref="Q363" r:id="rId1578" xr:uid="{3F062BAB-EB8A-4D33-90F4-CBA136C20020}"/>
    <hyperlink ref="Q144" r:id="rId1579" xr:uid="{38D04D74-81BF-49A0-90D4-616B8F422A61}"/>
    <hyperlink ref="T461" r:id="rId1580" xr:uid="{35BFE2A9-2D46-4A00-B325-3C2C0B6BFB58}"/>
    <hyperlink ref="U461" r:id="rId1581" xr:uid="{63E1E2CB-CEFD-445B-BF75-E4697AADE08B}"/>
    <hyperlink ref="X461" r:id="rId1582" xr:uid="{09B9294A-7EA8-4C42-A5D9-47E00C58B008}"/>
    <hyperlink ref="V461" r:id="rId1583" xr:uid="{04E2E700-6E2E-47DE-83A0-59A569FF9AB2}"/>
    <hyperlink ref="Q461" r:id="rId1584" xr:uid="{1FBF1068-DED0-44F8-867C-AE6BC3C7A195}"/>
    <hyperlink ref="U626" r:id="rId1585" xr:uid="{1B957A29-89E8-45B7-89F8-A847E13906C8}"/>
    <hyperlink ref="X626" r:id="rId1586" xr:uid="{29CC4916-F3D9-4A1B-AE4C-5C546FE804A2}"/>
    <hyperlink ref="V626" r:id="rId1587" xr:uid="{C43D0D87-81F8-4579-B637-9475C746129D}"/>
    <hyperlink ref="T626" r:id="rId1588" xr:uid="{D21E0C7A-7EE4-4959-9A23-B89AC2F99FBC}"/>
    <hyperlink ref="Q626" r:id="rId1589" xr:uid="{0751F45F-BDE3-4841-BE77-A4E7C84E8EF3}"/>
    <hyperlink ref="Q11" r:id="rId1590" xr:uid="{41D0FC7E-5B0C-45EF-A8C9-AEBEB6E6CFED}"/>
    <hyperlink ref="T390" r:id="rId1591" xr:uid="{BEBCD14A-3B3B-44BF-988F-C04E7943B19A}"/>
    <hyperlink ref="U390" r:id="rId1592" xr:uid="{628A8060-CF27-491C-94C2-57D6485D0624}"/>
    <hyperlink ref="X390" r:id="rId1593" xr:uid="{A4177F87-E499-48BE-BA78-BB191D05251A}"/>
    <hyperlink ref="V390" r:id="rId1594" xr:uid="{8A09021C-797D-44AA-9B0C-62206EF50A91}"/>
    <hyperlink ref="Q390" r:id="rId1595" xr:uid="{5DFA5623-E74C-465E-B011-CF1940470D52}"/>
    <hyperlink ref="T412" r:id="rId1596" xr:uid="{347560E9-A2BF-419F-9CD2-5F9DDDA054E0}"/>
    <hyperlink ref="U412" r:id="rId1597" xr:uid="{A5474212-A1EB-4AA0-93B1-4B36EA461812}"/>
    <hyperlink ref="X412" r:id="rId1598" xr:uid="{771DFC9E-D9F0-4665-9428-488462EEB00B}"/>
    <hyperlink ref="V412" r:id="rId1599" xr:uid="{4454979B-F477-4A57-87C9-8B7901F8B725}"/>
    <hyperlink ref="Q412" r:id="rId1600" xr:uid="{07D7615B-42EB-486D-B39D-353DE956632F}"/>
    <hyperlink ref="T597" r:id="rId1601" xr:uid="{647A5FA0-E8C1-43CC-9015-FC81E698F85C}"/>
    <hyperlink ref="U597" r:id="rId1602" xr:uid="{A54A0375-9F24-47D6-AF1F-47DBDEF7C8B5}"/>
    <hyperlink ref="X597" r:id="rId1603" xr:uid="{47E194EC-8C5E-4962-B779-E5779E6DD840}"/>
    <hyperlink ref="V597" r:id="rId1604" xr:uid="{207D72F1-ED16-4220-B22E-02B1E3D8FCF4}"/>
    <hyperlink ref="Q597" r:id="rId1605" xr:uid="{74BCCEC5-21F3-4EB0-8438-CC0139713302}"/>
    <hyperlink ref="T450" r:id="rId1606" xr:uid="{7D228B89-83A8-47BB-B205-A02925C7EF45}"/>
    <hyperlink ref="U450" r:id="rId1607" xr:uid="{7AEA84AE-7ACD-4311-ABFB-123A4867201E}"/>
    <hyperlink ref="X450" r:id="rId1608" xr:uid="{D1E38FC4-96E7-4B36-9817-5663A4475063}"/>
    <hyperlink ref="V450" r:id="rId1609" xr:uid="{4DA8E987-30B0-48C4-9814-42E80BA0D215}"/>
    <hyperlink ref="Q450" r:id="rId1610" xr:uid="{AC081FA4-8716-467F-A461-4B68C6FA508A}"/>
    <hyperlink ref="Q95" r:id="rId1611" xr:uid="{29580327-670B-49C4-BCE6-79F6412BAE78}"/>
    <hyperlink ref="Q364" r:id="rId1612" xr:uid="{2D38B0B0-13DF-4FC9-9F9C-647CA06C4129}"/>
    <hyperlink ref="Q367" r:id="rId1613" xr:uid="{6FA144B3-FBE1-4D10-960C-A03B28B75A23}"/>
    <hyperlink ref="Q146" r:id="rId1614" xr:uid="{BD9EDF3D-B820-4B13-A687-B93CA188C98D}"/>
    <hyperlink ref="Q375" r:id="rId1615" xr:uid="{4A3DDC53-CCCE-4AE1-82A4-11561D9D6638}"/>
    <hyperlink ref="Q378" r:id="rId1616" xr:uid="{83F64EA5-DC19-462D-A893-6CFC8A5D649D}"/>
    <hyperlink ref="Q377" r:id="rId1617" xr:uid="{E2CE5A2C-B5A6-4B81-86F9-085405570317}"/>
    <hyperlink ref="Q151" r:id="rId1618" xr:uid="{D2F655EC-E809-4066-8A84-4E9F3C71B26F}"/>
    <hyperlink ref="Q152" r:id="rId1619" xr:uid="{567AEB6D-B9AF-43AD-8EFA-E87CC882436C}"/>
    <hyperlink ref="Q379" r:id="rId1620" xr:uid="{842DACB3-B4F4-44C6-8E19-CFCD03AFE285}"/>
    <hyperlink ref="Q380" r:id="rId1621" xr:uid="{962369FF-8968-4C93-96C5-11313B96175A}"/>
    <hyperlink ref="Q366" r:id="rId1622" xr:uid="{BD1E135B-D15D-4F9A-AB3A-6AF35B3B879E}"/>
    <hyperlink ref="Q381" r:id="rId1623" xr:uid="{C6635119-1DB4-433F-B18E-026E0B6738EE}"/>
    <hyperlink ref="Q382" r:id="rId1624" xr:uid="{24D0BCCA-1E2B-4586-92CA-1E21B9F87828}"/>
    <hyperlink ref="T519" r:id="rId1625" xr:uid="{2B80B25A-0B2A-4661-8F84-009219A006FB}"/>
    <hyperlink ref="U519" r:id="rId1626" xr:uid="{ADD107FD-AD08-409D-90F8-14B6B58A6250}"/>
    <hyperlink ref="X519" r:id="rId1627" xr:uid="{E68AD52A-A8F8-48D9-8DC2-1A2902520DE2}"/>
    <hyperlink ref="V519" r:id="rId1628" xr:uid="{DCBC1FD7-0639-4DCB-82B6-FDB16D6F4850}"/>
    <hyperlink ref="Q519" r:id="rId1629" xr:uid="{10B580B9-2724-4C48-8C0D-6EA4094281D6}"/>
    <hyperlink ref="Q376" r:id="rId1630" xr:uid="{B708C799-4675-4671-AF43-50C6CEC8E517}"/>
    <hyperlink ref="T564" r:id="rId1631" xr:uid="{56180F90-297E-4BEB-80E7-D7433D2A8D13}"/>
    <hyperlink ref="U564" r:id="rId1632" xr:uid="{CA740038-E477-45C2-B529-ABBF97CD0B07}"/>
    <hyperlink ref="X564" r:id="rId1633" xr:uid="{A476096E-42DE-47AC-9919-F7E2A3D3FFD1}"/>
    <hyperlink ref="V564" r:id="rId1634" xr:uid="{E09ED6C4-EBB2-461F-9A47-6BDEC7909F6B}"/>
    <hyperlink ref="Q564" r:id="rId1635" xr:uid="{D9036134-ADE2-48C2-8CC8-9C246C68D668}"/>
    <hyperlink ref="T579" r:id="rId1636" xr:uid="{4B79F68E-FFFC-4B4B-8464-233EFE6A87E6}"/>
    <hyperlink ref="U579" r:id="rId1637" xr:uid="{86F958BA-8E13-45F4-B4EF-49656280E2E2}"/>
    <hyperlink ref="X579" r:id="rId1638" xr:uid="{4CF8C182-BCCF-497E-AB89-C4B481B3F4EF}"/>
    <hyperlink ref="V579" r:id="rId1639" xr:uid="{46B2CD9E-130E-4776-A259-701B3E784116}"/>
    <hyperlink ref="Q579" r:id="rId1640" xr:uid="{EA0B1E88-BA4D-403E-B00F-C7A7F7B07222}"/>
    <hyperlink ref="T581" r:id="rId1641" xr:uid="{6B74DD95-20B9-4355-9C18-4A86F5FB5B3D}"/>
    <hyperlink ref="T580" r:id="rId1642" xr:uid="{D10A7889-2950-464E-AA43-46C72E7B1848}"/>
    <hyperlink ref="U580" r:id="rId1643" xr:uid="{94316ABC-1F89-4D0F-9FE5-5A88760EBF2C}"/>
    <hyperlink ref="X580" r:id="rId1644" xr:uid="{17E2A51A-4E34-40BE-A61A-9D24BDC3C610}"/>
    <hyperlink ref="V580" r:id="rId1645" xr:uid="{0A713700-753E-441F-A403-C0F1F34F96F2}"/>
    <hyperlink ref="Q580" r:id="rId1646" xr:uid="{C96DD81E-D5A2-46F6-837C-2A1AC4E8F01F}"/>
    <hyperlink ref="T588" r:id="rId1647" xr:uid="{572554F5-1688-4301-87D9-290FBCAA1D5E}"/>
    <hyperlink ref="U588" r:id="rId1648" xr:uid="{7D059E90-DD59-444D-9FAB-8647D26B92FE}"/>
    <hyperlink ref="X588" r:id="rId1649" xr:uid="{3B826CAF-16C0-4945-A0AB-C727866D9862}"/>
    <hyperlink ref="V588" r:id="rId1650" xr:uid="{7BE0571B-CB12-4DCF-AC05-CF84541A7C9D}"/>
    <hyperlink ref="Q588" r:id="rId1651" xr:uid="{B101A46A-420F-40CB-8FEF-B2A33D31FAF4}"/>
    <hyperlink ref="T592" r:id="rId1652" xr:uid="{95532F84-DBBE-4E1A-96E2-087071D1CF84}"/>
    <hyperlink ref="U592" r:id="rId1653" xr:uid="{A7D55AAE-3472-49C5-9640-40554CB40B1A}"/>
    <hyperlink ref="X592" r:id="rId1654" xr:uid="{7544FC83-D830-4A0E-8C5F-0BF1A0DF6EA6}"/>
    <hyperlink ref="V592" r:id="rId1655" xr:uid="{02702682-96C0-41D1-B5BB-A06D91FCBE51}"/>
    <hyperlink ref="Q592" r:id="rId1656" xr:uid="{4DC076FE-DF07-4934-86EB-73513724284E}"/>
    <hyperlink ref="Q654" r:id="rId1657" xr:uid="{423E6EFC-42E8-42BD-BD6E-34A8059765C8}"/>
    <hyperlink ref="T599" r:id="rId1658" xr:uid="{B81B9433-BC26-4611-B0EA-705A25B9C0FB}"/>
    <hyperlink ref="U599" r:id="rId1659" xr:uid="{55B040FB-3F5A-4FF2-AAEB-3F8098704A9A}"/>
    <hyperlink ref="X599" r:id="rId1660" xr:uid="{37EA064C-5BE3-4577-87A2-26EDBF9C88A4}"/>
    <hyperlink ref="V599" r:id="rId1661" xr:uid="{777F01C7-8638-4566-9A8D-5F73C55B3FFC}"/>
    <hyperlink ref="Q599" r:id="rId1662" xr:uid="{6005BD27-83BA-48E7-BEA3-A16964234FF9}"/>
    <hyperlink ref="T600" r:id="rId1663" xr:uid="{42EFDAC5-DFFB-4BD0-BFF9-AA3F68897874}"/>
    <hyperlink ref="U600" r:id="rId1664" xr:uid="{2608DB49-23DC-4EF4-A44A-B39F6FE5D0E6}"/>
    <hyperlink ref="X600" r:id="rId1665" xr:uid="{87DE1BA8-BFF3-4EAC-B17B-7E3B2BAC68D1}"/>
    <hyperlink ref="V600" r:id="rId1666" xr:uid="{59F6CAE8-C3CE-43A6-93A7-D0B89E09C825}"/>
    <hyperlink ref="Q600" r:id="rId1667" xr:uid="{E48B75AC-5EB1-42DC-A0C1-55DF00EED8E8}"/>
    <hyperlink ref="U601" r:id="rId1668" xr:uid="{BC5D162B-6940-468B-A7CD-4E5BCEB1DAAC}"/>
    <hyperlink ref="X601" r:id="rId1669" xr:uid="{83F0997D-2972-4336-A829-E8E4A2C9331B}"/>
    <hyperlink ref="V601" r:id="rId1670" xr:uid="{285A36DF-896B-498F-9851-2733015A2EA0}"/>
    <hyperlink ref="T601" r:id="rId1671" xr:uid="{1E26B617-AA7F-42B8-90F1-9456211241D6}"/>
    <hyperlink ref="Q601" r:id="rId1672" xr:uid="{EF2190F8-E9E3-450E-ADB1-87B2765CBD14}"/>
    <hyperlink ref="U602" r:id="rId1673" xr:uid="{41D9B872-9063-4D6B-95A9-2A41E1A02F42}"/>
    <hyperlink ref="X602" r:id="rId1674" xr:uid="{0C7AE025-240F-4A22-850C-B9232745182F}"/>
    <hyperlink ref="V602" r:id="rId1675" xr:uid="{36EB6A20-EE62-4872-B83B-5DB892F19397}"/>
    <hyperlink ref="T602" r:id="rId1676" xr:uid="{1D75B366-523D-4509-BC5D-67EEB6950563}"/>
    <hyperlink ref="Q602" r:id="rId1677" xr:uid="{E3644B1F-4FCC-482B-BA2B-6F3EF9730565}"/>
    <hyperlink ref="T604" r:id="rId1678" xr:uid="{B88586DB-1F6E-48DE-A9DD-F64118B1868D}"/>
    <hyperlink ref="U604" r:id="rId1679" xr:uid="{01752297-2208-4EBB-8027-98CC481388A4}"/>
    <hyperlink ref="X604" r:id="rId1680" xr:uid="{A638C009-9AE7-4C01-AE42-91890A706846}"/>
    <hyperlink ref="V604" r:id="rId1681" xr:uid="{B6ED9236-F8A9-4B4A-B057-9B4119889114}"/>
    <hyperlink ref="Q604" r:id="rId1682" xr:uid="{7008C2DE-EAB3-44A6-BB9A-1B3B9F41F0ED}"/>
    <hyperlink ref="T608" r:id="rId1683" xr:uid="{62666342-4D6F-403B-A9A3-8619D08AB296}"/>
    <hyperlink ref="U608" r:id="rId1684" xr:uid="{DAF2552F-A013-4999-B6D9-670DFC2B96D9}"/>
    <hyperlink ref="X608" r:id="rId1685" xr:uid="{9D83EB75-04E1-43C1-A2D0-8EA4BB04B311}"/>
    <hyperlink ref="V608" r:id="rId1686" xr:uid="{C4075024-AD52-42CC-86AC-BB7458FB0DF8}"/>
    <hyperlink ref="Q608" r:id="rId1687" xr:uid="{3E7C6E8F-CCBD-4FF7-837A-CB9B32776C54}"/>
    <hyperlink ref="T609" r:id="rId1688" xr:uid="{0A79BF53-4160-4FD6-99E4-5B1956508C93}"/>
    <hyperlink ref="U609" r:id="rId1689" xr:uid="{3270837B-B958-4FCC-BEC4-D9D0A0D8854A}"/>
    <hyperlink ref="X609" r:id="rId1690" xr:uid="{FDD1AFB1-A055-41BF-9666-00B5BB5C7757}"/>
    <hyperlink ref="V609" r:id="rId1691" xr:uid="{4A3560D0-C03E-4019-834C-EE5021F61A09}"/>
    <hyperlink ref="Q609" r:id="rId1692" xr:uid="{10635DD0-04B3-4891-A848-284AD036FA34}"/>
    <hyperlink ref="T595" r:id="rId1693" xr:uid="{4811C32C-772B-475E-A00C-E05AFD9224D0}"/>
    <hyperlink ref="U595" r:id="rId1694" xr:uid="{59C72067-7EF5-4B3F-B935-BA3D7A35E4C2}"/>
    <hyperlink ref="X595" r:id="rId1695" xr:uid="{3700D326-B7DB-4713-B0AF-E7604DAD842D}"/>
    <hyperlink ref="V595" r:id="rId1696" xr:uid="{AFACB904-3DBA-41B0-A400-03D102056B37}"/>
    <hyperlink ref="Q595" r:id="rId1697" xr:uid="{1FDEC7F0-BC91-4EE9-9967-FFD725E44F3E}"/>
    <hyperlink ref="Q85" r:id="rId1698" xr:uid="{9F3A3A85-B3BA-4BD7-858F-777E4F8C31D4}"/>
    <hyperlink ref="T441" r:id="rId1699" xr:uid="{9A25041C-5E0C-4940-9B46-AC284D340E09}"/>
    <hyperlink ref="U441" r:id="rId1700" xr:uid="{7FD7399C-E38F-4C62-9597-A62CD8042D8B}"/>
    <hyperlink ref="X441" r:id="rId1701" xr:uid="{CCD6FE3B-30B4-4A80-8045-25C528197CA9}"/>
    <hyperlink ref="V441" r:id="rId1702" xr:uid="{ED9F22B8-52D9-4AEB-9D28-8109AAB32DD7}"/>
    <hyperlink ref="Q441" r:id="rId1703" xr:uid="{29583248-0D66-4DB7-8955-D37125AB4A15}"/>
    <hyperlink ref="T603" r:id="rId1704" xr:uid="{A5655096-D7F6-482F-A2E3-04454DB21EBA}"/>
    <hyperlink ref="U603" r:id="rId1705" xr:uid="{7562B464-9B13-4C77-B0B0-92A77719CC88}"/>
    <hyperlink ref="X603" r:id="rId1706" xr:uid="{8A8C1E33-E20A-4BA0-BD91-CA9EEBF623F8}"/>
    <hyperlink ref="V603" r:id="rId1707" xr:uid="{680E1117-53D2-4DA0-A73A-EC204916330C}"/>
    <hyperlink ref="Q603" r:id="rId1708" xr:uid="{27459143-81D2-4757-AF54-5D277FC39A29}"/>
    <hyperlink ref="T463" r:id="rId1709" xr:uid="{0C66A408-AB78-4452-A8D7-CBDBCC531B70}"/>
    <hyperlink ref="U463" r:id="rId1710" xr:uid="{28E3039C-327A-490B-A057-E6A6D075ECFD}"/>
    <hyperlink ref="X463" r:id="rId1711" xr:uid="{88C60D39-C2D9-4070-937C-AC8C3957CDD9}"/>
    <hyperlink ref="V463" r:id="rId1712" xr:uid="{5C2B5A15-EA25-4BB9-931E-30CECFB7010F}"/>
    <hyperlink ref="Q463" r:id="rId1713" xr:uid="{B3C4DF12-E3CF-46E5-B983-F9DCDFB3DDB6}"/>
    <hyperlink ref="Q96" r:id="rId1714" xr:uid="{DA155577-B35B-4C09-8206-77E1045780A7}"/>
    <hyperlink ref="T457" r:id="rId1715" xr:uid="{EBF2E09A-806E-4B01-8610-9E870B5AAB51}"/>
    <hyperlink ref="U457" r:id="rId1716" xr:uid="{19E9EC6C-28CA-4C3B-ADDC-CD86D6799B7C}"/>
    <hyperlink ref="X457" r:id="rId1717" xr:uid="{9B9B22DB-75F1-4BEE-9A24-D3837D426F6F}"/>
    <hyperlink ref="V457" r:id="rId1718" xr:uid="{61AEE443-C5E6-4ECD-9695-A736B1DC2ACD}"/>
    <hyperlink ref="Q457" r:id="rId1719" xr:uid="{B76BB9F4-BA12-4686-A0BD-D8AC10A35E28}"/>
    <hyperlink ref="T458" r:id="rId1720" xr:uid="{DAAA1D8D-3E82-4FE9-81F5-15030089249C}"/>
    <hyperlink ref="U458" r:id="rId1721" xr:uid="{98F3ECD0-0548-4F3F-9EF4-35E6E07E7D4A}"/>
    <hyperlink ref="X458" r:id="rId1722" xr:uid="{A7FE6108-47C3-4C71-BF70-06565F566B82}"/>
    <hyperlink ref="V458" r:id="rId1723" xr:uid="{05922801-9147-4B96-892D-A7758227AD34}"/>
    <hyperlink ref="Q458" r:id="rId1724" xr:uid="{6D77D223-625A-4575-B24F-6AF7E0422719}"/>
    <hyperlink ref="Q639" r:id="rId1725" xr:uid="{5DC260D4-9DA5-4A30-A1AD-85686B295C70}"/>
    <hyperlink ref="Q490" r:id="rId1726" xr:uid="{7EF5D375-B437-4D0A-832D-B33041B518F6}"/>
    <hyperlink ref="Q517" r:id="rId1727" xr:uid="{2729F038-5A7C-4BE4-85B8-8E1525C2563B}"/>
    <hyperlink ref="Q511" r:id="rId1728" xr:uid="{64138E54-0738-4FC7-A37A-7F5B65AF0062}"/>
    <hyperlink ref="Q104" r:id="rId1729" xr:uid="{6CC7896E-09C7-4171-AB16-106B232B724B}"/>
    <hyperlink ref="Q103" r:id="rId1730" xr:uid="{BED3CCDD-25BA-4E50-A7ED-77F902A9E2A2}"/>
    <hyperlink ref="Q105" r:id="rId1731" xr:uid="{8570C204-FD46-4CA7-A508-EE6C2EBF11B9}"/>
    <hyperlink ref="Q107" r:id="rId1732" xr:uid="{B85B0518-C97A-45C0-88AF-E782585B027D}"/>
    <hyperlink ref="T467" r:id="rId1733" xr:uid="{C1A7E881-E9BF-4DCC-AAD4-D3BF408518D9}"/>
    <hyperlink ref="U467" r:id="rId1734" xr:uid="{7E383DCC-1694-421E-AFF7-F1EEB31E81AA}"/>
    <hyperlink ref="X467" r:id="rId1735" xr:uid="{96280333-C3F1-4EA4-9853-AC1EBE785F21}"/>
    <hyperlink ref="V467" r:id="rId1736" xr:uid="{21997107-CCEF-42A3-97AD-06910391E220}"/>
    <hyperlink ref="Q467" r:id="rId1737" xr:uid="{8D7D18B7-B6EC-4155-920B-2D6282067BE8}"/>
    <hyperlink ref="T593" r:id="rId1738" xr:uid="{8C7709F1-6127-44C0-AF0C-65289B37BBB7}"/>
    <hyperlink ref="U593" r:id="rId1739" xr:uid="{467FDA53-F88A-427E-B816-AFCCCCA13844}"/>
    <hyperlink ref="X593" r:id="rId1740" xr:uid="{270B7585-B68D-4927-A45C-13A972618790}"/>
    <hyperlink ref="V593" r:id="rId1741" xr:uid="{F25B073E-62BA-4A73-BEC1-33BB90ED91C1}"/>
    <hyperlink ref="Q593" r:id="rId1742" xr:uid="{F1AD997E-389D-400C-B9B4-C5418F5CFDFD}"/>
    <hyperlink ref="T470" r:id="rId1743" xr:uid="{6F8D3D35-ACBC-45D1-BFB9-1D2900745881}"/>
    <hyperlink ref="U470" r:id="rId1744" xr:uid="{3137C208-BFF6-4706-A2B6-A4595BFFD878}"/>
    <hyperlink ref="X470" r:id="rId1745" xr:uid="{6F514B5E-F128-4FDB-9655-ABC362E24E7C}"/>
    <hyperlink ref="V470" r:id="rId1746" xr:uid="{C8FC8C74-3099-4CCF-97DD-63D1691C94B0}"/>
    <hyperlink ref="Q470" r:id="rId1747" xr:uid="{394DB9B5-4CB7-4C25-BADB-83E7074A33FB}"/>
    <hyperlink ref="Q109" r:id="rId1748" xr:uid="{250BAA7D-CFC4-46E8-808D-9C38D32BFE95}"/>
    <hyperlink ref="T108" r:id="rId1749" xr:uid="{95EA8801-A305-492B-A8EE-09F93EFA0B9D}"/>
    <hyperlink ref="U108" r:id="rId1750" xr:uid="{F3FA1833-E314-4539-85AC-AB7EE61DAB38}"/>
    <hyperlink ref="X108" r:id="rId1751" xr:uid="{D06622F6-842D-446A-A935-4385890C1911}"/>
    <hyperlink ref="V108" r:id="rId1752" xr:uid="{C938F8A3-2D86-4846-8013-970D447D07AD}"/>
    <hyperlink ref="Q108" r:id="rId1753" xr:uid="{B5DDFEB4-AA13-4AED-BC22-A3CDC171A14C}"/>
    <hyperlink ref="Q471" r:id="rId1754" xr:uid="{A8B16787-BA26-466C-B779-70C52D7B67D9}"/>
    <hyperlink ref="T471" r:id="rId1755" xr:uid="{F542719B-99D0-4137-9328-4D61F46B8CE4}"/>
    <hyperlink ref="Q110" r:id="rId1756" xr:uid="{80B02CEC-D466-4EF8-8E15-29D85FCC792F}"/>
    <hyperlink ref="U469" r:id="rId1757" xr:uid="{A7A3D012-33D6-4C6B-86AC-FF5FE7DDA676}"/>
    <hyperlink ref="X469" r:id="rId1758" xr:uid="{0F97FD7D-3F1A-4038-8A97-0FEB7679238E}"/>
    <hyperlink ref="V469" r:id="rId1759" xr:uid="{E5DF1271-6030-4CC1-810E-A0AAEAFF1366}"/>
    <hyperlink ref="T469" r:id="rId1760" xr:uid="{33E90848-3DFC-4B61-8525-45285AB75F8F}"/>
    <hyperlink ref="Q469" r:id="rId1761" xr:uid="{E3674062-C145-42E8-97BE-BA1469140CF2}"/>
  </hyperlinks>
  <pageMargins left="0.7" right="0.7" top="0.75" bottom="0.75" header="0.3" footer="0.3"/>
  <pageSetup paperSize="9" orientation="portrait" horizontalDpi="300" verticalDpi="300" r:id="rId1762"/>
  <extLst>
    <ext xmlns:x14="http://schemas.microsoft.com/office/spreadsheetml/2009/9/main" uri="{CCE6A557-97BC-4b89-ADB6-D9C93CAAB3DF}">
      <x14:dataValidations xmlns:xm="http://schemas.microsoft.com/office/excel/2006/main" count="2">
        <x14:dataValidation type="list" allowBlank="1" showErrorMessage="1" xr:uid="{00000000-0002-0000-0000-000003000000}">
          <x14:formula1>
            <xm:f>Hidden_1!$A$1:$A$8</xm:f>
          </x14:formula1>
          <xm:sqref>D667:D671</xm:sqref>
        </x14:dataValidation>
        <x14:dataValidation type="list" allowBlank="1" showErrorMessage="1" xr:uid="{00000000-0002-0000-0000-000004000000}">
          <x14:formula1>
            <xm:f>Hidden_1!$A$1:$A$9</xm:f>
          </x14:formula1>
          <xm:sqref>D674:D682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I10" sqref="I1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105</v>
      </c>
    </row>
    <row r="9" spans="1:1" x14ac:dyDescent="0.25">
      <c r="A9" t="s">
        <v>107</v>
      </c>
    </row>
  </sheetData>
  <dataValidations count="1">
    <dataValidation type="list" allowBlank="1" showInputMessage="1" showErrorMessage="1" sqref="A1:A8" xr:uid="{00000000-0002-0000-0100-000000000000}">
      <formula1>$A$1:$A$8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cp:lastPrinted>2022-06-15T22:04:27Z</cp:lastPrinted>
  <dcterms:created xsi:type="dcterms:W3CDTF">2018-04-03T17:04:10Z</dcterms:created>
  <dcterms:modified xsi:type="dcterms:W3CDTF">2023-07-20T18:35:40Z</dcterms:modified>
</cp:coreProperties>
</file>